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o2balance.sharepoint.com/Shared Documents/Projects/GS1247 - IKR/8. Mozambique/Manica Province Safe Water/6_Verification/MP2/Round 3/"/>
    </mc:Choice>
  </mc:AlternateContent>
  <xr:revisionPtr revIDLastSave="2239" documentId="8_{90DA583A-BFDE-4E8A-806D-1F2ADAFA2B6F}" xr6:coauthVersionLast="47" xr6:coauthVersionMax="47" xr10:uidLastSave="{2F6589E0-56A9-4F46-868A-475FDEE00F33}"/>
  <bookViews>
    <workbookView xWindow="-110" yWindow="-110" windowWidth="19420" windowHeight="10420" firstSheet="1" activeTab="2" xr2:uid="{9ABEFC52-C0F5-44CB-87E9-2039A301B83E}"/>
  </bookViews>
  <sheets>
    <sheet name="ALL VPAs Summary" sheetId="73" r:id="rId1"/>
    <sheet name="GS7132-Summary" sheetId="31" r:id="rId2"/>
    <sheet name="GS7132-PTDs" sheetId="32" r:id="rId3"/>
    <sheet name="GS7132- ER Calcs" sheetId="33" r:id="rId4"/>
    <sheet name="GS7132-Household List" sheetId="34" r:id="rId5"/>
    <sheet name="GS7132-SDGs Calculations" sheetId="35" r:id="rId6"/>
    <sheet name="GS7133-Summary" sheetId="38" r:id="rId7"/>
    <sheet name="GS7133- PTDs" sheetId="39" r:id="rId8"/>
    <sheet name="GS7133-ER Calcs" sheetId="40" r:id="rId9"/>
    <sheet name="GS7133-Household List" sheetId="41" r:id="rId10"/>
    <sheet name="GS7133-SDGs Calculations" sheetId="42" r:id="rId11"/>
    <sheet name="GS7134-Summary" sheetId="45" r:id="rId12"/>
    <sheet name="GS7134-PTDs" sheetId="46" r:id="rId13"/>
    <sheet name="GS7134-ER Calcs" sheetId="47" r:id="rId14"/>
    <sheet name="GS7134-Household" sheetId="48" r:id="rId15"/>
    <sheet name="GS7134-SDGs Calculations" sheetId="49" r:id="rId16"/>
    <sheet name="GS7135-Summary" sheetId="52" r:id="rId17"/>
    <sheet name="GS7135-PTDs" sheetId="53" r:id="rId18"/>
    <sheet name="GS7135-ER Calcs" sheetId="54" r:id="rId19"/>
    <sheet name="GS7135-Household List" sheetId="55" r:id="rId20"/>
    <sheet name="GS7135-SDGs Calculations" sheetId="56" r:id="rId21"/>
    <sheet name="GS7136-Summary" sheetId="59" r:id="rId22"/>
    <sheet name="GS7136-PTDs" sheetId="60" r:id="rId23"/>
    <sheet name="GS7136-ER Calcs" sheetId="61" r:id="rId24"/>
    <sheet name="GS7136-Household List" sheetId="62" r:id="rId25"/>
    <sheet name="GS7136-SDGs Calculations" sheetId="63" r:id="rId26"/>
    <sheet name="GS7470-Summary" sheetId="66" r:id="rId27"/>
    <sheet name="GS7470-PTDs" sheetId="67" r:id="rId28"/>
    <sheet name="GS7470-ER Calcs" sheetId="68" r:id="rId29"/>
    <sheet name="GS7470-Household List" sheetId="69" r:id="rId30"/>
    <sheet name="GS7470-SDGs Calculations" sheetId="70" r:id="rId31"/>
    <sheet name="GS7471-Summary" sheetId="3" r:id="rId32"/>
    <sheet name="GS7471-PTDs" sheetId="1" r:id="rId33"/>
    <sheet name="GS7471-ER Calcs" sheetId="2" r:id="rId34"/>
    <sheet name="GS7471-Household List" sheetId="6" r:id="rId35"/>
    <sheet name="GS7471-SDGs Calculations" sheetId="5" r:id="rId36"/>
    <sheet name="GS7472-Summary" sheetId="10" r:id="rId37"/>
    <sheet name="GS7472-PTDs" sheetId="11" r:id="rId38"/>
    <sheet name="GS7472-ER Calcs" sheetId="12" r:id="rId39"/>
    <sheet name="GS7472-Household List" sheetId="13" r:id="rId40"/>
    <sheet name="GS7472-SDGs Calculations" sheetId="14" r:id="rId41"/>
    <sheet name="GS7473-Summary" sheetId="17" r:id="rId42"/>
    <sheet name="GS7473-PTDs" sheetId="18" r:id="rId43"/>
    <sheet name="GS7473-ER Calcs" sheetId="19" r:id="rId44"/>
    <sheet name="GS7473-Household List" sheetId="20" r:id="rId45"/>
    <sheet name="GS7473-SDGs Calculations" sheetId="21" r:id="rId46"/>
    <sheet name="GS7474-Summary" sheetId="24" r:id="rId47"/>
    <sheet name="GS7474-PTDs" sheetId="25" r:id="rId48"/>
    <sheet name="GS7474-ER Calcs" sheetId="26" r:id="rId49"/>
    <sheet name="GS7474-Household List" sheetId="27" r:id="rId50"/>
    <sheet name="GS7474- SDGs Calculations" sheetId="28" r:id="rId51"/>
    <sheet name="Maintenance" sheetId="80" r:id="rId52"/>
    <sheet name="Pump Efficiency ALL" sheetId="74" r:id="rId53"/>
    <sheet name="Treatment Capacity BHs" sheetId="78" r:id="rId54"/>
  </sheets>
  <definedNames>
    <definedName name="_xlnm._FilterDatabase" localSheetId="2" hidden="1">'GS7132-PTDs'!$B$2:$J$2</definedName>
    <definedName name="_xlnm._FilterDatabase" localSheetId="7" hidden="1">'GS7133- PTDs'!$B$2:$J$2</definedName>
    <definedName name="_xlnm._FilterDatabase" localSheetId="12" hidden="1">'GS7134-PTDs'!$B$2:$J$2</definedName>
    <definedName name="_xlnm._FilterDatabase" localSheetId="17" hidden="1">'GS7135-PTDs'!$B$2:$J$2</definedName>
    <definedName name="_xlnm._FilterDatabase" localSheetId="22" hidden="1">'GS7136-PTDs'!$B$2:$J$2</definedName>
    <definedName name="_xlnm._FilterDatabase" localSheetId="27" hidden="1">'GS7470-PTDs'!$B$2:$J$2</definedName>
    <definedName name="_xlnm._FilterDatabase" localSheetId="32" hidden="1">'GS7471-PTDs'!$B$2:$J$2</definedName>
    <definedName name="_xlnm._FilterDatabase" localSheetId="37" hidden="1">'GS7472-PTDs'!$B$2:$J$2</definedName>
    <definedName name="_xlnm._FilterDatabase" localSheetId="42" hidden="1">'GS7473-PTDs'!$B$2:$J$2</definedName>
    <definedName name="_xlnm._FilterDatabase" localSheetId="47" hidden="1">'GS7474-PTDs'!$B$2:$J$2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1" i="32" l="1"/>
  <c r="H11" i="32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7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H122" i="78"/>
  <c r="H123" i="78"/>
  <c r="H124" i="78"/>
  <c r="H125" i="78"/>
  <c r="H126" i="78"/>
  <c r="H127" i="78"/>
  <c r="H128" i="78"/>
  <c r="H129" i="78"/>
  <c r="H130" i="78"/>
  <c r="H131" i="78"/>
  <c r="H132" i="78"/>
  <c r="H133" i="78"/>
  <c r="H134" i="78"/>
  <c r="H135" i="78"/>
  <c r="H136" i="78"/>
  <c r="H137" i="78"/>
  <c r="H138" i="78"/>
  <c r="H139" i="78"/>
  <c r="H140" i="78"/>
  <c r="H141" i="78"/>
  <c r="H142" i="78"/>
  <c r="H143" i="78"/>
  <c r="H144" i="78"/>
  <c r="H145" i="78"/>
  <c r="H146" i="78"/>
  <c r="H147" i="78"/>
  <c r="H148" i="78"/>
  <c r="H149" i="78"/>
  <c r="H150" i="78"/>
  <c r="H151" i="78"/>
  <c r="H152" i="78"/>
  <c r="H153" i="78"/>
  <c r="H154" i="78"/>
  <c r="H155" i="78"/>
  <c r="H156" i="78"/>
  <c r="H157" i="78"/>
  <c r="H158" i="78"/>
  <c r="H159" i="78"/>
  <c r="H160" i="78"/>
  <c r="H161" i="78"/>
  <c r="H162" i="78"/>
  <c r="H163" i="78"/>
  <c r="H164" i="78"/>
  <c r="H165" i="78"/>
  <c r="H166" i="78"/>
  <c r="H167" i="78"/>
  <c r="H168" i="78"/>
  <c r="H169" i="78"/>
  <c r="H170" i="78"/>
  <c r="H92" i="78"/>
  <c r="D273" i="34" l="1"/>
  <c r="C11" i="35"/>
  <c r="C11" i="42"/>
  <c r="C11" i="49"/>
  <c r="C11" i="56"/>
  <c r="C11" i="63"/>
  <c r="C11" i="70"/>
  <c r="C11" i="5"/>
  <c r="C11" i="14"/>
  <c r="C11" i="21"/>
  <c r="C11" i="28"/>
  <c r="G451" i="27"/>
  <c r="G329" i="20"/>
  <c r="G451" i="13"/>
  <c r="G445" i="6"/>
  <c r="G405" i="69"/>
  <c r="G438" i="62"/>
  <c r="G625" i="55"/>
  <c r="G636" i="48"/>
  <c r="G2" i="34"/>
  <c r="G3" i="34"/>
  <c r="G4" i="34"/>
  <c r="G5" i="34"/>
  <c r="G6" i="34"/>
  <c r="G7" i="34"/>
  <c r="G8" i="34"/>
  <c r="G9" i="34"/>
  <c r="G10" i="34"/>
  <c r="G11" i="34"/>
  <c r="G12" i="34"/>
  <c r="G13" i="34"/>
  <c r="G14" i="34"/>
  <c r="G15" i="34"/>
  <c r="G16" i="34"/>
  <c r="G17" i="34"/>
  <c r="G18" i="34"/>
  <c r="G19" i="34"/>
  <c r="G20" i="34"/>
  <c r="G21" i="34"/>
  <c r="G22" i="34"/>
  <c r="G23" i="34"/>
  <c r="G24" i="34"/>
  <c r="G25" i="34"/>
  <c r="G26" i="34"/>
  <c r="G27" i="34"/>
  <c r="G28" i="34"/>
  <c r="G29" i="34"/>
  <c r="G30" i="34"/>
  <c r="G31" i="34"/>
  <c r="G32" i="34"/>
  <c r="G33" i="34"/>
  <c r="G34" i="34"/>
  <c r="G35" i="34"/>
  <c r="G36" i="34"/>
  <c r="G37" i="34"/>
  <c r="G38" i="34"/>
  <c r="G226" i="27"/>
  <c r="G227" i="27"/>
  <c r="G228" i="27"/>
  <c r="G229" i="27"/>
  <c r="G230" i="27"/>
  <c r="G231" i="27"/>
  <c r="G232" i="27"/>
  <c r="G233" i="27"/>
  <c r="G234" i="27"/>
  <c r="G235" i="27"/>
  <c r="G236" i="27"/>
  <c r="G237" i="27"/>
  <c r="G238" i="27"/>
  <c r="G239" i="27"/>
  <c r="G240" i="27"/>
  <c r="G241" i="27"/>
  <c r="G242" i="27"/>
  <c r="G243" i="27"/>
  <c r="G244" i="27"/>
  <c r="G245" i="27"/>
  <c r="G246" i="27"/>
  <c r="G247" i="27"/>
  <c r="G248" i="27"/>
  <c r="G249" i="27"/>
  <c r="G250" i="27"/>
  <c r="G251" i="27"/>
  <c r="G252" i="27"/>
  <c r="G253" i="27"/>
  <c r="G254" i="27"/>
  <c r="G255" i="27"/>
  <c r="G256" i="27"/>
  <c r="G257" i="27"/>
  <c r="G258" i="27"/>
  <c r="G259" i="27"/>
  <c r="G260" i="27"/>
  <c r="G261" i="27"/>
  <c r="G262" i="27"/>
  <c r="G263" i="27"/>
  <c r="G264" i="27"/>
  <c r="G265" i="27"/>
  <c r="G266" i="27"/>
  <c r="G267" i="27"/>
  <c r="G268" i="27"/>
  <c r="G269" i="27"/>
  <c r="G167" i="78"/>
  <c r="J7" i="25"/>
  <c r="M7" i="25"/>
  <c r="O7" i="25"/>
  <c r="G2" i="27"/>
  <c r="G3" i="27"/>
  <c r="G4" i="27"/>
  <c r="G5" i="27"/>
  <c r="G6" i="27"/>
  <c r="G7" i="27"/>
  <c r="G8" i="27"/>
  <c r="G9" i="27"/>
  <c r="G10" i="27"/>
  <c r="G11" i="27"/>
  <c r="G12" i="27"/>
  <c r="G13" i="27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163" i="78"/>
  <c r="J3" i="25"/>
  <c r="G164" i="78"/>
  <c r="J4" i="25"/>
  <c r="M4" i="25" s="1"/>
  <c r="G165" i="78"/>
  <c r="J5" i="25"/>
  <c r="O5" i="25" s="1"/>
  <c r="M5" i="25"/>
  <c r="G166" i="78"/>
  <c r="J6" i="25"/>
  <c r="O6" i="25" s="1"/>
  <c r="M6" i="25"/>
  <c r="G270" i="27"/>
  <c r="G271" i="27"/>
  <c r="G272" i="27"/>
  <c r="G273" i="27"/>
  <c r="G274" i="27"/>
  <c r="G275" i="27"/>
  <c r="G276" i="27"/>
  <c r="G277" i="27"/>
  <c r="G278" i="27"/>
  <c r="G279" i="27"/>
  <c r="G280" i="27"/>
  <c r="G281" i="27"/>
  <c r="G282" i="27"/>
  <c r="G283" i="27"/>
  <c r="G284" i="27"/>
  <c r="G285" i="27"/>
  <c r="G286" i="27"/>
  <c r="G287" i="27"/>
  <c r="G288" i="27"/>
  <c r="G289" i="27"/>
  <c r="G290" i="27"/>
  <c r="G291" i="27"/>
  <c r="G292" i="27"/>
  <c r="G293" i="27"/>
  <c r="G294" i="27"/>
  <c r="G295" i="27"/>
  <c r="G296" i="27"/>
  <c r="G297" i="27"/>
  <c r="G298" i="27"/>
  <c r="G299" i="27"/>
  <c r="G300" i="27"/>
  <c r="G301" i="27"/>
  <c r="G302" i="27"/>
  <c r="G303" i="27"/>
  <c r="G304" i="27"/>
  <c r="G305" i="27"/>
  <c r="G306" i="27"/>
  <c r="G307" i="27"/>
  <c r="G308" i="27"/>
  <c r="G309" i="27"/>
  <c r="G310" i="27"/>
  <c r="G311" i="27"/>
  <c r="G312" i="27"/>
  <c r="G168" i="78"/>
  <c r="J8" i="25"/>
  <c r="M8" i="25" s="1"/>
  <c r="G313" i="27"/>
  <c r="G314" i="27"/>
  <c r="G315" i="27"/>
  <c r="G316" i="27"/>
  <c r="G317" i="27"/>
  <c r="G318" i="27"/>
  <c r="G319" i="27"/>
  <c r="G320" i="27"/>
  <c r="G321" i="27"/>
  <c r="G322" i="27"/>
  <c r="G323" i="27"/>
  <c r="G324" i="27"/>
  <c r="G325" i="27"/>
  <c r="G326" i="27"/>
  <c r="G327" i="27"/>
  <c r="G328" i="27"/>
  <c r="G329" i="27"/>
  <c r="G330" i="27"/>
  <c r="G331" i="27"/>
  <c r="G332" i="27"/>
  <c r="G333" i="27"/>
  <c r="G334" i="27"/>
  <c r="G335" i="27"/>
  <c r="G336" i="27"/>
  <c r="G337" i="27"/>
  <c r="G338" i="27"/>
  <c r="G339" i="27"/>
  <c r="G340" i="27"/>
  <c r="G341" i="27"/>
  <c r="G342" i="27"/>
  <c r="G343" i="27"/>
  <c r="G344" i="27"/>
  <c r="G345" i="27"/>
  <c r="G346" i="27"/>
  <c r="G347" i="27"/>
  <c r="G348" i="27"/>
  <c r="G349" i="27"/>
  <c r="G350" i="27"/>
  <c r="G351" i="27"/>
  <c r="G352" i="27"/>
  <c r="G353" i="27"/>
  <c r="G354" i="27"/>
  <c r="G355" i="27"/>
  <c r="G356" i="27"/>
  <c r="G357" i="27"/>
  <c r="G358" i="27"/>
  <c r="G359" i="27"/>
  <c r="G360" i="27"/>
  <c r="G361" i="27"/>
  <c r="G362" i="27"/>
  <c r="G363" i="27"/>
  <c r="G364" i="27"/>
  <c r="G365" i="27"/>
  <c r="G366" i="27"/>
  <c r="G367" i="27"/>
  <c r="G368" i="27"/>
  <c r="G369" i="27"/>
  <c r="G370" i="27"/>
  <c r="G371" i="27"/>
  <c r="G372" i="27"/>
  <c r="G373" i="27"/>
  <c r="G374" i="27"/>
  <c r="G375" i="27"/>
  <c r="G169" i="78"/>
  <c r="J9" i="25"/>
  <c r="M9" i="25" s="1"/>
  <c r="O9" i="25"/>
  <c r="G170" i="78"/>
  <c r="J10" i="25"/>
  <c r="G205" i="34"/>
  <c r="G206" i="34"/>
  <c r="G207" i="34"/>
  <c r="G208" i="34"/>
  <c r="G209" i="34"/>
  <c r="G210" i="34"/>
  <c r="G211" i="34"/>
  <c r="G212" i="34"/>
  <c r="G213" i="34"/>
  <c r="G214" i="34"/>
  <c r="G215" i="34"/>
  <c r="G216" i="34"/>
  <c r="G217" i="34"/>
  <c r="G218" i="34"/>
  <c r="G219" i="34"/>
  <c r="G220" i="34"/>
  <c r="G221" i="34"/>
  <c r="G222" i="34"/>
  <c r="G223" i="34"/>
  <c r="G224" i="34"/>
  <c r="G225" i="34"/>
  <c r="G226" i="34"/>
  <c r="G227" i="34"/>
  <c r="G228" i="34"/>
  <c r="G229" i="34"/>
  <c r="G230" i="34"/>
  <c r="G231" i="34"/>
  <c r="G232" i="34"/>
  <c r="G233" i="34"/>
  <c r="G234" i="34"/>
  <c r="G235" i="34"/>
  <c r="G236" i="34"/>
  <c r="G237" i="34"/>
  <c r="G238" i="34"/>
  <c r="G239" i="34"/>
  <c r="G240" i="34"/>
  <c r="G241" i="34"/>
  <c r="G242" i="34"/>
  <c r="G243" i="34"/>
  <c r="G244" i="34"/>
  <c r="G245" i="34"/>
  <c r="G246" i="34"/>
  <c r="G247" i="34"/>
  <c r="G248" i="34"/>
  <c r="G249" i="34"/>
  <c r="G250" i="34"/>
  <c r="G251" i="34"/>
  <c r="G252" i="34"/>
  <c r="G253" i="34"/>
  <c r="G254" i="34"/>
  <c r="G255" i="34"/>
  <c r="G256" i="34"/>
  <c r="G257" i="34"/>
  <c r="G258" i="34"/>
  <c r="G259" i="34"/>
  <c r="G260" i="34"/>
  <c r="G261" i="34"/>
  <c r="G262" i="34"/>
  <c r="G263" i="34"/>
  <c r="G264" i="34"/>
  <c r="G265" i="34"/>
  <c r="G266" i="34"/>
  <c r="G267" i="34"/>
  <c r="G268" i="34"/>
  <c r="G269" i="34"/>
  <c r="G270" i="34"/>
  <c r="G271" i="34"/>
  <c r="G272" i="34"/>
  <c r="G40" i="34"/>
  <c r="G41" i="34"/>
  <c r="G42" i="34"/>
  <c r="G43" i="34"/>
  <c r="G44" i="34"/>
  <c r="G45" i="34"/>
  <c r="G46" i="34"/>
  <c r="G47" i="34"/>
  <c r="G48" i="34"/>
  <c r="G49" i="34"/>
  <c r="G50" i="34"/>
  <c r="G51" i="34"/>
  <c r="G52" i="34"/>
  <c r="G53" i="34"/>
  <c r="G54" i="34"/>
  <c r="G55" i="34"/>
  <c r="G56" i="34"/>
  <c r="G57" i="34"/>
  <c r="G58" i="34"/>
  <c r="G59" i="34"/>
  <c r="G60" i="34"/>
  <c r="G61" i="34"/>
  <c r="G62" i="34"/>
  <c r="G63" i="34"/>
  <c r="G64" i="34"/>
  <c r="G65" i="34"/>
  <c r="G66" i="34"/>
  <c r="G67" i="34"/>
  <c r="G68" i="34"/>
  <c r="G69" i="34"/>
  <c r="G70" i="34"/>
  <c r="G71" i="34"/>
  <c r="G72" i="34"/>
  <c r="G73" i="34"/>
  <c r="G74" i="34"/>
  <c r="G75" i="34"/>
  <c r="G76" i="34"/>
  <c r="G77" i="34"/>
  <c r="G78" i="34"/>
  <c r="G79" i="34"/>
  <c r="G80" i="34"/>
  <c r="G81" i="34"/>
  <c r="G82" i="34"/>
  <c r="G84" i="34"/>
  <c r="G85" i="34"/>
  <c r="G86" i="34"/>
  <c r="G87" i="34"/>
  <c r="G88" i="34"/>
  <c r="G89" i="34"/>
  <c r="G90" i="34"/>
  <c r="G91" i="34"/>
  <c r="G92" i="34"/>
  <c r="G93" i="34"/>
  <c r="G94" i="34"/>
  <c r="G95" i="34"/>
  <c r="G96" i="34"/>
  <c r="G97" i="34"/>
  <c r="G98" i="34"/>
  <c r="G99" i="34"/>
  <c r="G100" i="34"/>
  <c r="G101" i="34"/>
  <c r="G102" i="34"/>
  <c r="G103" i="34"/>
  <c r="G104" i="34"/>
  <c r="G105" i="34"/>
  <c r="G106" i="34"/>
  <c r="G107" i="34"/>
  <c r="G108" i="34"/>
  <c r="G109" i="34"/>
  <c r="G110" i="34"/>
  <c r="G111" i="34"/>
  <c r="G112" i="34"/>
  <c r="G113" i="34"/>
  <c r="G114" i="34"/>
  <c r="G115" i="34"/>
  <c r="G116" i="34"/>
  <c r="G117" i="34"/>
  <c r="G118" i="34"/>
  <c r="G119" i="34"/>
  <c r="G120" i="34"/>
  <c r="G121" i="34"/>
  <c r="G122" i="34"/>
  <c r="G123" i="34"/>
  <c r="G124" i="34"/>
  <c r="G125" i="34"/>
  <c r="G126" i="34"/>
  <c r="G127" i="34"/>
  <c r="G128" i="34"/>
  <c r="G129" i="34"/>
  <c r="G130" i="34"/>
  <c r="G131" i="34"/>
  <c r="G132" i="34"/>
  <c r="G133" i="34"/>
  <c r="G134" i="34"/>
  <c r="G135" i="34"/>
  <c r="G136" i="34"/>
  <c r="G137" i="34"/>
  <c r="G138" i="34"/>
  <c r="G139" i="34"/>
  <c r="G140" i="34"/>
  <c r="G141" i="34"/>
  <c r="G142" i="34"/>
  <c r="G143" i="34"/>
  <c r="G144" i="34"/>
  <c r="G145" i="34"/>
  <c r="G146" i="34"/>
  <c r="G147" i="34"/>
  <c r="G148" i="34"/>
  <c r="G149" i="34"/>
  <c r="G150" i="34"/>
  <c r="G151" i="34"/>
  <c r="G152" i="34"/>
  <c r="G153" i="34"/>
  <c r="G154" i="34"/>
  <c r="G94" i="78"/>
  <c r="M5" i="32"/>
  <c r="G155" i="34"/>
  <c r="G156" i="34"/>
  <c r="G157" i="34"/>
  <c r="G158" i="34"/>
  <c r="G159" i="34"/>
  <c r="G160" i="34"/>
  <c r="G161" i="34"/>
  <c r="G162" i="34"/>
  <c r="G163" i="34"/>
  <c r="G164" i="34"/>
  <c r="G165" i="34"/>
  <c r="G166" i="34"/>
  <c r="G167" i="34"/>
  <c r="G168" i="34"/>
  <c r="G169" i="34"/>
  <c r="G170" i="34"/>
  <c r="G171" i="34"/>
  <c r="G172" i="34"/>
  <c r="G173" i="34"/>
  <c r="G174" i="34"/>
  <c r="G175" i="34"/>
  <c r="G176" i="34"/>
  <c r="G177" i="34"/>
  <c r="G178" i="34"/>
  <c r="G179" i="34"/>
  <c r="G180" i="34"/>
  <c r="G181" i="34"/>
  <c r="G182" i="34"/>
  <c r="G183" i="34"/>
  <c r="G184" i="34"/>
  <c r="G185" i="34"/>
  <c r="G186" i="34"/>
  <c r="G187" i="34"/>
  <c r="G188" i="34"/>
  <c r="G189" i="34"/>
  <c r="G190" i="34"/>
  <c r="G191" i="34"/>
  <c r="G192" i="34"/>
  <c r="G193" i="34"/>
  <c r="G194" i="34"/>
  <c r="G195" i="34"/>
  <c r="G196" i="34"/>
  <c r="G197" i="34"/>
  <c r="G198" i="34"/>
  <c r="G199" i="34"/>
  <c r="G200" i="34"/>
  <c r="G201" i="34"/>
  <c r="G202" i="34"/>
  <c r="G203" i="34"/>
  <c r="G274" i="34"/>
  <c r="G347" i="34" s="1"/>
  <c r="G97" i="78" s="1"/>
  <c r="G275" i="34"/>
  <c r="G276" i="34"/>
  <c r="G277" i="34"/>
  <c r="G278" i="34"/>
  <c r="G279" i="34"/>
  <c r="G280" i="34"/>
  <c r="G281" i="34"/>
  <c r="G282" i="34"/>
  <c r="G283" i="34"/>
  <c r="G284" i="34"/>
  <c r="G285" i="34"/>
  <c r="G286" i="34"/>
  <c r="G287" i="34"/>
  <c r="G288" i="34"/>
  <c r="G289" i="34"/>
  <c r="G290" i="34"/>
  <c r="G291" i="34"/>
  <c r="G292" i="34"/>
  <c r="G293" i="34"/>
  <c r="G294" i="34"/>
  <c r="G295" i="34"/>
  <c r="G296" i="34"/>
  <c r="G297" i="34"/>
  <c r="G298" i="34"/>
  <c r="G299" i="34"/>
  <c r="G300" i="34"/>
  <c r="G301" i="34"/>
  <c r="G302" i="34"/>
  <c r="G303" i="34"/>
  <c r="G304" i="34"/>
  <c r="G305" i="34"/>
  <c r="G306" i="34"/>
  <c r="G307" i="34"/>
  <c r="G308" i="34"/>
  <c r="G309" i="34"/>
  <c r="G310" i="34"/>
  <c r="G311" i="34"/>
  <c r="G312" i="34"/>
  <c r="G313" i="34"/>
  <c r="G314" i="34"/>
  <c r="G315" i="34"/>
  <c r="G316" i="34"/>
  <c r="G317" i="34"/>
  <c r="G318" i="34"/>
  <c r="G319" i="34"/>
  <c r="G320" i="34"/>
  <c r="G321" i="34"/>
  <c r="G322" i="34"/>
  <c r="G323" i="34"/>
  <c r="G324" i="34"/>
  <c r="G325" i="34"/>
  <c r="G326" i="34"/>
  <c r="G327" i="34"/>
  <c r="G328" i="34"/>
  <c r="G329" i="34"/>
  <c r="G330" i="34"/>
  <c r="G331" i="34"/>
  <c r="G332" i="34"/>
  <c r="G333" i="34"/>
  <c r="G334" i="34"/>
  <c r="G335" i="34"/>
  <c r="G336" i="34"/>
  <c r="G337" i="34"/>
  <c r="G338" i="34"/>
  <c r="G339" i="34"/>
  <c r="G340" i="34"/>
  <c r="G341" i="34"/>
  <c r="G342" i="34"/>
  <c r="G343" i="34"/>
  <c r="G344" i="34"/>
  <c r="G345" i="34"/>
  <c r="G346" i="34"/>
  <c r="G348" i="34"/>
  <c r="G349" i="34"/>
  <c r="G350" i="34"/>
  <c r="G351" i="34"/>
  <c r="G352" i="34"/>
  <c r="G353" i="34"/>
  <c r="G354" i="34"/>
  <c r="G355" i="34"/>
  <c r="G356" i="34"/>
  <c r="G357" i="34"/>
  <c r="G358" i="34"/>
  <c r="G359" i="34"/>
  <c r="G360" i="34"/>
  <c r="G361" i="34"/>
  <c r="G362" i="34"/>
  <c r="G363" i="34"/>
  <c r="G364" i="34"/>
  <c r="G365" i="34"/>
  <c r="G366" i="34"/>
  <c r="G367" i="34"/>
  <c r="G368" i="34"/>
  <c r="G369" i="34"/>
  <c r="G370" i="34"/>
  <c r="G371" i="34"/>
  <c r="G372" i="34"/>
  <c r="G373" i="34"/>
  <c r="G374" i="34"/>
  <c r="G375" i="34"/>
  <c r="G376" i="34"/>
  <c r="G377" i="34"/>
  <c r="G378" i="34"/>
  <c r="G379" i="34"/>
  <c r="G380" i="34"/>
  <c r="G381" i="34"/>
  <c r="G382" i="34"/>
  <c r="G383" i="34"/>
  <c r="G384" i="34"/>
  <c r="G385" i="34"/>
  <c r="G386" i="34"/>
  <c r="G387" i="34"/>
  <c r="G388" i="34"/>
  <c r="G389" i="34"/>
  <c r="G390" i="34"/>
  <c r="G391" i="34"/>
  <c r="G392" i="34"/>
  <c r="G393" i="34"/>
  <c r="G394" i="34"/>
  <c r="G395" i="34"/>
  <c r="G396" i="34"/>
  <c r="G397" i="34"/>
  <c r="G398" i="34"/>
  <c r="G399" i="34"/>
  <c r="G400" i="34"/>
  <c r="G401" i="34"/>
  <c r="G402" i="34"/>
  <c r="G403" i="34"/>
  <c r="G404" i="34"/>
  <c r="G405" i="34"/>
  <c r="G406" i="34"/>
  <c r="G407" i="34"/>
  <c r="G408" i="34"/>
  <c r="G409" i="34"/>
  <c r="G410" i="34"/>
  <c r="G411" i="34"/>
  <c r="G412" i="34"/>
  <c r="G413" i="34"/>
  <c r="G414" i="34"/>
  <c r="G415" i="34"/>
  <c r="G416" i="34"/>
  <c r="G417" i="34"/>
  <c r="G418" i="34"/>
  <c r="G419" i="34"/>
  <c r="G420" i="34"/>
  <c r="G421" i="34"/>
  <c r="G422" i="34"/>
  <c r="G423" i="34"/>
  <c r="G424" i="34"/>
  <c r="G425" i="34"/>
  <c r="G426" i="34"/>
  <c r="G428" i="34"/>
  <c r="G429" i="34"/>
  <c r="G430" i="34"/>
  <c r="G431" i="34"/>
  <c r="G432" i="34"/>
  <c r="G433" i="34"/>
  <c r="G434" i="34"/>
  <c r="G435" i="34"/>
  <c r="G436" i="34"/>
  <c r="G437" i="34"/>
  <c r="G438" i="34"/>
  <c r="G439" i="34"/>
  <c r="G440" i="34"/>
  <c r="G441" i="34"/>
  <c r="G442" i="34"/>
  <c r="G443" i="34"/>
  <c r="G444" i="34"/>
  <c r="G445" i="34"/>
  <c r="G446" i="34"/>
  <c r="G447" i="34"/>
  <c r="G448" i="34"/>
  <c r="G449" i="34"/>
  <c r="G450" i="34"/>
  <c r="G451" i="34"/>
  <c r="G452" i="34"/>
  <c r="G453" i="34"/>
  <c r="G454" i="34"/>
  <c r="G455" i="34"/>
  <c r="G456" i="34"/>
  <c r="G457" i="34"/>
  <c r="G458" i="34"/>
  <c r="G459" i="34"/>
  <c r="G460" i="34"/>
  <c r="G461" i="34"/>
  <c r="G462" i="34"/>
  <c r="G463" i="34"/>
  <c r="G464" i="34"/>
  <c r="G465" i="34"/>
  <c r="G466" i="34"/>
  <c r="G467" i="34"/>
  <c r="G468" i="34"/>
  <c r="G469" i="34"/>
  <c r="G470" i="34"/>
  <c r="G471" i="34"/>
  <c r="G472" i="34"/>
  <c r="G473" i="34"/>
  <c r="G474" i="34"/>
  <c r="G475" i="34"/>
  <c r="G476" i="34"/>
  <c r="G477" i="34"/>
  <c r="G478" i="34"/>
  <c r="G479" i="34"/>
  <c r="G480" i="34"/>
  <c r="G481" i="34"/>
  <c r="G482" i="34"/>
  <c r="G483" i="34"/>
  <c r="G484" i="34"/>
  <c r="G485" i="34"/>
  <c r="O5" i="32"/>
  <c r="I9" i="78"/>
  <c r="F5" i="78"/>
  <c r="N94" i="78"/>
  <c r="D87" i="78"/>
  <c r="C87" i="78"/>
  <c r="F84" i="78"/>
  <c r="E84" i="78"/>
  <c r="F87" i="78"/>
  <c r="J5" i="78"/>
  <c r="K5" i="78"/>
  <c r="D92" i="78"/>
  <c r="O5" i="33"/>
  <c r="J76" i="78"/>
  <c r="K76" i="78"/>
  <c r="D163" i="78"/>
  <c r="J77" i="78"/>
  <c r="K77" i="78"/>
  <c r="D164" i="78"/>
  <c r="J78" i="78"/>
  <c r="K78" i="78"/>
  <c r="D165" i="78"/>
  <c r="J79" i="78"/>
  <c r="K79" i="78"/>
  <c r="D166" i="78"/>
  <c r="J80" i="78"/>
  <c r="K80" i="78"/>
  <c r="D167" i="78"/>
  <c r="J81" i="78"/>
  <c r="K81" i="78"/>
  <c r="D168" i="78"/>
  <c r="J82" i="78"/>
  <c r="K82" i="78"/>
  <c r="D169" i="78"/>
  <c r="J83" i="78"/>
  <c r="K83" i="78"/>
  <c r="D170" i="78"/>
  <c r="J69" i="78"/>
  <c r="K69" i="78"/>
  <c r="D156" i="78"/>
  <c r="J3" i="18"/>
  <c r="J70" i="78"/>
  <c r="K70" i="78"/>
  <c r="D157" i="78"/>
  <c r="J4" i="18"/>
  <c r="M4" i="18" s="1"/>
  <c r="J71" i="78"/>
  <c r="K71" i="78"/>
  <c r="D158" i="78"/>
  <c r="J5" i="18"/>
  <c r="J72" i="78"/>
  <c r="K72" i="78"/>
  <c r="D159" i="78"/>
  <c r="J6" i="18"/>
  <c r="J73" i="78"/>
  <c r="K73" i="78"/>
  <c r="D160" i="78"/>
  <c r="J7" i="18"/>
  <c r="O7" i="18" s="1"/>
  <c r="J75" i="78"/>
  <c r="K75" i="78"/>
  <c r="D162" i="78"/>
  <c r="J8" i="18"/>
  <c r="O8" i="18" s="1"/>
  <c r="J9" i="18"/>
  <c r="M9" i="18" s="1"/>
  <c r="J61" i="78"/>
  <c r="K61" i="78"/>
  <c r="D148" i="78"/>
  <c r="J3" i="11"/>
  <c r="J62" i="78"/>
  <c r="K62" i="78"/>
  <c r="D149" i="78"/>
  <c r="J4" i="11"/>
  <c r="M4" i="11" s="1"/>
  <c r="J63" i="78"/>
  <c r="K63" i="78"/>
  <c r="D150" i="78"/>
  <c r="J5" i="11"/>
  <c r="O5" i="11" s="1"/>
  <c r="J64" i="78"/>
  <c r="K64" i="78"/>
  <c r="D151" i="78"/>
  <c r="J6" i="11"/>
  <c r="J65" i="78"/>
  <c r="K65" i="78"/>
  <c r="D152" i="78"/>
  <c r="J7" i="11"/>
  <c r="O7" i="11" s="1"/>
  <c r="J66" i="78"/>
  <c r="K66" i="78"/>
  <c r="D153" i="78"/>
  <c r="J8" i="11"/>
  <c r="M8" i="11" s="1"/>
  <c r="J67" i="78"/>
  <c r="K67" i="78"/>
  <c r="D154" i="78"/>
  <c r="J9" i="11"/>
  <c r="O9" i="11" s="1"/>
  <c r="J68" i="78"/>
  <c r="K68" i="78"/>
  <c r="D155" i="78"/>
  <c r="J10" i="11"/>
  <c r="J53" i="78"/>
  <c r="K53" i="78"/>
  <c r="D140" i="78"/>
  <c r="J3" i="1"/>
  <c r="O3" i="1" s="1"/>
  <c r="J54" i="78"/>
  <c r="K54" i="78"/>
  <c r="D141" i="78"/>
  <c r="J4" i="1"/>
  <c r="J55" i="78"/>
  <c r="K55" i="78"/>
  <c r="D142" i="78"/>
  <c r="J5" i="1"/>
  <c r="J56" i="78"/>
  <c r="K56" i="78"/>
  <c r="D143" i="78"/>
  <c r="J6" i="1"/>
  <c r="J57" i="78"/>
  <c r="K57" i="78"/>
  <c r="D144" i="78"/>
  <c r="J7" i="1"/>
  <c r="O7" i="1" s="1"/>
  <c r="J58" i="78"/>
  <c r="K58" i="78"/>
  <c r="D145" i="78"/>
  <c r="J8" i="1"/>
  <c r="O8" i="1" s="1"/>
  <c r="J59" i="78"/>
  <c r="K59" i="78"/>
  <c r="D146" i="78"/>
  <c r="J9" i="1"/>
  <c r="J60" i="78"/>
  <c r="K60" i="78"/>
  <c r="D147" i="78"/>
  <c r="J10" i="1"/>
  <c r="J45" i="78"/>
  <c r="K45" i="78"/>
  <c r="D132" i="78"/>
  <c r="J3" i="67"/>
  <c r="J46" i="78"/>
  <c r="K46" i="78"/>
  <c r="D133" i="78"/>
  <c r="J4" i="67"/>
  <c r="M4" i="67" s="1"/>
  <c r="J47" i="78"/>
  <c r="K47" i="78"/>
  <c r="D134" i="78"/>
  <c r="J5" i="67"/>
  <c r="J48" i="78"/>
  <c r="K48" i="78"/>
  <c r="D135" i="78"/>
  <c r="J6" i="67"/>
  <c r="J49" i="78"/>
  <c r="K49" i="78"/>
  <c r="D136" i="78"/>
  <c r="J7" i="67"/>
  <c r="O7" i="67" s="1"/>
  <c r="J50" i="78"/>
  <c r="K50" i="78"/>
  <c r="D137" i="78"/>
  <c r="J8" i="67"/>
  <c r="M8" i="67" s="1"/>
  <c r="J51" i="78"/>
  <c r="K51" i="78"/>
  <c r="D138" i="78"/>
  <c r="J9" i="67"/>
  <c r="M9" i="67" s="1"/>
  <c r="J52" i="78"/>
  <c r="K52" i="78"/>
  <c r="D139" i="78"/>
  <c r="J10" i="67"/>
  <c r="J37" i="78"/>
  <c r="K37" i="78"/>
  <c r="D124" i="78"/>
  <c r="G2" i="62"/>
  <c r="G3" i="62"/>
  <c r="G4" i="62"/>
  <c r="G5" i="62"/>
  <c r="G6" i="62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22" i="62"/>
  <c r="G23" i="62"/>
  <c r="G24" i="62"/>
  <c r="G25" i="62"/>
  <c r="G26" i="62"/>
  <c r="G27" i="62"/>
  <c r="G28" i="62"/>
  <c r="G29" i="62"/>
  <c r="G30" i="62"/>
  <c r="G31" i="62"/>
  <c r="G32" i="62"/>
  <c r="G33" i="62"/>
  <c r="G34" i="62"/>
  <c r="G35" i="62"/>
  <c r="G36" i="62"/>
  <c r="G37" i="62"/>
  <c r="G38" i="62"/>
  <c r="G39" i="62"/>
  <c r="G40" i="62"/>
  <c r="G41" i="62"/>
  <c r="G42" i="62"/>
  <c r="G43" i="62"/>
  <c r="G44" i="62"/>
  <c r="G45" i="62"/>
  <c r="G46" i="62"/>
  <c r="G47" i="62"/>
  <c r="G48" i="62"/>
  <c r="G49" i="62"/>
  <c r="G50" i="62"/>
  <c r="G51" i="62"/>
  <c r="G52" i="62"/>
  <c r="G53" i="62"/>
  <c r="G54" i="62"/>
  <c r="G124" i="78"/>
  <c r="J3" i="60"/>
  <c r="J38" i="78"/>
  <c r="K38" i="78"/>
  <c r="D125" i="78"/>
  <c r="G55" i="62"/>
  <c r="G56" i="62"/>
  <c r="G57" i="62"/>
  <c r="G58" i="62"/>
  <c r="G59" i="62"/>
  <c r="G60" i="62"/>
  <c r="G61" i="62"/>
  <c r="G62" i="62"/>
  <c r="G63" i="62"/>
  <c r="G64" i="62"/>
  <c r="G65" i="62"/>
  <c r="G66" i="62"/>
  <c r="G67" i="62"/>
  <c r="G68" i="62"/>
  <c r="G69" i="62"/>
  <c r="G70" i="62"/>
  <c r="G71" i="62"/>
  <c r="G72" i="62"/>
  <c r="G73" i="62"/>
  <c r="G74" i="62"/>
  <c r="G75" i="62"/>
  <c r="G76" i="62"/>
  <c r="G77" i="62"/>
  <c r="G78" i="62"/>
  <c r="G79" i="62"/>
  <c r="G80" i="62"/>
  <c r="G81" i="62"/>
  <c r="G82" i="62"/>
  <c r="G83" i="62"/>
  <c r="G84" i="62"/>
  <c r="G85" i="62"/>
  <c r="G86" i="62"/>
  <c r="G87" i="62"/>
  <c r="G88" i="62"/>
  <c r="G89" i="62"/>
  <c r="G90" i="62"/>
  <c r="G91" i="62"/>
  <c r="G92" i="62"/>
  <c r="G93" i="62"/>
  <c r="G94" i="62"/>
  <c r="G95" i="62"/>
  <c r="G96" i="62"/>
  <c r="G125" i="78"/>
  <c r="J4" i="60"/>
  <c r="O4" i="60" s="1"/>
  <c r="J39" i="78"/>
  <c r="K39" i="78"/>
  <c r="D126" i="78"/>
  <c r="G97" i="62"/>
  <c r="G98" i="62"/>
  <c r="G99" i="62"/>
  <c r="G100" i="62"/>
  <c r="G101" i="62"/>
  <c r="G102" i="62"/>
  <c r="G103" i="62"/>
  <c r="G104" i="62"/>
  <c r="G105" i="62"/>
  <c r="G106" i="62"/>
  <c r="G107" i="62"/>
  <c r="G108" i="62"/>
  <c r="G109" i="62"/>
  <c r="G110" i="62"/>
  <c r="G111" i="62"/>
  <c r="G112" i="62"/>
  <c r="G113" i="62"/>
  <c r="G114" i="62"/>
  <c r="G115" i="62"/>
  <c r="G116" i="62"/>
  <c r="G117" i="62"/>
  <c r="G118" i="62"/>
  <c r="G119" i="62"/>
  <c r="G120" i="62"/>
  <c r="G121" i="62"/>
  <c r="G122" i="62"/>
  <c r="G123" i="62"/>
  <c r="G124" i="62"/>
  <c r="G125" i="62"/>
  <c r="G126" i="62"/>
  <c r="G127" i="62"/>
  <c r="G128" i="62"/>
  <c r="G129" i="62"/>
  <c r="G130" i="62"/>
  <c r="G131" i="62"/>
  <c r="G132" i="62"/>
  <c r="G133" i="62"/>
  <c r="G134" i="62"/>
  <c r="G135" i="62"/>
  <c r="G136" i="62"/>
  <c r="G126" i="78"/>
  <c r="J5" i="60"/>
  <c r="O5" i="60" s="1"/>
  <c r="J40" i="78"/>
  <c r="K40" i="78"/>
  <c r="D127" i="78"/>
  <c r="G137" i="62"/>
  <c r="G138" i="62"/>
  <c r="G139" i="62"/>
  <c r="G140" i="62"/>
  <c r="G141" i="62"/>
  <c r="G142" i="62"/>
  <c r="G143" i="62"/>
  <c r="G144" i="62"/>
  <c r="G145" i="62"/>
  <c r="G146" i="62"/>
  <c r="G147" i="62"/>
  <c r="G148" i="62"/>
  <c r="G149" i="62"/>
  <c r="G150" i="62"/>
  <c r="G151" i="62"/>
  <c r="G152" i="62"/>
  <c r="G153" i="62"/>
  <c r="G154" i="62"/>
  <c r="G155" i="62"/>
  <c r="G156" i="62"/>
  <c r="G157" i="62"/>
  <c r="G158" i="62"/>
  <c r="G159" i="62"/>
  <c r="G160" i="62"/>
  <c r="G161" i="62"/>
  <c r="G162" i="62"/>
  <c r="G163" i="62"/>
  <c r="G164" i="62"/>
  <c r="G165" i="62"/>
  <c r="G166" i="62"/>
  <c r="G167" i="62"/>
  <c r="G168" i="62"/>
  <c r="G169" i="62"/>
  <c r="G170" i="62"/>
  <c r="G171" i="62"/>
  <c r="G172" i="62"/>
  <c r="G173" i="62"/>
  <c r="G174" i="62"/>
  <c r="G175" i="62"/>
  <c r="G176" i="62"/>
  <c r="G177" i="62"/>
  <c r="G178" i="62"/>
  <c r="G179" i="62"/>
  <c r="G180" i="62"/>
  <c r="G181" i="62"/>
  <c r="G182" i="62"/>
  <c r="G183" i="62"/>
  <c r="G184" i="62"/>
  <c r="G185" i="62"/>
  <c r="G186" i="62"/>
  <c r="G187" i="62"/>
  <c r="G188" i="62"/>
  <c r="G189" i="62"/>
  <c r="G190" i="62"/>
  <c r="G191" i="62"/>
  <c r="G192" i="62"/>
  <c r="G193" i="62"/>
  <c r="G194" i="62"/>
  <c r="G195" i="62"/>
  <c r="G196" i="62"/>
  <c r="G197" i="62"/>
  <c r="G127" i="78"/>
  <c r="J6" i="60"/>
  <c r="J41" i="78"/>
  <c r="K41" i="78"/>
  <c r="D128" i="78"/>
  <c r="G198" i="62"/>
  <c r="G199" i="62"/>
  <c r="G200" i="62"/>
  <c r="G201" i="62"/>
  <c r="G202" i="62"/>
  <c r="G203" i="62"/>
  <c r="G204" i="62"/>
  <c r="G205" i="62"/>
  <c r="G206" i="62"/>
  <c r="G207" i="62"/>
  <c r="G208" i="62"/>
  <c r="G209" i="62"/>
  <c r="G210" i="62"/>
  <c r="G211" i="62"/>
  <c r="G212" i="62"/>
  <c r="G213" i="62"/>
  <c r="G214" i="62"/>
  <c r="G215" i="62"/>
  <c r="G216" i="62"/>
  <c r="G217" i="62"/>
  <c r="G218" i="62"/>
  <c r="G219" i="62"/>
  <c r="G220" i="62"/>
  <c r="G221" i="62"/>
  <c r="G222" i="62"/>
  <c r="G223" i="62"/>
  <c r="G224" i="62"/>
  <c r="G225" i="62"/>
  <c r="G226" i="62"/>
  <c r="G227" i="62"/>
  <c r="G228" i="62"/>
  <c r="G229" i="62"/>
  <c r="G230" i="62"/>
  <c r="G231" i="62"/>
  <c r="G232" i="62"/>
  <c r="G233" i="62"/>
  <c r="G234" i="62"/>
  <c r="G235" i="62"/>
  <c r="G236" i="62"/>
  <c r="G237" i="62"/>
  <c r="G238" i="62"/>
  <c r="G239" i="62"/>
  <c r="G240" i="62"/>
  <c r="G241" i="62"/>
  <c r="G242" i="62"/>
  <c r="G243" i="62"/>
  <c r="G244" i="62"/>
  <c r="G128" i="78"/>
  <c r="J7" i="60"/>
  <c r="O7" i="60" s="1"/>
  <c r="J42" i="78"/>
  <c r="K42" i="78"/>
  <c r="D129" i="78"/>
  <c r="G245" i="62"/>
  <c r="G246" i="62"/>
  <c r="G247" i="62"/>
  <c r="G248" i="62"/>
  <c r="G249" i="62"/>
  <c r="G250" i="62"/>
  <c r="G251" i="62"/>
  <c r="G252" i="62"/>
  <c r="G253" i="62"/>
  <c r="G254" i="62"/>
  <c r="G255" i="62"/>
  <c r="G256" i="62"/>
  <c r="G257" i="62"/>
  <c r="G258" i="62"/>
  <c r="G259" i="62"/>
  <c r="G260" i="62"/>
  <c r="G261" i="62"/>
  <c r="G262" i="62"/>
  <c r="G263" i="62"/>
  <c r="G264" i="62"/>
  <c r="G265" i="62"/>
  <c r="G266" i="62"/>
  <c r="G267" i="62"/>
  <c r="G268" i="62"/>
  <c r="G269" i="62"/>
  <c r="G270" i="62"/>
  <c r="G271" i="62"/>
  <c r="G272" i="62"/>
  <c r="G273" i="62"/>
  <c r="G274" i="62"/>
  <c r="G275" i="62"/>
  <c r="G276" i="62"/>
  <c r="G277" i="62"/>
  <c r="G278" i="62"/>
  <c r="G279" i="62"/>
  <c r="G280" i="62"/>
  <c r="G281" i="62"/>
  <c r="G282" i="62"/>
  <c r="G283" i="62"/>
  <c r="G284" i="62"/>
  <c r="G285" i="62"/>
  <c r="G286" i="62"/>
  <c r="G287" i="62"/>
  <c r="G288" i="62"/>
  <c r="G289" i="62"/>
  <c r="G129" i="78"/>
  <c r="J8" i="60"/>
  <c r="O8" i="60" s="1"/>
  <c r="J43" i="78"/>
  <c r="K43" i="78"/>
  <c r="D130" i="78"/>
  <c r="G290" i="62"/>
  <c r="G291" i="62"/>
  <c r="G292" i="62"/>
  <c r="G293" i="62"/>
  <c r="G294" i="62"/>
  <c r="G295" i="62"/>
  <c r="G296" i="62"/>
  <c r="G297" i="62"/>
  <c r="G298" i="62"/>
  <c r="G299" i="62"/>
  <c r="G300" i="62"/>
  <c r="G301" i="62"/>
  <c r="G302" i="62"/>
  <c r="G303" i="62"/>
  <c r="G304" i="62"/>
  <c r="G305" i="62"/>
  <c r="G306" i="62"/>
  <c r="G307" i="62"/>
  <c r="G308" i="62"/>
  <c r="G309" i="62"/>
  <c r="G310" i="62"/>
  <c r="G311" i="62"/>
  <c r="G312" i="62"/>
  <c r="G313" i="62"/>
  <c r="G314" i="62"/>
  <c r="G315" i="62"/>
  <c r="G316" i="62"/>
  <c r="G317" i="62"/>
  <c r="G318" i="62"/>
  <c r="G319" i="62"/>
  <c r="G320" i="62"/>
  <c r="G321" i="62"/>
  <c r="G322" i="62"/>
  <c r="G323" i="62"/>
  <c r="G324" i="62"/>
  <c r="G325" i="62"/>
  <c r="G326" i="62"/>
  <c r="G327" i="62"/>
  <c r="G328" i="62"/>
  <c r="G329" i="62"/>
  <c r="G330" i="62"/>
  <c r="G331" i="62"/>
  <c r="G332" i="62"/>
  <c r="G333" i="62"/>
  <c r="G334" i="62"/>
  <c r="G335" i="62"/>
  <c r="G336" i="62"/>
  <c r="G337" i="62"/>
  <c r="G338" i="62"/>
  <c r="G339" i="62"/>
  <c r="G340" i="62"/>
  <c r="G341" i="62"/>
  <c r="G342" i="62"/>
  <c r="G343" i="62"/>
  <c r="G344" i="62"/>
  <c r="G345" i="62"/>
  <c r="G346" i="62"/>
  <c r="G347" i="62"/>
  <c r="G348" i="62"/>
  <c r="G349" i="62"/>
  <c r="G350" i="62"/>
  <c r="G351" i="62"/>
  <c r="G352" i="62"/>
  <c r="G353" i="62"/>
  <c r="G354" i="62"/>
  <c r="G355" i="62"/>
  <c r="G356" i="62"/>
  <c r="G357" i="62"/>
  <c r="G358" i="62"/>
  <c r="G359" i="62"/>
  <c r="G360" i="62"/>
  <c r="G361" i="62"/>
  <c r="G362" i="62"/>
  <c r="G363" i="62"/>
  <c r="G364" i="62"/>
  <c r="G365" i="62"/>
  <c r="G366" i="62"/>
  <c r="G367" i="62"/>
  <c r="G368" i="62"/>
  <c r="G369" i="62"/>
  <c r="G370" i="62"/>
  <c r="G371" i="62"/>
  <c r="G372" i="62"/>
  <c r="G373" i="62"/>
  <c r="G374" i="62"/>
  <c r="G375" i="62"/>
  <c r="G376" i="62"/>
  <c r="G377" i="62"/>
  <c r="G378" i="62"/>
  <c r="G379" i="62"/>
  <c r="G380" i="62"/>
  <c r="G381" i="62"/>
  <c r="G382" i="62"/>
  <c r="G383" i="62"/>
  <c r="G130" i="78"/>
  <c r="J9" i="60"/>
  <c r="M9" i="60" s="1"/>
  <c r="J44" i="78"/>
  <c r="K44" i="78"/>
  <c r="D131" i="78"/>
  <c r="G384" i="62"/>
  <c r="G385" i="62"/>
  <c r="G386" i="62"/>
  <c r="G387" i="62"/>
  <c r="G388" i="62"/>
  <c r="G389" i="62"/>
  <c r="G390" i="62"/>
  <c r="G391" i="62"/>
  <c r="G392" i="62"/>
  <c r="G393" i="62"/>
  <c r="G394" i="62"/>
  <c r="G395" i="62"/>
  <c r="G396" i="62"/>
  <c r="G397" i="62"/>
  <c r="G398" i="62"/>
  <c r="G399" i="62"/>
  <c r="G400" i="62"/>
  <c r="G401" i="62"/>
  <c r="G402" i="62"/>
  <c r="G403" i="62"/>
  <c r="G404" i="62"/>
  <c r="G405" i="62"/>
  <c r="G406" i="62"/>
  <c r="G407" i="62"/>
  <c r="G408" i="62"/>
  <c r="G409" i="62"/>
  <c r="G410" i="62"/>
  <c r="G411" i="62"/>
  <c r="G412" i="62"/>
  <c r="G413" i="62"/>
  <c r="G414" i="62"/>
  <c r="G415" i="62"/>
  <c r="G416" i="62"/>
  <c r="G417" i="62"/>
  <c r="G418" i="62"/>
  <c r="G419" i="62"/>
  <c r="G420" i="62"/>
  <c r="G421" i="62"/>
  <c r="G422" i="62"/>
  <c r="G423" i="62"/>
  <c r="G424" i="62"/>
  <c r="G425" i="62"/>
  <c r="G426" i="62"/>
  <c r="G427" i="62"/>
  <c r="G428" i="62"/>
  <c r="G429" i="62"/>
  <c r="G430" i="62"/>
  <c r="G431" i="62"/>
  <c r="G432" i="62"/>
  <c r="G433" i="62"/>
  <c r="G434" i="62"/>
  <c r="G435" i="62"/>
  <c r="G131" i="78"/>
  <c r="J10" i="60"/>
  <c r="O10" i="60" s="1"/>
  <c r="J29" i="78"/>
  <c r="K29" i="78"/>
  <c r="D116" i="78"/>
  <c r="E78" i="55"/>
  <c r="F78" i="55"/>
  <c r="G78" i="55"/>
  <c r="G116" i="78"/>
  <c r="J3" i="53"/>
  <c r="J30" i="78"/>
  <c r="K30" i="78"/>
  <c r="D117" i="78"/>
  <c r="E172" i="55"/>
  <c r="F172" i="55"/>
  <c r="G172" i="55"/>
  <c r="G117" i="78"/>
  <c r="J4" i="53"/>
  <c r="J31" i="78"/>
  <c r="K31" i="78"/>
  <c r="D118" i="78"/>
  <c r="E216" i="55"/>
  <c r="F216" i="55"/>
  <c r="G216" i="55"/>
  <c r="G118" i="78"/>
  <c r="J5" i="53"/>
  <c r="O5" i="53" s="1"/>
  <c r="J32" i="78"/>
  <c r="K32" i="78"/>
  <c r="D119" i="78"/>
  <c r="E300" i="55"/>
  <c r="F300" i="55"/>
  <c r="G300" i="55"/>
  <c r="G119" i="78"/>
  <c r="J6" i="53"/>
  <c r="M6" i="53" s="1"/>
  <c r="J33" i="78"/>
  <c r="K33" i="78"/>
  <c r="D120" i="78"/>
  <c r="E369" i="55"/>
  <c r="F369" i="55"/>
  <c r="G369" i="55"/>
  <c r="G120" i="78"/>
  <c r="J7" i="53"/>
  <c r="J34" i="78"/>
  <c r="K34" i="78"/>
  <c r="D121" i="78"/>
  <c r="G370" i="55"/>
  <c r="G371" i="55"/>
  <c r="G372" i="55"/>
  <c r="G373" i="55"/>
  <c r="G374" i="55"/>
  <c r="G375" i="55"/>
  <c r="G376" i="55"/>
  <c r="G377" i="55"/>
  <c r="G378" i="55"/>
  <c r="G379" i="55"/>
  <c r="G380" i="55"/>
  <c r="G381" i="55"/>
  <c r="G382" i="55"/>
  <c r="G383" i="55"/>
  <c r="G384" i="55"/>
  <c r="G385" i="55"/>
  <c r="G386" i="55"/>
  <c r="G387" i="55"/>
  <c r="G388" i="55"/>
  <c r="G389" i="55"/>
  <c r="G390" i="55"/>
  <c r="G391" i="55"/>
  <c r="G392" i="55"/>
  <c r="G393" i="55"/>
  <c r="G394" i="55"/>
  <c r="G395" i="55"/>
  <c r="G396" i="55"/>
  <c r="G397" i="55"/>
  <c r="G398" i="55"/>
  <c r="G399" i="55"/>
  <c r="G400" i="55"/>
  <c r="G401" i="55"/>
  <c r="G402" i="55"/>
  <c r="G403" i="55"/>
  <c r="G404" i="55"/>
  <c r="G405" i="55"/>
  <c r="G406" i="55"/>
  <c r="G407" i="55"/>
  <c r="G408" i="55"/>
  <c r="G409" i="55"/>
  <c r="G410" i="55"/>
  <c r="G411" i="55"/>
  <c r="G412" i="55"/>
  <c r="G413" i="55"/>
  <c r="G414" i="55"/>
  <c r="G415" i="55"/>
  <c r="G416" i="55"/>
  <c r="G417" i="55"/>
  <c r="G418" i="55"/>
  <c r="G419" i="55"/>
  <c r="G420" i="55"/>
  <c r="G421" i="55"/>
  <c r="G422" i="55"/>
  <c r="G423" i="55"/>
  <c r="G424" i="55"/>
  <c r="G425" i="55"/>
  <c r="G426" i="55"/>
  <c r="G427" i="55"/>
  <c r="G428" i="55"/>
  <c r="G429" i="55"/>
  <c r="G430" i="55"/>
  <c r="G431" i="55"/>
  <c r="G432" i="55"/>
  <c r="G433" i="55"/>
  <c r="G434" i="55"/>
  <c r="G435" i="55"/>
  <c r="G121" i="78"/>
  <c r="J8" i="53"/>
  <c r="M8" i="53" s="1"/>
  <c r="J35" i="78"/>
  <c r="K35" i="78"/>
  <c r="D122" i="78"/>
  <c r="G436" i="55"/>
  <c r="G437" i="55"/>
  <c r="G438" i="55"/>
  <c r="G439" i="55"/>
  <c r="G440" i="55"/>
  <c r="G441" i="55"/>
  <c r="G442" i="55"/>
  <c r="G443" i="55"/>
  <c r="G444" i="55"/>
  <c r="G445" i="55"/>
  <c r="G446" i="55"/>
  <c r="G447" i="55"/>
  <c r="G448" i="55"/>
  <c r="G449" i="55"/>
  <c r="G450" i="55"/>
  <c r="G451" i="55"/>
  <c r="G452" i="55"/>
  <c r="G453" i="55"/>
  <c r="G454" i="55"/>
  <c r="G455" i="55"/>
  <c r="G456" i="55"/>
  <c r="G457" i="55"/>
  <c r="G458" i="55"/>
  <c r="G459" i="55"/>
  <c r="G460" i="55"/>
  <c r="G461" i="55"/>
  <c r="G462" i="55"/>
  <c r="G463" i="55"/>
  <c r="G464" i="55"/>
  <c r="G465" i="55"/>
  <c r="G466" i="55"/>
  <c r="G467" i="55"/>
  <c r="G468" i="55"/>
  <c r="G469" i="55"/>
  <c r="G470" i="55"/>
  <c r="G471" i="55"/>
  <c r="G472" i="55"/>
  <c r="G473" i="55"/>
  <c r="G474" i="55"/>
  <c r="G475" i="55"/>
  <c r="G476" i="55"/>
  <c r="G477" i="55"/>
  <c r="G478" i="55"/>
  <c r="G479" i="55"/>
  <c r="G480" i="55"/>
  <c r="G481" i="55"/>
  <c r="G482" i="55"/>
  <c r="G483" i="55"/>
  <c r="G484" i="55"/>
  <c r="G485" i="55"/>
  <c r="G486" i="55"/>
  <c r="G487" i="55"/>
  <c r="G488" i="55"/>
  <c r="G489" i="55"/>
  <c r="G490" i="55"/>
  <c r="G491" i="55"/>
  <c r="G492" i="55"/>
  <c r="G493" i="55"/>
  <c r="G494" i="55"/>
  <c r="G495" i="55"/>
  <c r="G496" i="55"/>
  <c r="G497" i="55"/>
  <c r="G498" i="55"/>
  <c r="G499" i="55"/>
  <c r="G500" i="55"/>
  <c r="G501" i="55"/>
  <c r="G502" i="55"/>
  <c r="G503" i="55"/>
  <c r="G504" i="55"/>
  <c r="G505" i="55"/>
  <c r="G506" i="55"/>
  <c r="G507" i="55"/>
  <c r="G508" i="55"/>
  <c r="G509" i="55"/>
  <c r="G510" i="55"/>
  <c r="G511" i="55"/>
  <c r="G512" i="55"/>
  <c r="G513" i="55"/>
  <c r="G514" i="55"/>
  <c r="G515" i="55"/>
  <c r="G516" i="55"/>
  <c r="G517" i="55"/>
  <c r="G518" i="55"/>
  <c r="G519" i="55"/>
  <c r="G520" i="55"/>
  <c r="G521" i="55"/>
  <c r="G522" i="55"/>
  <c r="G523" i="55"/>
  <c r="G524" i="55"/>
  <c r="G525" i="55"/>
  <c r="G526" i="55"/>
  <c r="G527" i="55"/>
  <c r="G528" i="55"/>
  <c r="G529" i="55"/>
  <c r="G122" i="78"/>
  <c r="J9" i="53"/>
  <c r="J36" i="78"/>
  <c r="K36" i="78"/>
  <c r="D123" i="78"/>
  <c r="G530" i="55"/>
  <c r="G531" i="55"/>
  <c r="G532" i="55"/>
  <c r="G533" i="55"/>
  <c r="G534" i="55"/>
  <c r="G535" i="55"/>
  <c r="G536" i="55"/>
  <c r="G537" i="55"/>
  <c r="G538" i="55"/>
  <c r="G539" i="55"/>
  <c r="G540" i="55"/>
  <c r="G541" i="55"/>
  <c r="G542" i="55"/>
  <c r="G543" i="55"/>
  <c r="G544" i="55"/>
  <c r="G545" i="55"/>
  <c r="G546" i="55"/>
  <c r="G547" i="55"/>
  <c r="G548" i="55"/>
  <c r="G549" i="55"/>
  <c r="G550" i="55"/>
  <c r="G551" i="55"/>
  <c r="G552" i="55"/>
  <c r="G553" i="55"/>
  <c r="G554" i="55"/>
  <c r="G555" i="55"/>
  <c r="G556" i="55"/>
  <c r="G557" i="55"/>
  <c r="G558" i="55"/>
  <c r="G559" i="55"/>
  <c r="G560" i="55"/>
  <c r="G561" i="55"/>
  <c r="G562" i="55"/>
  <c r="G563" i="55"/>
  <c r="G564" i="55"/>
  <c r="G565" i="55"/>
  <c r="G566" i="55"/>
  <c r="G567" i="55"/>
  <c r="G568" i="55"/>
  <c r="G569" i="55"/>
  <c r="G570" i="55"/>
  <c r="G571" i="55"/>
  <c r="G572" i="55"/>
  <c r="G573" i="55"/>
  <c r="G574" i="55"/>
  <c r="G575" i="55"/>
  <c r="G576" i="55"/>
  <c r="G577" i="55"/>
  <c r="G578" i="55"/>
  <c r="G579" i="55"/>
  <c r="G580" i="55"/>
  <c r="G581" i="55"/>
  <c r="G582" i="55"/>
  <c r="G583" i="55"/>
  <c r="G584" i="55"/>
  <c r="G585" i="55"/>
  <c r="G586" i="55"/>
  <c r="G587" i="55"/>
  <c r="G588" i="55"/>
  <c r="G589" i="55"/>
  <c r="G590" i="55"/>
  <c r="G591" i="55"/>
  <c r="G592" i="55"/>
  <c r="G593" i="55"/>
  <c r="G594" i="55"/>
  <c r="G595" i="55"/>
  <c r="G596" i="55"/>
  <c r="G597" i="55"/>
  <c r="G598" i="55"/>
  <c r="G599" i="55"/>
  <c r="G600" i="55"/>
  <c r="G601" i="55"/>
  <c r="G602" i="55"/>
  <c r="G603" i="55"/>
  <c r="G604" i="55"/>
  <c r="G605" i="55"/>
  <c r="G606" i="55"/>
  <c r="G607" i="55"/>
  <c r="G608" i="55"/>
  <c r="G609" i="55"/>
  <c r="G610" i="55"/>
  <c r="G611" i="55"/>
  <c r="G612" i="55"/>
  <c r="G613" i="55"/>
  <c r="G614" i="55"/>
  <c r="G615" i="55"/>
  <c r="G616" i="55"/>
  <c r="G617" i="55"/>
  <c r="G618" i="55"/>
  <c r="G619" i="55"/>
  <c r="G620" i="55"/>
  <c r="G621" i="55"/>
  <c r="G622" i="55"/>
  <c r="G623" i="55"/>
  <c r="G123" i="78"/>
  <c r="J10" i="53"/>
  <c r="J21" i="78"/>
  <c r="K21" i="78"/>
  <c r="D108" i="78"/>
  <c r="J3" i="46"/>
  <c r="J22" i="78"/>
  <c r="K22" i="78"/>
  <c r="D109" i="78"/>
  <c r="J4" i="46"/>
  <c r="O4" i="46" s="1"/>
  <c r="J23" i="78"/>
  <c r="K23" i="78"/>
  <c r="D110" i="78"/>
  <c r="J5" i="46"/>
  <c r="M5" i="46" s="1"/>
  <c r="J24" i="78"/>
  <c r="K24" i="78"/>
  <c r="D111" i="78"/>
  <c r="J6" i="46"/>
  <c r="J25" i="78"/>
  <c r="K25" i="78"/>
  <c r="D112" i="78"/>
  <c r="J7" i="46"/>
  <c r="J26" i="78"/>
  <c r="K26" i="78"/>
  <c r="D113" i="78"/>
  <c r="J8" i="46"/>
  <c r="J27" i="78"/>
  <c r="K27" i="78"/>
  <c r="D114" i="78"/>
  <c r="J9" i="46"/>
  <c r="O9" i="46" s="1"/>
  <c r="J28" i="78"/>
  <c r="K28" i="78"/>
  <c r="D115" i="78"/>
  <c r="J10" i="46"/>
  <c r="J13" i="78"/>
  <c r="K13" i="78"/>
  <c r="D100" i="78"/>
  <c r="J14" i="78"/>
  <c r="K14" i="78"/>
  <c r="D101" i="78"/>
  <c r="J15" i="78"/>
  <c r="K15" i="78"/>
  <c r="D102" i="78"/>
  <c r="J16" i="78"/>
  <c r="K16" i="78"/>
  <c r="D103" i="78"/>
  <c r="J17" i="78"/>
  <c r="K17" i="78"/>
  <c r="D104" i="78"/>
  <c r="J18" i="78"/>
  <c r="K18" i="78"/>
  <c r="D105" i="78"/>
  <c r="J19" i="78"/>
  <c r="K19" i="78"/>
  <c r="D106" i="78"/>
  <c r="J20" i="78"/>
  <c r="K20" i="78"/>
  <c r="D107" i="78"/>
  <c r="J6" i="78"/>
  <c r="K6" i="78"/>
  <c r="D93" i="78"/>
  <c r="J7" i="78"/>
  <c r="K7" i="78"/>
  <c r="D94" i="78"/>
  <c r="J8" i="78"/>
  <c r="K8" i="78"/>
  <c r="D95" i="78"/>
  <c r="J9" i="78"/>
  <c r="K9" i="78"/>
  <c r="D96" i="78"/>
  <c r="J10" i="78"/>
  <c r="K10" i="78"/>
  <c r="D97" i="78"/>
  <c r="J11" i="78"/>
  <c r="K11" i="78"/>
  <c r="D98" i="78"/>
  <c r="J12" i="78"/>
  <c r="K12" i="78"/>
  <c r="D99" i="78"/>
  <c r="J11" i="73"/>
  <c r="J10" i="73"/>
  <c r="J9" i="73"/>
  <c r="J8" i="73"/>
  <c r="J7" i="73"/>
  <c r="J6" i="73"/>
  <c r="J5" i="73"/>
  <c r="J4" i="73"/>
  <c r="J3" i="73"/>
  <c r="H11" i="25"/>
  <c r="H11" i="11"/>
  <c r="D20" i="1"/>
  <c r="H11" i="1"/>
  <c r="H11" i="67"/>
  <c r="H11" i="60"/>
  <c r="H11" i="53"/>
  <c r="H11" i="46"/>
  <c r="D20" i="32"/>
  <c r="H11" i="39"/>
  <c r="J2" i="73"/>
  <c r="J13" i="73" s="1"/>
  <c r="N10" i="25"/>
  <c r="N7" i="25"/>
  <c r="N3" i="25"/>
  <c r="L7" i="25"/>
  <c r="L6" i="25"/>
  <c r="N8" i="18"/>
  <c r="N4" i="18"/>
  <c r="N3" i="18"/>
  <c r="L6" i="18"/>
  <c r="L4" i="18"/>
  <c r="N10" i="11"/>
  <c r="N9" i="11"/>
  <c r="N4" i="11"/>
  <c r="L10" i="11"/>
  <c r="N4" i="1"/>
  <c r="L4" i="1"/>
  <c r="N4" i="67"/>
  <c r="L8" i="67"/>
  <c r="N9" i="60"/>
  <c r="N7" i="60"/>
  <c r="N5" i="60"/>
  <c r="N4" i="60"/>
  <c r="N3" i="60"/>
  <c r="L10" i="60"/>
  <c r="L8" i="60"/>
  <c r="L5" i="60"/>
  <c r="L3" i="60"/>
  <c r="N9" i="53"/>
  <c r="N4" i="53"/>
  <c r="L9" i="53"/>
  <c r="L5" i="53"/>
  <c r="L10" i="46"/>
  <c r="L10" i="39"/>
  <c r="L9" i="39"/>
  <c r="L8" i="39"/>
  <c r="N9" i="32"/>
  <c r="N7" i="32"/>
  <c r="L8" i="32"/>
  <c r="L7" i="32"/>
  <c r="H3" i="25"/>
  <c r="L4" i="32"/>
  <c r="N5" i="80" a="1"/>
  <c r="N5" i="80"/>
  <c r="N2" i="80" a="1"/>
  <c r="N2" i="80"/>
  <c r="P22" i="80" a="1"/>
  <c r="P22" i="80"/>
  <c r="O22" i="80" a="1"/>
  <c r="O22" i="80"/>
  <c r="N22" i="80" a="1"/>
  <c r="N22" i="80"/>
  <c r="O17" i="80" a="1"/>
  <c r="O17" i="80"/>
  <c r="O2" i="80" a="1"/>
  <c r="O2" i="80"/>
  <c r="O4" i="80" a="1"/>
  <c r="O4" i="80"/>
  <c r="O43" i="80" a="1"/>
  <c r="O43" i="80"/>
  <c r="O42" i="80" a="1"/>
  <c r="O42" i="80"/>
  <c r="O41" i="80" a="1"/>
  <c r="O41" i="80"/>
  <c r="O40" i="80" a="1"/>
  <c r="O40" i="80"/>
  <c r="O39" i="80" a="1"/>
  <c r="O39" i="80"/>
  <c r="O38" i="80" a="1"/>
  <c r="O38" i="80"/>
  <c r="O37" i="80" a="1"/>
  <c r="O37" i="80"/>
  <c r="O36" i="80" a="1"/>
  <c r="O36" i="80"/>
  <c r="O35" i="80" a="1"/>
  <c r="O35" i="80"/>
  <c r="O34" i="80" a="1"/>
  <c r="O34" i="80"/>
  <c r="O33" i="80" a="1"/>
  <c r="O33" i="80"/>
  <c r="O32" i="80" a="1"/>
  <c r="O32" i="80"/>
  <c r="O31" i="80" a="1"/>
  <c r="O31" i="80"/>
  <c r="O30" i="80" a="1"/>
  <c r="O30" i="80"/>
  <c r="O29" i="80" a="1"/>
  <c r="O29" i="80"/>
  <c r="O28" i="80" a="1"/>
  <c r="O28" i="80"/>
  <c r="O27" i="80" a="1"/>
  <c r="O27" i="80"/>
  <c r="O26" i="80" a="1"/>
  <c r="O26" i="80"/>
  <c r="O25" i="80" a="1"/>
  <c r="O25" i="80"/>
  <c r="O24" i="80" a="1"/>
  <c r="O24" i="80"/>
  <c r="O23" i="80" a="1"/>
  <c r="O23" i="80"/>
  <c r="O21" i="80" a="1"/>
  <c r="O21" i="80"/>
  <c r="O20" i="80" a="1"/>
  <c r="O20" i="80"/>
  <c r="O19" i="80" a="1"/>
  <c r="O19" i="80"/>
  <c r="O18" i="80" a="1"/>
  <c r="O18" i="80"/>
  <c r="O16" i="80" a="1"/>
  <c r="O16" i="80"/>
  <c r="O15" i="80" a="1"/>
  <c r="O15" i="80"/>
  <c r="O14" i="80" a="1"/>
  <c r="O14" i="80"/>
  <c r="O13" i="80" a="1"/>
  <c r="O13" i="80"/>
  <c r="O12" i="80" a="1"/>
  <c r="O12" i="80"/>
  <c r="O11" i="80" a="1"/>
  <c r="O11" i="80"/>
  <c r="O10" i="80" a="1"/>
  <c r="O10" i="80"/>
  <c r="O9" i="80" a="1"/>
  <c r="O9" i="80"/>
  <c r="O8" i="80" a="1"/>
  <c r="O8" i="80"/>
  <c r="O7" i="80" a="1"/>
  <c r="O7" i="80"/>
  <c r="O6" i="80" a="1"/>
  <c r="O6" i="80"/>
  <c r="O5" i="80" a="1"/>
  <c r="O5" i="80"/>
  <c r="O3" i="80" a="1"/>
  <c r="O3" i="80"/>
  <c r="N3" i="80" a="1"/>
  <c r="N3" i="80"/>
  <c r="J9" i="24"/>
  <c r="L6" i="24"/>
  <c r="J9" i="17"/>
  <c r="L6" i="17"/>
  <c r="J9" i="10"/>
  <c r="L6" i="10"/>
  <c r="J9" i="3"/>
  <c r="L6" i="3"/>
  <c r="J9" i="66"/>
  <c r="L6" i="66"/>
  <c r="J9" i="59"/>
  <c r="L6" i="59"/>
  <c r="J9" i="52"/>
  <c r="L6" i="52"/>
  <c r="J9" i="45"/>
  <c r="L6" i="45"/>
  <c r="N93" i="78"/>
  <c r="N90" i="78"/>
  <c r="L6" i="38"/>
  <c r="L6" i="31"/>
  <c r="J9" i="38"/>
  <c r="P3" i="80" a="1"/>
  <c r="P3" i="80"/>
  <c r="N4" i="80" a="1"/>
  <c r="N4" i="80"/>
  <c r="P4" i="80" a="1"/>
  <c r="P4" i="80"/>
  <c r="P5" i="80" a="1"/>
  <c r="P5" i="80"/>
  <c r="N6" i="80" a="1"/>
  <c r="N6" i="80"/>
  <c r="P6" i="80" a="1"/>
  <c r="P6" i="80"/>
  <c r="N7" i="80" a="1"/>
  <c r="N7" i="80"/>
  <c r="L10" i="32"/>
  <c r="P7" i="80" a="1"/>
  <c r="P7" i="80"/>
  <c r="N8" i="80" a="1"/>
  <c r="N8" i="80"/>
  <c r="P8" i="80" a="1"/>
  <c r="P8" i="80"/>
  <c r="N9" i="80" a="1"/>
  <c r="N9" i="80"/>
  <c r="P9" i="80" a="1"/>
  <c r="P9" i="80"/>
  <c r="N10" i="80" a="1"/>
  <c r="N10" i="80"/>
  <c r="P10" i="80" a="1"/>
  <c r="P10" i="80"/>
  <c r="N11" i="80" a="1"/>
  <c r="N11" i="80"/>
  <c r="P11" i="80" a="1"/>
  <c r="P11" i="80"/>
  <c r="N12" i="80" a="1"/>
  <c r="N12" i="80"/>
  <c r="P12" i="80" a="1"/>
  <c r="P12" i="80"/>
  <c r="N13" i="80" a="1"/>
  <c r="N13" i="80"/>
  <c r="P13" i="80" a="1"/>
  <c r="P13" i="80"/>
  <c r="N14" i="80" a="1"/>
  <c r="N14" i="80"/>
  <c r="P14" i="80" a="1"/>
  <c r="P14" i="80"/>
  <c r="N15" i="80" a="1"/>
  <c r="N15" i="80"/>
  <c r="P15" i="80" a="1"/>
  <c r="P15" i="80"/>
  <c r="N16" i="80" a="1"/>
  <c r="N16" i="80"/>
  <c r="P16" i="80" a="1"/>
  <c r="P16" i="80"/>
  <c r="N17" i="80" a="1"/>
  <c r="N17" i="80"/>
  <c r="P17" i="80" a="1"/>
  <c r="P17" i="80"/>
  <c r="N18" i="80" a="1"/>
  <c r="N18" i="80"/>
  <c r="P18" i="80" a="1"/>
  <c r="P18" i="80"/>
  <c r="N19" i="80" a="1"/>
  <c r="N19" i="80"/>
  <c r="P19" i="80" a="1"/>
  <c r="P19" i="80"/>
  <c r="N20" i="80" a="1"/>
  <c r="N20" i="80"/>
  <c r="P20" i="80" a="1"/>
  <c r="P20" i="80"/>
  <c r="N21" i="80" a="1"/>
  <c r="N21" i="80"/>
  <c r="P21" i="80" a="1"/>
  <c r="P21" i="80"/>
  <c r="N23" i="80" a="1"/>
  <c r="N23" i="80"/>
  <c r="P23" i="80" a="1"/>
  <c r="P23" i="80"/>
  <c r="N24" i="80" a="1"/>
  <c r="N24" i="80"/>
  <c r="P24" i="80" a="1"/>
  <c r="P24" i="80"/>
  <c r="N25" i="80" a="1"/>
  <c r="N25" i="80"/>
  <c r="P25" i="80" a="1"/>
  <c r="P25" i="80"/>
  <c r="N26" i="80" a="1"/>
  <c r="N26" i="80"/>
  <c r="P26" i="80" a="1"/>
  <c r="P26" i="80"/>
  <c r="N27" i="80" a="1"/>
  <c r="N27" i="80"/>
  <c r="P27" i="80" a="1"/>
  <c r="P27" i="80"/>
  <c r="N28" i="80" a="1"/>
  <c r="N28" i="80"/>
  <c r="P28" i="80" a="1"/>
  <c r="P28" i="80"/>
  <c r="N29" i="80" a="1"/>
  <c r="N29" i="80"/>
  <c r="P29" i="80" a="1"/>
  <c r="P29" i="80"/>
  <c r="N30" i="80" a="1"/>
  <c r="N30" i="80"/>
  <c r="P30" i="80" a="1"/>
  <c r="P30" i="80"/>
  <c r="N31" i="80" a="1"/>
  <c r="N31" i="80"/>
  <c r="P31" i="80" a="1"/>
  <c r="P31" i="80"/>
  <c r="N32" i="80" a="1"/>
  <c r="N32" i="80"/>
  <c r="P32" i="80" a="1"/>
  <c r="P32" i="80"/>
  <c r="N33" i="80" a="1"/>
  <c r="N33" i="80"/>
  <c r="P33" i="80" a="1"/>
  <c r="P33" i="80"/>
  <c r="N34" i="80" a="1"/>
  <c r="N34" i="80"/>
  <c r="P34" i="80" a="1"/>
  <c r="P34" i="80"/>
  <c r="N35" i="80" a="1"/>
  <c r="N35" i="80"/>
  <c r="P35" i="80" a="1"/>
  <c r="P35" i="80"/>
  <c r="N36" i="80" a="1"/>
  <c r="N36" i="80"/>
  <c r="P36" i="80" a="1"/>
  <c r="P36" i="80"/>
  <c r="N37" i="80" a="1"/>
  <c r="N37" i="80"/>
  <c r="P37" i="80" a="1"/>
  <c r="P37" i="80"/>
  <c r="N38" i="80" a="1"/>
  <c r="N38" i="80"/>
  <c r="P38" i="80" a="1"/>
  <c r="P38" i="80"/>
  <c r="N39" i="80" a="1"/>
  <c r="N39" i="80"/>
  <c r="P39" i="80" a="1"/>
  <c r="P39" i="80"/>
  <c r="N40" i="80" a="1"/>
  <c r="N40" i="80"/>
  <c r="P40" i="80" a="1"/>
  <c r="P40" i="80"/>
  <c r="N41" i="80" a="1"/>
  <c r="N41" i="80"/>
  <c r="P41" i="80" a="1"/>
  <c r="P41" i="80"/>
  <c r="N42" i="80" a="1"/>
  <c r="N42" i="80"/>
  <c r="P42" i="80" a="1"/>
  <c r="P42" i="80"/>
  <c r="N43" i="80" a="1"/>
  <c r="N43" i="80"/>
  <c r="P43" i="80" a="1"/>
  <c r="P43" i="80"/>
  <c r="M15" i="80"/>
  <c r="D21" i="25"/>
  <c r="D20" i="25"/>
  <c r="D21" i="67"/>
  <c r="D21" i="46"/>
  <c r="F21" i="39"/>
  <c r="D21" i="39"/>
  <c r="J9" i="31"/>
  <c r="C9" i="42"/>
  <c r="C9" i="49"/>
  <c r="C9" i="56"/>
  <c r="C9" i="63"/>
  <c r="C9" i="70"/>
  <c r="C9" i="5"/>
  <c r="C9" i="14"/>
  <c r="C9" i="21"/>
  <c r="C9" i="28"/>
  <c r="C9" i="35"/>
  <c r="H9" i="60"/>
  <c r="H4" i="46"/>
  <c r="H5" i="46"/>
  <c r="H6" i="46"/>
  <c r="H7" i="46"/>
  <c r="H8" i="46"/>
  <c r="H9" i="46"/>
  <c r="H3" i="46"/>
  <c r="L6" i="60"/>
  <c r="H6" i="60"/>
  <c r="M4" i="80"/>
  <c r="E21" i="39"/>
  <c r="E21" i="46"/>
  <c r="F21" i="46"/>
  <c r="E26" i="45"/>
  <c r="E25" i="45"/>
  <c r="E21" i="45"/>
  <c r="E22" i="45"/>
  <c r="J5" i="47"/>
  <c r="J7" i="47"/>
  <c r="J8" i="47"/>
  <c r="J9" i="47"/>
  <c r="J22" i="47"/>
  <c r="J21" i="47"/>
  <c r="J24" i="47"/>
  <c r="J13" i="47"/>
  <c r="J15" i="47"/>
  <c r="J17" i="47"/>
  <c r="J29" i="47"/>
  <c r="J30" i="47"/>
  <c r="J35" i="47"/>
  <c r="J34" i="47"/>
  <c r="P2" i="80" a="1"/>
  <c r="P2" i="80"/>
  <c r="M5" i="80"/>
  <c r="M6" i="80"/>
  <c r="M7" i="80"/>
  <c r="M8" i="80"/>
  <c r="M9" i="80"/>
  <c r="M10" i="80"/>
  <c r="M11" i="80"/>
  <c r="M12" i="80"/>
  <c r="M13" i="80"/>
  <c r="M14" i="80"/>
  <c r="M16" i="80"/>
  <c r="M17" i="80"/>
  <c r="M18" i="80"/>
  <c r="M19" i="80"/>
  <c r="M20" i="80"/>
  <c r="M21" i="80"/>
  <c r="M23" i="80"/>
  <c r="M24" i="80"/>
  <c r="M25" i="80"/>
  <c r="M26" i="80"/>
  <c r="M28" i="80"/>
  <c r="M29" i="80"/>
  <c r="M30" i="80"/>
  <c r="M31" i="80"/>
  <c r="M32" i="80"/>
  <c r="M33" i="80"/>
  <c r="M34" i="80"/>
  <c r="M35" i="80"/>
  <c r="M36" i="80"/>
  <c r="M37" i="80"/>
  <c r="M38" i="80"/>
  <c r="M39" i="80"/>
  <c r="M40" i="80"/>
  <c r="M41" i="80"/>
  <c r="M42" i="80"/>
  <c r="M43" i="80"/>
  <c r="M3" i="80"/>
  <c r="M2" i="80"/>
  <c r="L2" i="80"/>
  <c r="L3" i="80"/>
  <c r="L4" i="80"/>
  <c r="L5" i="80"/>
  <c r="L6" i="80"/>
  <c r="L7" i="80"/>
  <c r="L8" i="80"/>
  <c r="L9" i="80"/>
  <c r="L10" i="80"/>
  <c r="L11" i="80"/>
  <c r="L12" i="80"/>
  <c r="L13" i="80"/>
  <c r="L14" i="80"/>
  <c r="L15" i="80"/>
  <c r="L16" i="80"/>
  <c r="L17" i="80"/>
  <c r="L18" i="80"/>
  <c r="L19" i="80"/>
  <c r="L20" i="80"/>
  <c r="L21" i="80"/>
  <c r="L23" i="80"/>
  <c r="L24" i="80"/>
  <c r="L25" i="80"/>
  <c r="L26" i="80"/>
  <c r="L28" i="80"/>
  <c r="L29" i="80"/>
  <c r="L30" i="80"/>
  <c r="L31" i="80"/>
  <c r="L32" i="80"/>
  <c r="L33" i="80"/>
  <c r="L34" i="80"/>
  <c r="L35" i="80"/>
  <c r="L36" i="80"/>
  <c r="L37" i="80"/>
  <c r="L38" i="80"/>
  <c r="L39" i="80"/>
  <c r="L40" i="80"/>
  <c r="L41" i="80"/>
  <c r="L42" i="80"/>
  <c r="L43" i="80"/>
  <c r="C11" i="73"/>
  <c r="C10" i="73"/>
  <c r="C9" i="73"/>
  <c r="C8" i="73"/>
  <c r="C7" i="73"/>
  <c r="C6" i="73"/>
  <c r="C5" i="73"/>
  <c r="C4" i="73"/>
  <c r="C3" i="73"/>
  <c r="C2" i="73"/>
  <c r="I8" i="73"/>
  <c r="G185" i="27"/>
  <c r="G186" i="27"/>
  <c r="G187" i="27"/>
  <c r="G188" i="27"/>
  <c r="G189" i="27"/>
  <c r="G190" i="27"/>
  <c r="G191" i="27"/>
  <c r="G192" i="27"/>
  <c r="G193" i="27"/>
  <c r="G194" i="27"/>
  <c r="G195" i="27"/>
  <c r="G196" i="27"/>
  <c r="G197" i="27"/>
  <c r="G198" i="27"/>
  <c r="G199" i="27"/>
  <c r="G200" i="27"/>
  <c r="G201" i="27"/>
  <c r="G202" i="27"/>
  <c r="G203" i="27"/>
  <c r="G204" i="27"/>
  <c r="G205" i="27"/>
  <c r="G206" i="27"/>
  <c r="G207" i="27"/>
  <c r="G208" i="27"/>
  <c r="G209" i="27"/>
  <c r="G210" i="27"/>
  <c r="G211" i="27"/>
  <c r="G212" i="27"/>
  <c r="G213" i="27"/>
  <c r="G214" i="27"/>
  <c r="G215" i="27"/>
  <c r="G216" i="27"/>
  <c r="G217" i="27"/>
  <c r="G218" i="27"/>
  <c r="G219" i="27"/>
  <c r="G220" i="27"/>
  <c r="G221" i="27"/>
  <c r="G222" i="27"/>
  <c r="G223" i="27"/>
  <c r="G224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122" i="27"/>
  <c r="G123" i="27"/>
  <c r="G124" i="27"/>
  <c r="G125" i="27"/>
  <c r="G126" i="27"/>
  <c r="G127" i="27"/>
  <c r="G128" i="27"/>
  <c r="G129" i="27"/>
  <c r="G130" i="27"/>
  <c r="G131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46" i="27"/>
  <c r="G147" i="27"/>
  <c r="G148" i="27"/>
  <c r="G149" i="27"/>
  <c r="G150" i="27"/>
  <c r="G151" i="27"/>
  <c r="G152" i="27"/>
  <c r="G153" i="27"/>
  <c r="G154" i="27"/>
  <c r="G155" i="27"/>
  <c r="G156" i="27"/>
  <c r="G157" i="27"/>
  <c r="G158" i="27"/>
  <c r="G159" i="27"/>
  <c r="G160" i="27"/>
  <c r="G161" i="27"/>
  <c r="G162" i="27"/>
  <c r="G163" i="27"/>
  <c r="G164" i="27"/>
  <c r="G165" i="27"/>
  <c r="G166" i="27"/>
  <c r="G167" i="27"/>
  <c r="G168" i="27"/>
  <c r="G169" i="27"/>
  <c r="G170" i="27"/>
  <c r="G171" i="27"/>
  <c r="G172" i="27"/>
  <c r="G173" i="27"/>
  <c r="G174" i="27"/>
  <c r="G175" i="27"/>
  <c r="G176" i="27"/>
  <c r="G177" i="27"/>
  <c r="G178" i="27"/>
  <c r="G179" i="27"/>
  <c r="G180" i="27"/>
  <c r="G181" i="27"/>
  <c r="G182" i="27"/>
  <c r="G183" i="27"/>
  <c r="G376" i="27"/>
  <c r="G377" i="27"/>
  <c r="G378" i="27"/>
  <c r="G379" i="27"/>
  <c r="G380" i="27"/>
  <c r="G381" i="27"/>
  <c r="G382" i="27"/>
  <c r="G383" i="27"/>
  <c r="G384" i="27"/>
  <c r="G385" i="27"/>
  <c r="G386" i="27"/>
  <c r="G387" i="27"/>
  <c r="G388" i="27"/>
  <c r="G389" i="27"/>
  <c r="G390" i="27"/>
  <c r="G391" i="27"/>
  <c r="G392" i="27"/>
  <c r="G393" i="27"/>
  <c r="G394" i="27"/>
  <c r="G395" i="27"/>
  <c r="G396" i="27"/>
  <c r="G397" i="27"/>
  <c r="G398" i="27"/>
  <c r="G399" i="27"/>
  <c r="G400" i="27"/>
  <c r="G401" i="27"/>
  <c r="G402" i="27"/>
  <c r="G403" i="27"/>
  <c r="G404" i="27"/>
  <c r="G405" i="27"/>
  <c r="G406" i="27"/>
  <c r="G407" i="27"/>
  <c r="G408" i="27"/>
  <c r="G409" i="27"/>
  <c r="G410" i="27"/>
  <c r="G411" i="27"/>
  <c r="G412" i="27"/>
  <c r="G413" i="27"/>
  <c r="G414" i="27"/>
  <c r="G415" i="27"/>
  <c r="G416" i="27"/>
  <c r="G417" i="27"/>
  <c r="G418" i="27"/>
  <c r="G419" i="27"/>
  <c r="G420" i="27"/>
  <c r="G421" i="27"/>
  <c r="G422" i="27"/>
  <c r="G423" i="27"/>
  <c r="G424" i="27"/>
  <c r="G425" i="27"/>
  <c r="G426" i="27"/>
  <c r="G427" i="27"/>
  <c r="G428" i="27"/>
  <c r="G429" i="27"/>
  <c r="G430" i="27"/>
  <c r="G431" i="27"/>
  <c r="G432" i="27"/>
  <c r="G433" i="27"/>
  <c r="G434" i="27"/>
  <c r="G435" i="27"/>
  <c r="G436" i="27"/>
  <c r="G437" i="27"/>
  <c r="G438" i="27"/>
  <c r="G439" i="27"/>
  <c r="G440" i="27"/>
  <c r="G441" i="27"/>
  <c r="G442" i="27"/>
  <c r="G443" i="27"/>
  <c r="G444" i="27"/>
  <c r="G445" i="27"/>
  <c r="G446" i="27"/>
  <c r="G447" i="27"/>
  <c r="G448" i="27"/>
  <c r="I11" i="73"/>
  <c r="I10" i="73"/>
  <c r="I9" i="73"/>
  <c r="I7" i="73"/>
  <c r="I6" i="73"/>
  <c r="G79" i="55"/>
  <c r="G80" i="55"/>
  <c r="G81" i="55"/>
  <c r="G82" i="55"/>
  <c r="G83" i="55"/>
  <c r="G84" i="55"/>
  <c r="G85" i="55"/>
  <c r="G86" i="55"/>
  <c r="G87" i="55"/>
  <c r="G88" i="55"/>
  <c r="G89" i="55"/>
  <c r="G90" i="55"/>
  <c r="G91" i="55"/>
  <c r="G92" i="55"/>
  <c r="G93" i="55"/>
  <c r="G94" i="55"/>
  <c r="G95" i="55"/>
  <c r="G96" i="55"/>
  <c r="G97" i="55"/>
  <c r="G98" i="55"/>
  <c r="G99" i="55"/>
  <c r="G100" i="55"/>
  <c r="G101" i="55"/>
  <c r="G102" i="55"/>
  <c r="G103" i="55"/>
  <c r="G104" i="55"/>
  <c r="G105" i="55"/>
  <c r="G106" i="55"/>
  <c r="G107" i="55"/>
  <c r="G108" i="55"/>
  <c r="G109" i="55"/>
  <c r="G110" i="55"/>
  <c r="G111" i="55"/>
  <c r="G112" i="55"/>
  <c r="G113" i="55"/>
  <c r="G114" i="55"/>
  <c r="G115" i="55"/>
  <c r="G116" i="55"/>
  <c r="G117" i="55"/>
  <c r="G118" i="55"/>
  <c r="G119" i="55"/>
  <c r="G120" i="55"/>
  <c r="G121" i="55"/>
  <c r="G122" i="55"/>
  <c r="G123" i="55"/>
  <c r="G124" i="55"/>
  <c r="G125" i="55"/>
  <c r="G126" i="55"/>
  <c r="G127" i="55"/>
  <c r="G128" i="55"/>
  <c r="G129" i="55"/>
  <c r="G130" i="55"/>
  <c r="G131" i="55"/>
  <c r="G132" i="55"/>
  <c r="G133" i="55"/>
  <c r="G134" i="55"/>
  <c r="G135" i="55"/>
  <c r="G136" i="55"/>
  <c r="G137" i="55"/>
  <c r="G138" i="55"/>
  <c r="G139" i="55"/>
  <c r="G140" i="55"/>
  <c r="G141" i="55"/>
  <c r="G142" i="55"/>
  <c r="G143" i="55"/>
  <c r="G144" i="55"/>
  <c r="G145" i="55"/>
  <c r="G146" i="55"/>
  <c r="G147" i="55"/>
  <c r="G148" i="55"/>
  <c r="G149" i="55"/>
  <c r="G150" i="55"/>
  <c r="G151" i="55"/>
  <c r="G152" i="55"/>
  <c r="G153" i="55"/>
  <c r="G154" i="55"/>
  <c r="G155" i="55"/>
  <c r="G156" i="55"/>
  <c r="G157" i="55"/>
  <c r="G158" i="55"/>
  <c r="G159" i="55"/>
  <c r="G160" i="55"/>
  <c r="G161" i="55"/>
  <c r="G162" i="55"/>
  <c r="G163" i="55"/>
  <c r="G164" i="55"/>
  <c r="G165" i="55"/>
  <c r="G166" i="55"/>
  <c r="G167" i="55"/>
  <c r="G168" i="55"/>
  <c r="G169" i="55"/>
  <c r="G170" i="55"/>
  <c r="G171" i="55"/>
  <c r="G173" i="55"/>
  <c r="G174" i="55"/>
  <c r="G175" i="55"/>
  <c r="G176" i="55"/>
  <c r="G177" i="55"/>
  <c r="G178" i="55"/>
  <c r="G179" i="55"/>
  <c r="G180" i="55"/>
  <c r="G181" i="55"/>
  <c r="G182" i="55"/>
  <c r="G183" i="55"/>
  <c r="G184" i="55"/>
  <c r="G185" i="55"/>
  <c r="G186" i="55"/>
  <c r="G187" i="55"/>
  <c r="G188" i="55"/>
  <c r="G189" i="55"/>
  <c r="G190" i="55"/>
  <c r="G191" i="55"/>
  <c r="G192" i="55"/>
  <c r="G193" i="55"/>
  <c r="G194" i="55"/>
  <c r="G195" i="55"/>
  <c r="G196" i="55"/>
  <c r="G197" i="55"/>
  <c r="G198" i="55"/>
  <c r="G199" i="55"/>
  <c r="G200" i="55"/>
  <c r="G201" i="55"/>
  <c r="G202" i="55"/>
  <c r="G203" i="55"/>
  <c r="G204" i="55"/>
  <c r="G205" i="55"/>
  <c r="G206" i="55"/>
  <c r="G207" i="55"/>
  <c r="G208" i="55"/>
  <c r="G209" i="55"/>
  <c r="G210" i="55"/>
  <c r="G211" i="55"/>
  <c r="G212" i="55"/>
  <c r="G213" i="55"/>
  <c r="G214" i="55"/>
  <c r="G215" i="55"/>
  <c r="G217" i="55"/>
  <c r="G218" i="55"/>
  <c r="G219" i="55"/>
  <c r="G220" i="55"/>
  <c r="G221" i="55"/>
  <c r="G222" i="55"/>
  <c r="G223" i="55"/>
  <c r="G224" i="55"/>
  <c r="G225" i="55"/>
  <c r="G226" i="55"/>
  <c r="G227" i="55"/>
  <c r="G228" i="55"/>
  <c r="G229" i="55"/>
  <c r="G230" i="55"/>
  <c r="G231" i="55"/>
  <c r="G232" i="55"/>
  <c r="G233" i="55"/>
  <c r="G234" i="55"/>
  <c r="G235" i="55"/>
  <c r="G236" i="55"/>
  <c r="G237" i="55"/>
  <c r="G238" i="55"/>
  <c r="G239" i="55"/>
  <c r="G240" i="55"/>
  <c r="G241" i="55"/>
  <c r="G242" i="55"/>
  <c r="G243" i="55"/>
  <c r="G244" i="55"/>
  <c r="G245" i="55"/>
  <c r="G246" i="55"/>
  <c r="G247" i="55"/>
  <c r="G248" i="55"/>
  <c r="G249" i="55"/>
  <c r="G250" i="55"/>
  <c r="G251" i="55"/>
  <c r="G252" i="55"/>
  <c r="G253" i="55"/>
  <c r="G254" i="55"/>
  <c r="G255" i="55"/>
  <c r="G256" i="55"/>
  <c r="G257" i="55"/>
  <c r="G258" i="55"/>
  <c r="G259" i="55"/>
  <c r="G260" i="55"/>
  <c r="G261" i="55"/>
  <c r="G262" i="55"/>
  <c r="G263" i="55"/>
  <c r="G264" i="55"/>
  <c r="G265" i="55"/>
  <c r="G266" i="55"/>
  <c r="G267" i="55"/>
  <c r="G268" i="55"/>
  <c r="G269" i="55"/>
  <c r="G270" i="55"/>
  <c r="G271" i="55"/>
  <c r="G272" i="55"/>
  <c r="G273" i="55"/>
  <c r="G274" i="55"/>
  <c r="G275" i="55"/>
  <c r="G276" i="55"/>
  <c r="G277" i="55"/>
  <c r="G278" i="55"/>
  <c r="G279" i="55"/>
  <c r="G280" i="55"/>
  <c r="G281" i="55"/>
  <c r="G282" i="55"/>
  <c r="G283" i="55"/>
  <c r="G284" i="55"/>
  <c r="G285" i="55"/>
  <c r="G286" i="55"/>
  <c r="G287" i="55"/>
  <c r="G288" i="55"/>
  <c r="G289" i="55"/>
  <c r="G290" i="55"/>
  <c r="G291" i="55"/>
  <c r="G292" i="55"/>
  <c r="G293" i="55"/>
  <c r="G294" i="55"/>
  <c r="G295" i="55"/>
  <c r="G296" i="55"/>
  <c r="G297" i="55"/>
  <c r="G298" i="55"/>
  <c r="G299" i="55"/>
  <c r="G301" i="55"/>
  <c r="G302" i="55"/>
  <c r="G303" i="55"/>
  <c r="G304" i="55"/>
  <c r="G305" i="55"/>
  <c r="G306" i="55"/>
  <c r="G307" i="55"/>
  <c r="G308" i="55"/>
  <c r="G309" i="55"/>
  <c r="G310" i="55"/>
  <c r="G311" i="55"/>
  <c r="G312" i="55"/>
  <c r="G313" i="55"/>
  <c r="G314" i="55"/>
  <c r="G315" i="55"/>
  <c r="G316" i="55"/>
  <c r="G317" i="55"/>
  <c r="G318" i="55"/>
  <c r="G319" i="55"/>
  <c r="G320" i="55"/>
  <c r="G321" i="55"/>
  <c r="G322" i="55"/>
  <c r="G323" i="55"/>
  <c r="G324" i="55"/>
  <c r="G325" i="55"/>
  <c r="G326" i="55"/>
  <c r="G327" i="55"/>
  <c r="G328" i="55"/>
  <c r="G329" i="55"/>
  <c r="G330" i="55"/>
  <c r="G331" i="55"/>
  <c r="G332" i="55"/>
  <c r="G333" i="55"/>
  <c r="G334" i="55"/>
  <c r="G335" i="55"/>
  <c r="G336" i="55"/>
  <c r="G337" i="55"/>
  <c r="G338" i="55"/>
  <c r="G339" i="55"/>
  <c r="G340" i="55"/>
  <c r="G341" i="55"/>
  <c r="G342" i="55"/>
  <c r="G343" i="55"/>
  <c r="G344" i="55"/>
  <c r="G345" i="55"/>
  <c r="G346" i="55"/>
  <c r="G347" i="55"/>
  <c r="G348" i="55"/>
  <c r="G349" i="55"/>
  <c r="G350" i="55"/>
  <c r="G351" i="55"/>
  <c r="G352" i="55"/>
  <c r="G353" i="55"/>
  <c r="G354" i="55"/>
  <c r="G355" i="55"/>
  <c r="G356" i="55"/>
  <c r="G357" i="55"/>
  <c r="G358" i="55"/>
  <c r="G359" i="55"/>
  <c r="G360" i="55"/>
  <c r="G361" i="55"/>
  <c r="G362" i="55"/>
  <c r="G363" i="55"/>
  <c r="G364" i="55"/>
  <c r="G365" i="55"/>
  <c r="G366" i="55"/>
  <c r="G367" i="55"/>
  <c r="G368" i="55"/>
  <c r="I5" i="73"/>
  <c r="I4" i="73"/>
  <c r="O35" i="47"/>
  <c r="O30" i="47"/>
  <c r="O29" i="47"/>
  <c r="O17" i="47"/>
  <c r="O9" i="47"/>
  <c r="O8" i="47"/>
  <c r="O7" i="47"/>
  <c r="O15" i="47"/>
  <c r="O5" i="47"/>
  <c r="O13" i="47"/>
  <c r="N11" i="67"/>
  <c r="N11" i="25"/>
  <c r="L11" i="25"/>
  <c r="H10" i="67"/>
  <c r="H10" i="1"/>
  <c r="H10" i="25"/>
  <c r="H10" i="53"/>
  <c r="H9" i="67"/>
  <c r="H9" i="1"/>
  <c r="H9" i="18"/>
  <c r="H9" i="25"/>
  <c r="H9" i="53"/>
  <c r="H8" i="1"/>
  <c r="H8" i="11"/>
  <c r="H8" i="25"/>
  <c r="H8" i="53"/>
  <c r="H7" i="60"/>
  <c r="H7" i="67"/>
  <c r="H7" i="1"/>
  <c r="H7" i="11"/>
  <c r="H7" i="18"/>
  <c r="H7" i="25"/>
  <c r="H7" i="53"/>
  <c r="H6" i="67"/>
  <c r="H6" i="1"/>
  <c r="H6" i="11"/>
  <c r="H6" i="25"/>
  <c r="H6" i="53"/>
  <c r="H5" i="67"/>
  <c r="H5" i="1"/>
  <c r="H5" i="11"/>
  <c r="H5" i="18"/>
  <c r="H5" i="25"/>
  <c r="H4" i="67"/>
  <c r="H4" i="25"/>
  <c r="H3" i="67"/>
  <c r="H3" i="1"/>
  <c r="H3" i="11"/>
  <c r="H3" i="53"/>
  <c r="D21" i="47" a="1"/>
  <c r="D21" i="47"/>
  <c r="D20" i="47" a="1"/>
  <c r="D20" i="47"/>
  <c r="H5" i="39"/>
  <c r="H6" i="39"/>
  <c r="H7" i="39"/>
  <c r="H4" i="39"/>
  <c r="H3" i="39"/>
  <c r="H6" i="32"/>
  <c r="H5" i="32"/>
  <c r="H3" i="32"/>
  <c r="C13" i="73"/>
  <c r="N11" i="39"/>
  <c r="D83" i="78"/>
  <c r="D82" i="78"/>
  <c r="E82" i="78"/>
  <c r="F82" i="78"/>
  <c r="G82" i="78"/>
  <c r="D81" i="78"/>
  <c r="D80" i="78"/>
  <c r="D79" i="78"/>
  <c r="D78" i="78"/>
  <c r="E78" i="78"/>
  <c r="F78" i="78"/>
  <c r="G78" i="78"/>
  <c r="D77" i="78"/>
  <c r="D76" i="78"/>
  <c r="D75" i="78"/>
  <c r="D74" i="78"/>
  <c r="E74" i="78"/>
  <c r="F74" i="78"/>
  <c r="G74" i="78"/>
  <c r="D73" i="78"/>
  <c r="E73" i="78"/>
  <c r="D72" i="78"/>
  <c r="D71" i="78"/>
  <c r="D70" i="78"/>
  <c r="D69" i="78"/>
  <c r="E69" i="78"/>
  <c r="F69" i="78"/>
  <c r="D68" i="78"/>
  <c r="D67" i="78"/>
  <c r="D66" i="78"/>
  <c r="D65" i="78"/>
  <c r="D64" i="78"/>
  <c r="D63" i="78"/>
  <c r="D62" i="78"/>
  <c r="E62" i="78"/>
  <c r="F62" i="78"/>
  <c r="G62" i="78"/>
  <c r="D61" i="78"/>
  <c r="D60" i="78"/>
  <c r="D59" i="78"/>
  <c r="D58" i="78"/>
  <c r="E58" i="78"/>
  <c r="F58" i="78"/>
  <c r="G58" i="78"/>
  <c r="D57" i="78"/>
  <c r="D56" i="78"/>
  <c r="D55" i="78"/>
  <c r="D54" i="78"/>
  <c r="D53" i="78"/>
  <c r="D52" i="78"/>
  <c r="D51" i="78"/>
  <c r="D50" i="78"/>
  <c r="E50" i="78"/>
  <c r="F50" i="78"/>
  <c r="G50" i="78"/>
  <c r="D49" i="78"/>
  <c r="D48" i="78"/>
  <c r="D47" i="78"/>
  <c r="D46" i="78"/>
  <c r="D45" i="78"/>
  <c r="D44" i="78"/>
  <c r="D43" i="78"/>
  <c r="D42" i="78"/>
  <c r="D41" i="78"/>
  <c r="D39" i="78"/>
  <c r="D40" i="78"/>
  <c r="D38" i="78"/>
  <c r="D37" i="78"/>
  <c r="D36" i="78"/>
  <c r="D35" i="78"/>
  <c r="D34" i="78"/>
  <c r="E34" i="78"/>
  <c r="F34" i="78"/>
  <c r="G34" i="78"/>
  <c r="D33" i="78"/>
  <c r="D32" i="78"/>
  <c r="D31" i="78"/>
  <c r="D30" i="78"/>
  <c r="E30" i="78"/>
  <c r="F30" i="78"/>
  <c r="G30" i="78"/>
  <c r="D29" i="78"/>
  <c r="D28" i="78"/>
  <c r="D27" i="78"/>
  <c r="D26" i="78"/>
  <c r="E26" i="78"/>
  <c r="F26" i="78"/>
  <c r="G26" i="78"/>
  <c r="D25" i="78"/>
  <c r="D24" i="78"/>
  <c r="D23" i="78"/>
  <c r="D22" i="78"/>
  <c r="E22" i="78"/>
  <c r="F22" i="78"/>
  <c r="G22" i="78"/>
  <c r="D21" i="78"/>
  <c r="D20" i="78"/>
  <c r="D19" i="78"/>
  <c r="D18" i="78"/>
  <c r="E18" i="78"/>
  <c r="F18" i="78"/>
  <c r="G18" i="78"/>
  <c r="D17" i="78"/>
  <c r="D16" i="78"/>
  <c r="D15" i="78"/>
  <c r="D14" i="78"/>
  <c r="E14" i="78"/>
  <c r="F14" i="78"/>
  <c r="G14" i="78"/>
  <c r="D13" i="78"/>
  <c r="D12" i="78"/>
  <c r="D11" i="78"/>
  <c r="D10" i="78"/>
  <c r="D9" i="78"/>
  <c r="D8" i="78"/>
  <c r="D7" i="78"/>
  <c r="D6" i="78"/>
  <c r="E6" i="78"/>
  <c r="F6" i="78"/>
  <c r="G6" i="78"/>
  <c r="D5" i="78"/>
  <c r="F8" i="74"/>
  <c r="G8" i="74"/>
  <c r="F9" i="74"/>
  <c r="G9" i="74"/>
  <c r="F2" i="74"/>
  <c r="G2" i="74"/>
  <c r="F3" i="74"/>
  <c r="G3" i="74"/>
  <c r="F4" i="74"/>
  <c r="G4" i="74"/>
  <c r="F5" i="74"/>
  <c r="G5" i="74"/>
  <c r="F6" i="74"/>
  <c r="G6" i="74"/>
  <c r="F7" i="74"/>
  <c r="G7" i="74"/>
  <c r="F10" i="74"/>
  <c r="G10" i="74"/>
  <c r="F11" i="74"/>
  <c r="G11" i="74"/>
  <c r="F12" i="74"/>
  <c r="G12" i="74"/>
  <c r="F13" i="74"/>
  <c r="G13" i="74"/>
  <c r="F14" i="74"/>
  <c r="G14" i="74"/>
  <c r="F15" i="74"/>
  <c r="G15" i="74"/>
  <c r="F16" i="74"/>
  <c r="G16" i="74"/>
  <c r="F17" i="74"/>
  <c r="G17" i="74"/>
  <c r="F18" i="74"/>
  <c r="G18" i="74"/>
  <c r="F19" i="74"/>
  <c r="G19" i="74"/>
  <c r="F21" i="74"/>
  <c r="G21" i="74"/>
  <c r="F22" i="74"/>
  <c r="G22" i="74"/>
  <c r="F24" i="74"/>
  <c r="G24" i="74"/>
  <c r="F25" i="74"/>
  <c r="G25" i="74"/>
  <c r="F26" i="74"/>
  <c r="G26" i="74"/>
  <c r="F27" i="74"/>
  <c r="G27" i="74"/>
  <c r="F29" i="74"/>
  <c r="G29" i="74"/>
  <c r="F30" i="74"/>
  <c r="G30" i="74"/>
  <c r="F31" i="74"/>
  <c r="G31" i="74"/>
  <c r="F32" i="74"/>
  <c r="G32" i="74"/>
  <c r="F33" i="74"/>
  <c r="G33" i="74"/>
  <c r="F34" i="74"/>
  <c r="G34" i="74"/>
  <c r="F35" i="74"/>
  <c r="G35" i="74"/>
  <c r="F36" i="74"/>
  <c r="G36" i="74"/>
  <c r="F37" i="74"/>
  <c r="G37" i="74"/>
  <c r="F38" i="74"/>
  <c r="G38" i="74"/>
  <c r="F39" i="74"/>
  <c r="G39" i="74"/>
  <c r="F40" i="74"/>
  <c r="G40" i="74"/>
  <c r="F41" i="74"/>
  <c r="G41" i="74"/>
  <c r="F42" i="74"/>
  <c r="G42" i="74"/>
  <c r="F43" i="74"/>
  <c r="G43" i="74"/>
  <c r="F44" i="74"/>
  <c r="G44" i="74"/>
  <c r="F45" i="74"/>
  <c r="G45" i="74"/>
  <c r="F46" i="74"/>
  <c r="G46" i="74"/>
  <c r="F47" i="74"/>
  <c r="G47" i="74"/>
  <c r="F48" i="74"/>
  <c r="G48" i="74"/>
  <c r="F49" i="74"/>
  <c r="G49" i="74"/>
  <c r="F50" i="74"/>
  <c r="G50" i="74"/>
  <c r="F51" i="74"/>
  <c r="G51" i="74"/>
  <c r="F52" i="74"/>
  <c r="G52" i="74"/>
  <c r="F53" i="74"/>
  <c r="G53" i="74"/>
  <c r="F54" i="74"/>
  <c r="G54" i="74"/>
  <c r="F55" i="74"/>
  <c r="G55" i="74"/>
  <c r="F56" i="74"/>
  <c r="G56" i="74"/>
  <c r="F57" i="74"/>
  <c r="G57" i="74"/>
  <c r="F58" i="74"/>
  <c r="G58" i="74"/>
  <c r="F59" i="74"/>
  <c r="G59" i="74"/>
  <c r="F60" i="74"/>
  <c r="G60" i="74"/>
  <c r="F61" i="74"/>
  <c r="G61" i="74"/>
  <c r="F62" i="74"/>
  <c r="G62" i="74"/>
  <c r="F63" i="74"/>
  <c r="G63" i="74"/>
  <c r="F64" i="74"/>
  <c r="G64" i="74"/>
  <c r="F65" i="74"/>
  <c r="G65" i="74"/>
  <c r="F66" i="74"/>
  <c r="G66" i="74"/>
  <c r="F67" i="74"/>
  <c r="G67" i="74"/>
  <c r="F68" i="74"/>
  <c r="G68" i="74"/>
  <c r="F69" i="74"/>
  <c r="G69" i="74"/>
  <c r="F70" i="74"/>
  <c r="G70" i="74"/>
  <c r="F71" i="74"/>
  <c r="G71" i="74"/>
  <c r="F72" i="74"/>
  <c r="G72" i="74"/>
  <c r="F73" i="74"/>
  <c r="G73" i="74"/>
  <c r="F74" i="74"/>
  <c r="G74" i="74"/>
  <c r="F75" i="74"/>
  <c r="G75" i="74"/>
  <c r="F76" i="74"/>
  <c r="G76" i="74"/>
  <c r="F77" i="74"/>
  <c r="G77" i="74"/>
  <c r="F78" i="74"/>
  <c r="G78" i="74"/>
  <c r="F79" i="74"/>
  <c r="G79" i="74"/>
  <c r="F80" i="74"/>
  <c r="G80" i="74"/>
  <c r="F81" i="74"/>
  <c r="G81" i="74"/>
  <c r="F82" i="74"/>
  <c r="G82" i="74"/>
  <c r="F83" i="74"/>
  <c r="G83" i="74"/>
  <c r="F84" i="74"/>
  <c r="G84" i="74"/>
  <c r="F85" i="74"/>
  <c r="G85" i="74"/>
  <c r="F86" i="74"/>
  <c r="G86" i="74"/>
  <c r="F87" i="74"/>
  <c r="G87" i="74"/>
  <c r="F88" i="74"/>
  <c r="G88" i="74"/>
  <c r="F89" i="74"/>
  <c r="G89" i="74"/>
  <c r="F90" i="74"/>
  <c r="G90" i="74"/>
  <c r="F91" i="74"/>
  <c r="G91" i="74"/>
  <c r="F92" i="74"/>
  <c r="G92" i="74"/>
  <c r="F93" i="74"/>
  <c r="G93" i="74"/>
  <c r="F94" i="74"/>
  <c r="G94" i="74"/>
  <c r="F95" i="74"/>
  <c r="G95" i="74"/>
  <c r="F96" i="74"/>
  <c r="G96" i="74"/>
  <c r="F97" i="74"/>
  <c r="G97" i="74"/>
  <c r="F98" i="74"/>
  <c r="G98" i="74"/>
  <c r="F99" i="74"/>
  <c r="G99" i="74"/>
  <c r="F100" i="74"/>
  <c r="G100" i="74"/>
  <c r="F101" i="74"/>
  <c r="G101" i="74"/>
  <c r="F102" i="74"/>
  <c r="G102" i="74"/>
  <c r="F103" i="74"/>
  <c r="G103" i="74"/>
  <c r="F104" i="74"/>
  <c r="G104" i="74"/>
  <c r="F105" i="74"/>
  <c r="G105" i="74"/>
  <c r="F106" i="74"/>
  <c r="G106" i="74"/>
  <c r="F107" i="74"/>
  <c r="G107" i="74"/>
  <c r="F108" i="74"/>
  <c r="G108" i="74"/>
  <c r="F109" i="74"/>
  <c r="G109" i="74"/>
  <c r="F110" i="74"/>
  <c r="G110" i="74"/>
  <c r="F111" i="74"/>
  <c r="G111" i="74"/>
  <c r="F112" i="74"/>
  <c r="G112" i="74"/>
  <c r="F113" i="74"/>
  <c r="G113" i="74"/>
  <c r="F114" i="74"/>
  <c r="G114" i="74"/>
  <c r="F115" i="74"/>
  <c r="G115" i="74"/>
  <c r="F116" i="74"/>
  <c r="G116" i="74"/>
  <c r="F117" i="74"/>
  <c r="G117" i="74"/>
  <c r="F118" i="74"/>
  <c r="G118" i="74"/>
  <c r="F120" i="74"/>
  <c r="G120" i="74"/>
  <c r="F121" i="74"/>
  <c r="G121" i="74"/>
  <c r="F122" i="74"/>
  <c r="G122" i="74"/>
  <c r="F123" i="74"/>
  <c r="G123" i="74"/>
  <c r="F124" i="74"/>
  <c r="G124" i="74"/>
  <c r="F126" i="74"/>
  <c r="G126" i="74"/>
  <c r="F127" i="74"/>
  <c r="G127" i="74"/>
  <c r="F128" i="74"/>
  <c r="G128" i="74"/>
  <c r="F129" i="74"/>
  <c r="G129" i="74"/>
  <c r="F130" i="74"/>
  <c r="G130" i="74"/>
  <c r="F131" i="74"/>
  <c r="G131" i="74"/>
  <c r="F132" i="74"/>
  <c r="G132" i="74"/>
  <c r="F133" i="74"/>
  <c r="G133" i="74"/>
  <c r="F134" i="74"/>
  <c r="G134" i="74"/>
  <c r="F135" i="74"/>
  <c r="G135" i="74"/>
  <c r="F136" i="74"/>
  <c r="G136" i="74"/>
  <c r="F137" i="74"/>
  <c r="G137" i="74"/>
  <c r="F138" i="74"/>
  <c r="G138" i="74"/>
  <c r="F139" i="74"/>
  <c r="G139" i="74"/>
  <c r="F140" i="74"/>
  <c r="G140" i="74"/>
  <c r="F142" i="74"/>
  <c r="G142" i="74"/>
  <c r="F143" i="74"/>
  <c r="G143" i="74"/>
  <c r="F144" i="74"/>
  <c r="G144" i="74"/>
  <c r="F145" i="74"/>
  <c r="G145" i="74"/>
  <c r="F146" i="74"/>
  <c r="G146" i="74"/>
  <c r="F147" i="74"/>
  <c r="G147" i="74"/>
  <c r="F148" i="74"/>
  <c r="G148" i="74"/>
  <c r="F149" i="74"/>
  <c r="G149" i="74"/>
  <c r="F150" i="74"/>
  <c r="G150" i="74"/>
  <c r="F151" i="74"/>
  <c r="G151" i="74"/>
  <c r="F152" i="74"/>
  <c r="G152" i="74"/>
  <c r="F153" i="74"/>
  <c r="G153" i="74"/>
  <c r="F154" i="74"/>
  <c r="G154" i="74"/>
  <c r="F155" i="74"/>
  <c r="G155" i="74"/>
  <c r="F156" i="74"/>
  <c r="G156" i="74"/>
  <c r="F157" i="74"/>
  <c r="G157" i="74"/>
  <c r="F159" i="74"/>
  <c r="G159" i="74"/>
  <c r="F160" i="74"/>
  <c r="G160" i="74"/>
  <c r="F161" i="74"/>
  <c r="G161" i="74"/>
  <c r="F162" i="74"/>
  <c r="G162" i="74"/>
  <c r="F164" i="74"/>
  <c r="G164" i="74"/>
  <c r="F165" i="74"/>
  <c r="G165" i="74"/>
  <c r="F166" i="74"/>
  <c r="G166" i="74"/>
  <c r="F167" i="74"/>
  <c r="G167" i="74"/>
  <c r="F168" i="74"/>
  <c r="G168" i="74"/>
  <c r="F169" i="74"/>
  <c r="G169" i="74"/>
  <c r="F170" i="74"/>
  <c r="G170" i="74"/>
  <c r="F171" i="74"/>
  <c r="G171" i="74"/>
  <c r="F173" i="74"/>
  <c r="G173" i="74"/>
  <c r="F174" i="74"/>
  <c r="G174" i="74"/>
  <c r="F175" i="74"/>
  <c r="G175" i="74"/>
  <c r="F176" i="74"/>
  <c r="G176" i="74"/>
  <c r="F177" i="74"/>
  <c r="G177" i="74"/>
  <c r="F178" i="74"/>
  <c r="G178" i="74"/>
  <c r="F179" i="74"/>
  <c r="G179" i="74"/>
  <c r="F180" i="74"/>
  <c r="G180" i="74"/>
  <c r="F182" i="74"/>
  <c r="G182" i="74"/>
  <c r="F183" i="74"/>
  <c r="G183" i="74"/>
  <c r="F184" i="74"/>
  <c r="G184" i="74"/>
  <c r="F185" i="74"/>
  <c r="G185" i="74"/>
  <c r="F186" i="74"/>
  <c r="G186" i="74"/>
  <c r="F187" i="74"/>
  <c r="G187" i="74"/>
  <c r="F188" i="74"/>
  <c r="G188" i="74"/>
  <c r="F189" i="74"/>
  <c r="G189" i="74"/>
  <c r="F190" i="74"/>
  <c r="G190" i="74"/>
  <c r="F191" i="74"/>
  <c r="G191" i="74"/>
  <c r="F192" i="74"/>
  <c r="G192" i="74"/>
  <c r="F193" i="74"/>
  <c r="G193" i="74"/>
  <c r="F194" i="74"/>
  <c r="G194" i="74"/>
  <c r="F195" i="74"/>
  <c r="G195" i="74"/>
  <c r="F196" i="74"/>
  <c r="G196" i="74"/>
  <c r="F197" i="74"/>
  <c r="G197" i="74"/>
  <c r="F198" i="74"/>
  <c r="G198" i="74"/>
  <c r="F199" i="74"/>
  <c r="G199" i="74"/>
  <c r="F200" i="74"/>
  <c r="G200" i="74"/>
  <c r="F201" i="74"/>
  <c r="G201" i="74"/>
  <c r="F203" i="74"/>
  <c r="G203" i="74"/>
  <c r="F204" i="74"/>
  <c r="G204" i="74"/>
  <c r="F205" i="74"/>
  <c r="G205" i="74"/>
  <c r="F206" i="74"/>
  <c r="G206" i="74"/>
  <c r="F207" i="74"/>
  <c r="G207" i="74"/>
  <c r="F208" i="74"/>
  <c r="G208" i="74"/>
  <c r="F209" i="74"/>
  <c r="G209" i="74"/>
  <c r="F210" i="74"/>
  <c r="G210" i="74"/>
  <c r="F211" i="74"/>
  <c r="G211" i="74"/>
  <c r="F212" i="74"/>
  <c r="G212" i="74"/>
  <c r="F213" i="74"/>
  <c r="G213" i="74"/>
  <c r="F214" i="74"/>
  <c r="G214" i="74"/>
  <c r="F215" i="74"/>
  <c r="G215" i="74"/>
  <c r="F216" i="74"/>
  <c r="G216" i="74"/>
  <c r="F217" i="74"/>
  <c r="G217" i="74"/>
  <c r="F218" i="74"/>
  <c r="G218" i="74"/>
  <c r="F219" i="74"/>
  <c r="G219" i="74"/>
  <c r="F220" i="74"/>
  <c r="G220" i="74"/>
  <c r="F221" i="74"/>
  <c r="G221" i="74"/>
  <c r="F222" i="74"/>
  <c r="G222" i="74"/>
  <c r="F223" i="74"/>
  <c r="G223" i="74"/>
  <c r="F224" i="74"/>
  <c r="G224" i="74"/>
  <c r="F225" i="74"/>
  <c r="G225" i="74"/>
  <c r="F226" i="74"/>
  <c r="G226" i="74"/>
  <c r="F227" i="74"/>
  <c r="G227" i="74"/>
  <c r="F228" i="74"/>
  <c r="G228" i="74"/>
  <c r="F229" i="74"/>
  <c r="G229" i="74"/>
  <c r="F230" i="74"/>
  <c r="G230" i="74"/>
  <c r="F231" i="74"/>
  <c r="G231" i="74"/>
  <c r="F232" i="74"/>
  <c r="G232" i="74"/>
  <c r="F233" i="74"/>
  <c r="G233" i="74"/>
  <c r="F234" i="74"/>
  <c r="G234" i="74"/>
  <c r="F235" i="74"/>
  <c r="G235" i="74"/>
  <c r="F236" i="74"/>
  <c r="G236" i="74"/>
  <c r="F237" i="74"/>
  <c r="G237" i="74"/>
  <c r="F238" i="74"/>
  <c r="G238" i="74"/>
  <c r="F239" i="74"/>
  <c r="G239" i="74"/>
  <c r="F240" i="74"/>
  <c r="G240" i="74"/>
  <c r="F241" i="74"/>
  <c r="G241" i="74"/>
  <c r="F242" i="74"/>
  <c r="G242" i="74"/>
  <c r="F243" i="74"/>
  <c r="G243" i="74"/>
  <c r="F244" i="74"/>
  <c r="G244" i="74"/>
  <c r="F245" i="74"/>
  <c r="G245" i="74"/>
  <c r="F246" i="74"/>
  <c r="G246" i="74"/>
  <c r="F247" i="74"/>
  <c r="G247" i="74"/>
  <c r="F248" i="74"/>
  <c r="G248" i="74"/>
  <c r="F249" i="74"/>
  <c r="G249" i="74"/>
  <c r="F250" i="74"/>
  <c r="G250" i="74"/>
  <c r="F251" i="74"/>
  <c r="G251" i="74"/>
  <c r="F252" i="74"/>
  <c r="G252" i="74"/>
  <c r="F253" i="74"/>
  <c r="G253" i="74"/>
  <c r="F254" i="74"/>
  <c r="G254" i="74"/>
  <c r="F255" i="74"/>
  <c r="G255" i="74"/>
  <c r="F256" i="74"/>
  <c r="G256" i="74"/>
  <c r="F257" i="74"/>
  <c r="G257" i="74"/>
  <c r="F258" i="74"/>
  <c r="G258" i="74"/>
  <c r="F259" i="74"/>
  <c r="G259" i="74"/>
  <c r="F260" i="74"/>
  <c r="G260" i="74"/>
  <c r="F261" i="74"/>
  <c r="G261" i="74"/>
  <c r="F262" i="74"/>
  <c r="G262" i="74"/>
  <c r="F263" i="74"/>
  <c r="G263" i="74"/>
  <c r="F264" i="74"/>
  <c r="G264" i="74"/>
  <c r="F265" i="74"/>
  <c r="G265" i="74"/>
  <c r="F266" i="74"/>
  <c r="G266" i="74"/>
  <c r="F267" i="74"/>
  <c r="G267" i="74"/>
  <c r="F268" i="74"/>
  <c r="G268" i="74"/>
  <c r="F269" i="74"/>
  <c r="G269" i="74"/>
  <c r="F270" i="74"/>
  <c r="G270" i="74"/>
  <c r="F271" i="74"/>
  <c r="G271" i="74"/>
  <c r="F272" i="74"/>
  <c r="G272" i="74"/>
  <c r="F273" i="74"/>
  <c r="G273" i="74"/>
  <c r="F274" i="74"/>
  <c r="G274" i="74"/>
  <c r="F275" i="74"/>
  <c r="G275" i="74"/>
  <c r="F276" i="74"/>
  <c r="G276" i="74"/>
  <c r="F277" i="74"/>
  <c r="G277" i="74"/>
  <c r="F278" i="74"/>
  <c r="G278" i="74"/>
  <c r="F279" i="74"/>
  <c r="G279" i="74"/>
  <c r="F280" i="74"/>
  <c r="G280" i="74"/>
  <c r="F281" i="74"/>
  <c r="G281" i="74"/>
  <c r="F282" i="74"/>
  <c r="G282" i="74"/>
  <c r="F283" i="74"/>
  <c r="G283" i="74"/>
  <c r="F284" i="74"/>
  <c r="G284" i="74"/>
  <c r="F286" i="74"/>
  <c r="G286" i="74"/>
  <c r="F287" i="74"/>
  <c r="G287" i="74"/>
  <c r="F288" i="74"/>
  <c r="G288" i="74"/>
  <c r="F289" i="74"/>
  <c r="G289" i="74"/>
  <c r="F290" i="74"/>
  <c r="G290" i="74"/>
  <c r="F291" i="74"/>
  <c r="G291" i="74"/>
  <c r="F292" i="74"/>
  <c r="G292" i="74"/>
  <c r="F293" i="74"/>
  <c r="G293" i="74"/>
  <c r="F294" i="74"/>
  <c r="G294" i="74"/>
  <c r="F295" i="74"/>
  <c r="G295" i="74"/>
  <c r="F297" i="74"/>
  <c r="G297" i="74"/>
  <c r="F298" i="74"/>
  <c r="G298" i="74"/>
  <c r="F299" i="74"/>
  <c r="G299" i="74"/>
  <c r="F300" i="74"/>
  <c r="G300" i="74"/>
  <c r="F301" i="74"/>
  <c r="G301" i="74"/>
  <c r="F302" i="74"/>
  <c r="G302" i="74"/>
  <c r="F303" i="74"/>
  <c r="G303" i="74"/>
  <c r="F304" i="74"/>
  <c r="G304" i="74"/>
  <c r="F305" i="74"/>
  <c r="G305" i="74"/>
  <c r="F306" i="74"/>
  <c r="G306" i="74"/>
  <c r="F307" i="74"/>
  <c r="G307" i="74"/>
  <c r="F308" i="74"/>
  <c r="G308" i="74"/>
  <c r="F309" i="74"/>
  <c r="G309" i="74"/>
  <c r="F310" i="74"/>
  <c r="G310" i="74"/>
  <c r="F342" i="74"/>
  <c r="G342" i="74"/>
  <c r="F343" i="74"/>
  <c r="G343" i="74"/>
  <c r="F344" i="74"/>
  <c r="G344" i="74"/>
  <c r="F345" i="74"/>
  <c r="G345" i="74"/>
  <c r="F324" i="74"/>
  <c r="G324" i="74"/>
  <c r="F325" i="74"/>
  <c r="G325" i="74"/>
  <c r="F326" i="74"/>
  <c r="G326" i="74"/>
  <c r="F328" i="74"/>
  <c r="G328" i="74"/>
  <c r="F329" i="74"/>
  <c r="G329" i="74"/>
  <c r="F330" i="74"/>
  <c r="G330" i="74"/>
  <c r="F331" i="74"/>
  <c r="G331" i="74"/>
  <c r="F332" i="74"/>
  <c r="G332" i="74"/>
  <c r="F334" i="74"/>
  <c r="G334" i="74"/>
  <c r="F336" i="74"/>
  <c r="G336" i="74"/>
  <c r="F337" i="74"/>
  <c r="G337" i="74"/>
  <c r="F338" i="74"/>
  <c r="G338" i="74"/>
  <c r="F339" i="74"/>
  <c r="G339" i="74"/>
  <c r="F340" i="74"/>
  <c r="G340" i="74"/>
  <c r="F341" i="74"/>
  <c r="G341" i="74"/>
  <c r="F320" i="74"/>
  <c r="G320" i="74"/>
  <c r="F321" i="74"/>
  <c r="G321" i="74"/>
  <c r="F322" i="74"/>
  <c r="G322" i="74"/>
  <c r="F323" i="74"/>
  <c r="G323" i="74"/>
  <c r="F315" i="74"/>
  <c r="G315" i="74"/>
  <c r="F316" i="74"/>
  <c r="G316" i="74"/>
  <c r="F318" i="74"/>
  <c r="G318" i="74"/>
  <c r="F319" i="74"/>
  <c r="G319" i="74"/>
  <c r="F311" i="74"/>
  <c r="G311" i="74"/>
  <c r="F312" i="74"/>
  <c r="G312" i="74"/>
  <c r="F313" i="74"/>
  <c r="G313" i="74"/>
  <c r="F314" i="74"/>
  <c r="G314" i="74"/>
  <c r="J29" i="26"/>
  <c r="G162" i="78"/>
  <c r="G161" i="78"/>
  <c r="G160" i="78"/>
  <c r="G159" i="78"/>
  <c r="G158" i="78"/>
  <c r="G157" i="78"/>
  <c r="G156" i="78"/>
  <c r="G155" i="78"/>
  <c r="G154" i="78"/>
  <c r="G153" i="78"/>
  <c r="G152" i="78"/>
  <c r="G151" i="78"/>
  <c r="G150" i="78"/>
  <c r="G149" i="78"/>
  <c r="G148" i="78"/>
  <c r="G147" i="78"/>
  <c r="G146" i="78"/>
  <c r="G145" i="78"/>
  <c r="G144" i="78"/>
  <c r="G143" i="78"/>
  <c r="G142" i="78"/>
  <c r="G141" i="78"/>
  <c r="G140" i="78"/>
  <c r="G139" i="78"/>
  <c r="G138" i="78"/>
  <c r="G137" i="78"/>
  <c r="G136" i="78"/>
  <c r="G135" i="78"/>
  <c r="G134" i="78"/>
  <c r="G133" i="78"/>
  <c r="G132" i="78"/>
  <c r="G115" i="78"/>
  <c r="G114" i="78"/>
  <c r="G113" i="78"/>
  <c r="G112" i="78"/>
  <c r="G111" i="78"/>
  <c r="G110" i="78"/>
  <c r="G109" i="78"/>
  <c r="G108" i="78"/>
  <c r="E83" i="78"/>
  <c r="F83" i="78"/>
  <c r="E81" i="78"/>
  <c r="F81" i="78"/>
  <c r="G81" i="78"/>
  <c r="E80" i="78"/>
  <c r="F80" i="78"/>
  <c r="G80" i="78"/>
  <c r="E79" i="78"/>
  <c r="F79" i="78"/>
  <c r="G79" i="78"/>
  <c r="E77" i="78"/>
  <c r="F77" i="78"/>
  <c r="G77" i="78"/>
  <c r="E76" i="78"/>
  <c r="F76" i="78"/>
  <c r="G76" i="78"/>
  <c r="E75" i="78"/>
  <c r="F75" i="78"/>
  <c r="G75" i="78"/>
  <c r="F73" i="78"/>
  <c r="G73" i="78"/>
  <c r="E72" i="78"/>
  <c r="F72" i="78"/>
  <c r="G72" i="78"/>
  <c r="E71" i="78"/>
  <c r="F71" i="78"/>
  <c r="G71" i="78"/>
  <c r="E70" i="78"/>
  <c r="F70" i="78"/>
  <c r="G70" i="78"/>
  <c r="G69" i="78"/>
  <c r="E68" i="78"/>
  <c r="F68" i="78"/>
  <c r="G68" i="78"/>
  <c r="E66" i="78"/>
  <c r="F66" i="78"/>
  <c r="G66" i="78"/>
  <c r="E67" i="78"/>
  <c r="F67" i="78"/>
  <c r="G67" i="78"/>
  <c r="E65" i="78"/>
  <c r="F65" i="78"/>
  <c r="G65" i="78"/>
  <c r="E64" i="78"/>
  <c r="F64" i="78"/>
  <c r="E63" i="78"/>
  <c r="F63" i="78"/>
  <c r="G63" i="78"/>
  <c r="E61" i="78"/>
  <c r="F61" i="78"/>
  <c r="G61" i="78"/>
  <c r="E60" i="78"/>
  <c r="F60" i="78"/>
  <c r="G60" i="78"/>
  <c r="E59" i="78"/>
  <c r="F59" i="78"/>
  <c r="G59" i="78"/>
  <c r="E57" i="78"/>
  <c r="F57" i="78"/>
  <c r="G57" i="78"/>
  <c r="E56" i="78"/>
  <c r="F56" i="78"/>
  <c r="G56" i="78"/>
  <c r="E55" i="78"/>
  <c r="F55" i="78"/>
  <c r="G55" i="78"/>
  <c r="E54" i="78"/>
  <c r="F54" i="78"/>
  <c r="E53" i="78"/>
  <c r="F53" i="78"/>
  <c r="G53" i="78"/>
  <c r="E52" i="78"/>
  <c r="F52" i="78"/>
  <c r="G52" i="78"/>
  <c r="E51" i="78"/>
  <c r="F51" i="78"/>
  <c r="G51" i="78"/>
  <c r="E49" i="78"/>
  <c r="F49" i="78"/>
  <c r="G49" i="78"/>
  <c r="E48" i="78"/>
  <c r="F48" i="78"/>
  <c r="G48" i="78"/>
  <c r="E47" i="78"/>
  <c r="F47" i="78"/>
  <c r="G47" i="78"/>
  <c r="E46" i="78"/>
  <c r="F46" i="78"/>
  <c r="G46" i="78"/>
  <c r="E45" i="78"/>
  <c r="F45" i="78"/>
  <c r="G45" i="78"/>
  <c r="E44" i="78"/>
  <c r="F44" i="78"/>
  <c r="G44" i="78"/>
  <c r="E43" i="78"/>
  <c r="F43" i="78"/>
  <c r="G43" i="78"/>
  <c r="E42" i="78"/>
  <c r="F42" i="78"/>
  <c r="G42" i="78"/>
  <c r="E41" i="78"/>
  <c r="F41" i="78"/>
  <c r="G41" i="78"/>
  <c r="E40" i="78"/>
  <c r="F40" i="78"/>
  <c r="G40" i="78"/>
  <c r="E39" i="78"/>
  <c r="F39" i="78"/>
  <c r="G39" i="78"/>
  <c r="E38" i="78"/>
  <c r="F38" i="78"/>
  <c r="G38" i="78"/>
  <c r="E37" i="78"/>
  <c r="F37" i="78"/>
  <c r="G37" i="78"/>
  <c r="E36" i="78"/>
  <c r="F36" i="78"/>
  <c r="G36" i="78"/>
  <c r="E35" i="78"/>
  <c r="F35" i="78"/>
  <c r="G35" i="78"/>
  <c r="E33" i="78"/>
  <c r="F33" i="78"/>
  <c r="G33" i="78"/>
  <c r="E32" i="78"/>
  <c r="F32" i="78"/>
  <c r="G32" i="78"/>
  <c r="E31" i="78"/>
  <c r="F31" i="78"/>
  <c r="E29" i="78"/>
  <c r="F29" i="78"/>
  <c r="G29" i="78"/>
  <c r="E28" i="78"/>
  <c r="F28" i="78"/>
  <c r="G28" i="78"/>
  <c r="E27" i="78"/>
  <c r="F27" i="78"/>
  <c r="G27" i="78"/>
  <c r="E25" i="78"/>
  <c r="F25" i="78"/>
  <c r="E24" i="78"/>
  <c r="F24" i="78"/>
  <c r="G24" i="78"/>
  <c r="E23" i="78"/>
  <c r="F23" i="78"/>
  <c r="G23" i="78"/>
  <c r="E21" i="78"/>
  <c r="F21" i="78"/>
  <c r="G21" i="78"/>
  <c r="E20" i="78"/>
  <c r="F20" i="78"/>
  <c r="G20" i="78"/>
  <c r="E19" i="78"/>
  <c r="F19" i="78"/>
  <c r="G19" i="78"/>
  <c r="E17" i="78"/>
  <c r="F17" i="78"/>
  <c r="G17" i="78"/>
  <c r="E16" i="78"/>
  <c r="F16" i="78"/>
  <c r="G16" i="78"/>
  <c r="E15" i="78"/>
  <c r="F15" i="78"/>
  <c r="G15" i="78"/>
  <c r="E13" i="78"/>
  <c r="F13" i="78"/>
  <c r="G13" i="78"/>
  <c r="E12" i="78"/>
  <c r="F12" i="78"/>
  <c r="G12" i="78"/>
  <c r="E11" i="78"/>
  <c r="F11" i="78"/>
  <c r="G11" i="78"/>
  <c r="E10" i="78"/>
  <c r="F10" i="78"/>
  <c r="G10" i="78"/>
  <c r="E9" i="78"/>
  <c r="F9" i="78"/>
  <c r="E8" i="78"/>
  <c r="F8" i="78"/>
  <c r="G8" i="78"/>
  <c r="E7" i="78"/>
  <c r="F7" i="78"/>
  <c r="G7" i="78"/>
  <c r="E5" i="78"/>
  <c r="G5" i="78"/>
  <c r="G83" i="78"/>
  <c r="G54" i="78"/>
  <c r="G2" i="69"/>
  <c r="G42" i="69"/>
  <c r="G3" i="69"/>
  <c r="G4" i="69"/>
  <c r="G5" i="69"/>
  <c r="G6" i="69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22" i="69"/>
  <c r="G23" i="69"/>
  <c r="G24" i="69"/>
  <c r="G25" i="69"/>
  <c r="G26" i="69"/>
  <c r="G27" i="69"/>
  <c r="G28" i="69"/>
  <c r="G29" i="69"/>
  <c r="G30" i="69"/>
  <c r="G31" i="69"/>
  <c r="G32" i="69"/>
  <c r="G33" i="69"/>
  <c r="G34" i="69"/>
  <c r="G35" i="69"/>
  <c r="G36" i="69"/>
  <c r="G37" i="69"/>
  <c r="G38" i="69"/>
  <c r="G39" i="69"/>
  <c r="G40" i="69"/>
  <c r="G41" i="69"/>
  <c r="D42" i="69"/>
  <c r="E42" i="69"/>
  <c r="F42" i="69"/>
  <c r="I42" i="69"/>
  <c r="G43" i="69"/>
  <c r="G44" i="69"/>
  <c r="G45" i="69"/>
  <c r="G46" i="69"/>
  <c r="G47" i="69"/>
  <c r="G48" i="69"/>
  <c r="G49" i="69"/>
  <c r="G50" i="69"/>
  <c r="G51" i="69"/>
  <c r="G52" i="69"/>
  <c r="G53" i="69"/>
  <c r="G54" i="69"/>
  <c r="G55" i="69"/>
  <c r="G56" i="69"/>
  <c r="G57" i="69"/>
  <c r="G58" i="69"/>
  <c r="G59" i="69"/>
  <c r="G60" i="69"/>
  <c r="G61" i="69"/>
  <c r="G62" i="69"/>
  <c r="G63" i="69"/>
  <c r="G64" i="69"/>
  <c r="G65" i="69"/>
  <c r="G66" i="69"/>
  <c r="G67" i="69"/>
  <c r="G68" i="69"/>
  <c r="G69" i="69"/>
  <c r="G70" i="69"/>
  <c r="G71" i="69"/>
  <c r="G72" i="69"/>
  <c r="G73" i="69"/>
  <c r="G74" i="69"/>
  <c r="G75" i="69"/>
  <c r="G76" i="69"/>
  <c r="G77" i="69"/>
  <c r="G78" i="69"/>
  <c r="G79" i="69"/>
  <c r="D80" i="69"/>
  <c r="E80" i="69"/>
  <c r="F80" i="69"/>
  <c r="G80" i="69"/>
  <c r="I80" i="69"/>
  <c r="G81" i="69"/>
  <c r="G82" i="69"/>
  <c r="G83" i="69"/>
  <c r="G84" i="69"/>
  <c r="G85" i="69"/>
  <c r="G86" i="69"/>
  <c r="G87" i="69"/>
  <c r="G88" i="69"/>
  <c r="G89" i="69"/>
  <c r="G90" i="69"/>
  <c r="G91" i="69"/>
  <c r="G92" i="69"/>
  <c r="G93" i="69"/>
  <c r="G94" i="69"/>
  <c r="G95" i="69"/>
  <c r="G96" i="69"/>
  <c r="G97" i="69"/>
  <c r="G98" i="69"/>
  <c r="G99" i="69"/>
  <c r="G100" i="69"/>
  <c r="G101" i="69"/>
  <c r="G102" i="69"/>
  <c r="G103" i="69"/>
  <c r="G104" i="69"/>
  <c r="G105" i="69"/>
  <c r="G106" i="69"/>
  <c r="G107" i="69"/>
  <c r="G108" i="69"/>
  <c r="G109" i="69"/>
  <c r="G110" i="69"/>
  <c r="G111" i="69"/>
  <c r="G112" i="69"/>
  <c r="G113" i="69"/>
  <c r="G114" i="69"/>
  <c r="G115" i="69"/>
  <c r="G116" i="69"/>
  <c r="G117" i="69"/>
  <c r="G118" i="69"/>
  <c r="D119" i="69"/>
  <c r="E119" i="69"/>
  <c r="F119" i="69"/>
  <c r="I119" i="69"/>
  <c r="G120" i="69"/>
  <c r="G121" i="69"/>
  <c r="G122" i="69"/>
  <c r="G123" i="69"/>
  <c r="G124" i="69"/>
  <c r="G125" i="69"/>
  <c r="G126" i="69"/>
  <c r="G127" i="69"/>
  <c r="G128" i="69"/>
  <c r="G129" i="69"/>
  <c r="G130" i="69"/>
  <c r="G131" i="69"/>
  <c r="G132" i="69"/>
  <c r="G133" i="69"/>
  <c r="G134" i="69"/>
  <c r="G135" i="69"/>
  <c r="G136" i="69"/>
  <c r="G137" i="69"/>
  <c r="G138" i="69"/>
  <c r="G139" i="69"/>
  <c r="G140" i="69"/>
  <c r="G141" i="69"/>
  <c r="G142" i="69"/>
  <c r="G143" i="69"/>
  <c r="G144" i="69"/>
  <c r="G145" i="69"/>
  <c r="G146" i="69"/>
  <c r="G147" i="69"/>
  <c r="G148" i="69"/>
  <c r="G149" i="69"/>
  <c r="G150" i="69"/>
  <c r="G151" i="69"/>
  <c r="G152" i="69"/>
  <c r="G153" i="69"/>
  <c r="G154" i="69"/>
  <c r="G155" i="69"/>
  <c r="G156" i="69"/>
  <c r="G157" i="69"/>
  <c r="G158" i="69"/>
  <c r="G159" i="69"/>
  <c r="G160" i="69"/>
  <c r="G161" i="69"/>
  <c r="G162" i="69"/>
  <c r="G163" i="69"/>
  <c r="G164" i="69"/>
  <c r="D165" i="69"/>
  <c r="E165" i="69"/>
  <c r="F165" i="69"/>
  <c r="I165" i="69"/>
  <c r="G166" i="69"/>
  <c r="G167" i="69"/>
  <c r="G168" i="69"/>
  <c r="G169" i="69"/>
  <c r="G170" i="69"/>
  <c r="G171" i="69"/>
  <c r="G172" i="69"/>
  <c r="G173" i="69"/>
  <c r="G174" i="69"/>
  <c r="G175" i="69"/>
  <c r="G176" i="69"/>
  <c r="G177" i="69"/>
  <c r="G178" i="69"/>
  <c r="G179" i="69"/>
  <c r="G180" i="69"/>
  <c r="G181" i="69"/>
  <c r="G182" i="69"/>
  <c r="G183" i="69"/>
  <c r="G184" i="69"/>
  <c r="G185" i="69"/>
  <c r="G186" i="69"/>
  <c r="G187" i="69"/>
  <c r="G188" i="69"/>
  <c r="G189" i="69"/>
  <c r="G190" i="69"/>
  <c r="G191" i="69"/>
  <c r="G192" i="69"/>
  <c r="G193" i="69"/>
  <c r="G194" i="69"/>
  <c r="G195" i="69"/>
  <c r="G196" i="69"/>
  <c r="G197" i="69"/>
  <c r="G198" i="69"/>
  <c r="G199" i="69"/>
  <c r="G200" i="69"/>
  <c r="G201" i="69"/>
  <c r="G202" i="69"/>
  <c r="G203" i="69"/>
  <c r="G204" i="69"/>
  <c r="D205" i="69"/>
  <c r="E205" i="69"/>
  <c r="F205" i="69"/>
  <c r="I205" i="69"/>
  <c r="G206" i="69"/>
  <c r="G258" i="69"/>
  <c r="G207" i="69"/>
  <c r="G208" i="69"/>
  <c r="G209" i="69"/>
  <c r="G210" i="69"/>
  <c r="G211" i="69"/>
  <c r="G212" i="69"/>
  <c r="G213" i="69"/>
  <c r="G214" i="69"/>
  <c r="G215" i="69"/>
  <c r="G216" i="69"/>
  <c r="G217" i="69"/>
  <c r="G218" i="69"/>
  <c r="G219" i="69"/>
  <c r="G220" i="69"/>
  <c r="G221" i="69"/>
  <c r="G222" i="69"/>
  <c r="G223" i="69"/>
  <c r="G224" i="69"/>
  <c r="G225" i="69"/>
  <c r="G226" i="69"/>
  <c r="G227" i="69"/>
  <c r="G228" i="69"/>
  <c r="G229" i="69"/>
  <c r="G230" i="69"/>
  <c r="G231" i="69"/>
  <c r="G232" i="69"/>
  <c r="G233" i="69"/>
  <c r="G234" i="69"/>
  <c r="G235" i="69"/>
  <c r="G236" i="69"/>
  <c r="G237" i="69"/>
  <c r="G238" i="69"/>
  <c r="G239" i="69"/>
  <c r="G240" i="69"/>
  <c r="G241" i="69"/>
  <c r="G242" i="69"/>
  <c r="G243" i="69"/>
  <c r="G244" i="69"/>
  <c r="G245" i="69"/>
  <c r="G246" i="69"/>
  <c r="G247" i="69"/>
  <c r="G248" i="69"/>
  <c r="G249" i="69"/>
  <c r="G250" i="69"/>
  <c r="G251" i="69"/>
  <c r="G252" i="69"/>
  <c r="G253" i="69"/>
  <c r="G254" i="69"/>
  <c r="G255" i="69"/>
  <c r="G256" i="69"/>
  <c r="G257" i="69"/>
  <c r="D258" i="69"/>
  <c r="E258" i="69"/>
  <c r="F258" i="69"/>
  <c r="I258" i="69"/>
  <c r="G259" i="69"/>
  <c r="G260" i="69"/>
  <c r="G261" i="69"/>
  <c r="G262" i="69"/>
  <c r="G263" i="69"/>
  <c r="G264" i="69"/>
  <c r="G265" i="69"/>
  <c r="G266" i="69"/>
  <c r="G267" i="69"/>
  <c r="G268" i="69"/>
  <c r="G269" i="69"/>
  <c r="G270" i="69"/>
  <c r="G271" i="69"/>
  <c r="G272" i="69"/>
  <c r="G273" i="69"/>
  <c r="G274" i="69"/>
  <c r="G275" i="69"/>
  <c r="G276" i="69"/>
  <c r="G277" i="69"/>
  <c r="G278" i="69"/>
  <c r="G279" i="69"/>
  <c r="G280" i="69"/>
  <c r="G281" i="69"/>
  <c r="G282" i="69"/>
  <c r="G283" i="69"/>
  <c r="G284" i="69"/>
  <c r="G285" i="69"/>
  <c r="G286" i="69"/>
  <c r="G287" i="69"/>
  <c r="G288" i="69"/>
  <c r="G289" i="69"/>
  <c r="G290" i="69"/>
  <c r="G291" i="69"/>
  <c r="G292" i="69"/>
  <c r="G293" i="69"/>
  <c r="G294" i="69"/>
  <c r="G295" i="69"/>
  <c r="G296" i="69"/>
  <c r="G297" i="69"/>
  <c r="G298" i="69"/>
  <c r="G299" i="69"/>
  <c r="G300" i="69"/>
  <c r="G301" i="69"/>
  <c r="G302" i="69"/>
  <c r="G303" i="69"/>
  <c r="G304" i="69"/>
  <c r="G305" i="69"/>
  <c r="G306" i="69"/>
  <c r="G307" i="69"/>
  <c r="G308" i="69"/>
  <c r="G309" i="69"/>
  <c r="G310" i="69"/>
  <c r="G311" i="69"/>
  <c r="G312" i="69"/>
  <c r="G313" i="69"/>
  <c r="G314" i="69"/>
  <c r="G315" i="69"/>
  <c r="G316" i="69"/>
  <c r="G317" i="69"/>
  <c r="G318" i="69"/>
  <c r="G319" i="69"/>
  <c r="G320" i="69"/>
  <c r="G321" i="69"/>
  <c r="G322" i="69"/>
  <c r="G323" i="69"/>
  <c r="G324" i="69"/>
  <c r="G325" i="69"/>
  <c r="G326" i="69"/>
  <c r="G327" i="69"/>
  <c r="G328" i="69"/>
  <c r="G329" i="69"/>
  <c r="G330" i="69"/>
  <c r="G331" i="69"/>
  <c r="G332" i="69"/>
  <c r="G333" i="69"/>
  <c r="G334" i="69"/>
  <c r="G335" i="69"/>
  <c r="G336" i="69"/>
  <c r="G337" i="69"/>
  <c r="G338" i="69"/>
  <c r="G339" i="69"/>
  <c r="G340" i="69"/>
  <c r="G341" i="69"/>
  <c r="G342" i="69"/>
  <c r="G343" i="69"/>
  <c r="G344" i="69"/>
  <c r="G345" i="69"/>
  <c r="G346" i="69"/>
  <c r="G347" i="69"/>
  <c r="G348" i="69"/>
  <c r="G349" i="69"/>
  <c r="G350" i="69"/>
  <c r="G351" i="69"/>
  <c r="D352" i="69"/>
  <c r="E352" i="69"/>
  <c r="F352" i="69"/>
  <c r="G352" i="69"/>
  <c r="I352" i="69"/>
  <c r="G353" i="69"/>
  <c r="G354" i="69"/>
  <c r="G355" i="69"/>
  <c r="G356" i="69"/>
  <c r="G357" i="69"/>
  <c r="G358" i="69"/>
  <c r="G359" i="69"/>
  <c r="G360" i="69"/>
  <c r="G361" i="69"/>
  <c r="G362" i="69"/>
  <c r="G363" i="69"/>
  <c r="G364" i="69"/>
  <c r="G365" i="69"/>
  <c r="G366" i="69"/>
  <c r="G367" i="69"/>
  <c r="G368" i="69"/>
  <c r="G369" i="69"/>
  <c r="G370" i="69"/>
  <c r="G371" i="69"/>
  <c r="G372" i="69"/>
  <c r="G373" i="69"/>
  <c r="G374" i="69"/>
  <c r="G375" i="69"/>
  <c r="G376" i="69"/>
  <c r="G377" i="69"/>
  <c r="G378" i="69"/>
  <c r="G379" i="69"/>
  <c r="G380" i="69"/>
  <c r="G381" i="69"/>
  <c r="G382" i="69"/>
  <c r="G383" i="69"/>
  <c r="G384" i="69"/>
  <c r="G385" i="69"/>
  <c r="G386" i="69"/>
  <c r="G387" i="69"/>
  <c r="G388" i="69"/>
  <c r="G389" i="69"/>
  <c r="G390" i="69"/>
  <c r="G391" i="69"/>
  <c r="G392" i="69"/>
  <c r="G393" i="69"/>
  <c r="G394" i="69"/>
  <c r="G395" i="69"/>
  <c r="G396" i="69"/>
  <c r="G397" i="69"/>
  <c r="G398" i="69"/>
  <c r="G399" i="69"/>
  <c r="G400" i="69"/>
  <c r="G401" i="69"/>
  <c r="D402" i="69"/>
  <c r="E402" i="69"/>
  <c r="F402" i="69"/>
  <c r="I402" i="69"/>
  <c r="J5" i="68"/>
  <c r="J13" i="68"/>
  <c r="O5" i="68"/>
  <c r="J7" i="68"/>
  <c r="O7" i="68"/>
  <c r="J8" i="68"/>
  <c r="O8" i="68"/>
  <c r="J9" i="68"/>
  <c r="O9" i="68"/>
  <c r="E13" i="68"/>
  <c r="O13" i="68"/>
  <c r="E15" i="68"/>
  <c r="J15" i="68"/>
  <c r="O15" i="68"/>
  <c r="J17" i="68"/>
  <c r="O17" i="68"/>
  <c r="J21" i="68"/>
  <c r="O21" i="68"/>
  <c r="J22" i="68"/>
  <c r="O22" i="68"/>
  <c r="J24" i="68"/>
  <c r="O24" i="68"/>
  <c r="J29" i="68"/>
  <c r="E8" i="66"/>
  <c r="O29" i="68"/>
  <c r="J30" i="68"/>
  <c r="O30" i="68"/>
  <c r="E34" i="68"/>
  <c r="J34" i="68"/>
  <c r="E12" i="66"/>
  <c r="O34" i="68"/>
  <c r="J35" i="68"/>
  <c r="O35" i="68"/>
  <c r="C20" i="67"/>
  <c r="C19" i="67"/>
  <c r="C21" i="67"/>
  <c r="E9" i="66"/>
  <c r="E13" i="66"/>
  <c r="E21" i="66"/>
  <c r="E22" i="66"/>
  <c r="E25" i="66"/>
  <c r="E26" i="66"/>
  <c r="C22" i="67"/>
  <c r="G119" i="69"/>
  <c r="G402" i="69"/>
  <c r="G165" i="69"/>
  <c r="G205" i="69"/>
  <c r="D54" i="62"/>
  <c r="E54" i="62"/>
  <c r="F54" i="62"/>
  <c r="I54" i="62"/>
  <c r="D96" i="62"/>
  <c r="E96" i="62"/>
  <c r="F96" i="62"/>
  <c r="I96" i="62"/>
  <c r="D136" i="62"/>
  <c r="E136" i="62"/>
  <c r="F136" i="62"/>
  <c r="I136" i="62"/>
  <c r="D197" i="62"/>
  <c r="E197" i="62"/>
  <c r="F197" i="62"/>
  <c r="I197" i="62"/>
  <c r="D244" i="62"/>
  <c r="E244" i="62"/>
  <c r="F244" i="62"/>
  <c r="I244" i="62"/>
  <c r="D289" i="62"/>
  <c r="E289" i="62"/>
  <c r="F289" i="62"/>
  <c r="I289" i="62"/>
  <c r="D383" i="62"/>
  <c r="E383" i="62"/>
  <c r="F383" i="62"/>
  <c r="I383" i="62"/>
  <c r="D435" i="62"/>
  <c r="E435" i="62"/>
  <c r="F435" i="62"/>
  <c r="I435" i="62"/>
  <c r="J5" i="61"/>
  <c r="O5" i="61"/>
  <c r="J7" i="61"/>
  <c r="O7" i="61"/>
  <c r="J8" i="61"/>
  <c r="O8" i="61"/>
  <c r="J9" i="61"/>
  <c r="O9" i="61"/>
  <c r="E13" i="61"/>
  <c r="J13" i="61"/>
  <c r="O13" i="61"/>
  <c r="E15" i="61"/>
  <c r="J15" i="61"/>
  <c r="O15" i="61"/>
  <c r="J17" i="61"/>
  <c r="O17" i="61"/>
  <c r="J21" i="61"/>
  <c r="O21" i="61"/>
  <c r="J22" i="61"/>
  <c r="O22" i="61"/>
  <c r="J24" i="61"/>
  <c r="O24" i="61"/>
  <c r="J29" i="61"/>
  <c r="O29" i="61"/>
  <c r="E21" i="59"/>
  <c r="J30" i="61"/>
  <c r="E9" i="59"/>
  <c r="O30" i="61"/>
  <c r="E34" i="61"/>
  <c r="O34" i="61"/>
  <c r="E25" i="59"/>
  <c r="J34" i="61"/>
  <c r="J35" i="61"/>
  <c r="E13" i="59"/>
  <c r="O35" i="61"/>
  <c r="C19" i="60"/>
  <c r="C20" i="60"/>
  <c r="C21" i="60"/>
  <c r="E8" i="59"/>
  <c r="E12" i="59"/>
  <c r="E22" i="59"/>
  <c r="E26" i="59"/>
  <c r="C22" i="60"/>
  <c r="G2" i="55"/>
  <c r="G3" i="55"/>
  <c r="G4" i="55"/>
  <c r="G5" i="55"/>
  <c r="G6" i="55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22" i="55"/>
  <c r="G23" i="55"/>
  <c r="G24" i="55"/>
  <c r="G25" i="55"/>
  <c r="G26" i="55"/>
  <c r="G27" i="55"/>
  <c r="G28" i="55"/>
  <c r="G29" i="55"/>
  <c r="G30" i="55"/>
  <c r="G31" i="55"/>
  <c r="G32" i="55"/>
  <c r="G33" i="55"/>
  <c r="G34" i="55"/>
  <c r="G35" i="55"/>
  <c r="G36" i="55"/>
  <c r="G37" i="55"/>
  <c r="G38" i="55"/>
  <c r="G39" i="55"/>
  <c r="G40" i="55"/>
  <c r="G41" i="55"/>
  <c r="G42" i="55"/>
  <c r="G43" i="55"/>
  <c r="G44" i="55"/>
  <c r="G45" i="55"/>
  <c r="G46" i="55"/>
  <c r="G47" i="55"/>
  <c r="G48" i="55"/>
  <c r="G49" i="55"/>
  <c r="G50" i="55"/>
  <c r="G51" i="55"/>
  <c r="G52" i="55"/>
  <c r="G53" i="55"/>
  <c r="G54" i="55"/>
  <c r="G55" i="55"/>
  <c r="G56" i="55"/>
  <c r="G57" i="55"/>
  <c r="G58" i="55"/>
  <c r="G59" i="55"/>
  <c r="G60" i="55"/>
  <c r="G61" i="55"/>
  <c r="G62" i="55"/>
  <c r="G63" i="55"/>
  <c r="G64" i="55"/>
  <c r="G65" i="55"/>
  <c r="G66" i="55"/>
  <c r="G67" i="55"/>
  <c r="G68" i="55"/>
  <c r="G69" i="55"/>
  <c r="G70" i="55"/>
  <c r="G71" i="55"/>
  <c r="G72" i="55"/>
  <c r="G73" i="55"/>
  <c r="G74" i="55"/>
  <c r="G75" i="55"/>
  <c r="G76" i="55"/>
  <c r="G77" i="55"/>
  <c r="D78" i="55"/>
  <c r="I78" i="55"/>
  <c r="D172" i="55"/>
  <c r="I172" i="55"/>
  <c r="D216" i="55"/>
  <c r="I216" i="55"/>
  <c r="D300" i="55"/>
  <c r="I300" i="55"/>
  <c r="D369" i="55"/>
  <c r="I369" i="55"/>
  <c r="D435" i="55"/>
  <c r="E435" i="55"/>
  <c r="F435" i="55"/>
  <c r="I435" i="55"/>
  <c r="D529" i="55"/>
  <c r="E529" i="55"/>
  <c r="F529" i="55"/>
  <c r="I529" i="55"/>
  <c r="D623" i="55"/>
  <c r="E623" i="55"/>
  <c r="F623" i="55"/>
  <c r="I623" i="55"/>
  <c r="J5" i="54"/>
  <c r="J13" i="54"/>
  <c r="O5" i="54"/>
  <c r="J7" i="54"/>
  <c r="O7" i="54"/>
  <c r="J8" i="54"/>
  <c r="O8" i="54"/>
  <c r="J9" i="54"/>
  <c r="O9" i="54"/>
  <c r="E13" i="54"/>
  <c r="O13" i="54"/>
  <c r="E15" i="54"/>
  <c r="J15" i="54"/>
  <c r="O15" i="54"/>
  <c r="J17" i="54"/>
  <c r="O17" i="54"/>
  <c r="J21" i="54"/>
  <c r="O21" i="54"/>
  <c r="J22" i="54"/>
  <c r="O22" i="54"/>
  <c r="J24" i="54"/>
  <c r="O24" i="54"/>
  <c r="J29" i="54"/>
  <c r="E8" i="52"/>
  <c r="O29" i="54"/>
  <c r="E21" i="52"/>
  <c r="J30" i="54"/>
  <c r="O30" i="54"/>
  <c r="E34" i="54"/>
  <c r="J34" i="54"/>
  <c r="E12" i="52"/>
  <c r="O34" i="54"/>
  <c r="E25" i="52"/>
  <c r="J35" i="54"/>
  <c r="O35" i="54"/>
  <c r="C19" i="53"/>
  <c r="C20" i="53"/>
  <c r="C21" i="53"/>
  <c r="E9" i="52"/>
  <c r="E13" i="52"/>
  <c r="E22" i="52"/>
  <c r="E26" i="52"/>
  <c r="E21" i="67"/>
  <c r="F21" i="67"/>
  <c r="C22" i="53"/>
  <c r="G2" i="48"/>
  <c r="G3" i="48"/>
  <c r="G4" i="48"/>
  <c r="G5" i="48"/>
  <c r="G6" i="48"/>
  <c r="G7" i="48"/>
  <c r="G8" i="48"/>
  <c r="G9" i="48"/>
  <c r="G10" i="48"/>
  <c r="G11" i="48"/>
  <c r="G12" i="48"/>
  <c r="G13" i="48"/>
  <c r="G14" i="48"/>
  <c r="G15" i="48"/>
  <c r="G16" i="48"/>
  <c r="G17" i="48"/>
  <c r="G18" i="48"/>
  <c r="G19" i="48"/>
  <c r="G20" i="48"/>
  <c r="G21" i="48"/>
  <c r="G22" i="48"/>
  <c r="G23" i="48"/>
  <c r="G24" i="48"/>
  <c r="G25" i="48"/>
  <c r="G26" i="48"/>
  <c r="G27" i="48"/>
  <c r="G28" i="48"/>
  <c r="G29" i="48"/>
  <c r="G30" i="48"/>
  <c r="G31" i="48"/>
  <c r="G32" i="48"/>
  <c r="G33" i="48"/>
  <c r="G34" i="48"/>
  <c r="G35" i="48"/>
  <c r="G36" i="48"/>
  <c r="G37" i="48"/>
  <c r="G38" i="48"/>
  <c r="G39" i="48"/>
  <c r="G40" i="48"/>
  <c r="G41" i="48"/>
  <c r="G42" i="48"/>
  <c r="G43" i="48"/>
  <c r="G44" i="48"/>
  <c r="G45" i="48"/>
  <c r="G46" i="48"/>
  <c r="G47" i="48"/>
  <c r="G48" i="48"/>
  <c r="G49" i="48"/>
  <c r="G50" i="48"/>
  <c r="G51" i="48"/>
  <c r="G52" i="48"/>
  <c r="G53" i="48"/>
  <c r="G54" i="48"/>
  <c r="G55" i="48"/>
  <c r="G56" i="48"/>
  <c r="G57" i="48"/>
  <c r="G58" i="48"/>
  <c r="G59" i="48"/>
  <c r="G60" i="48"/>
  <c r="G61" i="48"/>
  <c r="G62" i="48"/>
  <c r="G63" i="48"/>
  <c r="G64" i="48"/>
  <c r="G65" i="48"/>
  <c r="G66" i="48"/>
  <c r="G67" i="48"/>
  <c r="G68" i="48"/>
  <c r="G69" i="48"/>
  <c r="G70" i="48"/>
  <c r="G71" i="48"/>
  <c r="G72" i="48"/>
  <c r="G73" i="48"/>
  <c r="G74" i="48"/>
  <c r="G75" i="48"/>
  <c r="G76" i="48"/>
  <c r="G77" i="48"/>
  <c r="G78" i="48"/>
  <c r="G79" i="48"/>
  <c r="G80" i="48"/>
  <c r="G81" i="48"/>
  <c r="G82" i="48"/>
  <c r="G83" i="48"/>
  <c r="G84" i="48"/>
  <c r="G85" i="48"/>
  <c r="G86" i="48"/>
  <c r="G87" i="48"/>
  <c r="G88" i="48"/>
  <c r="G89" i="48"/>
  <c r="G90" i="48"/>
  <c r="G91" i="48"/>
  <c r="G92" i="48"/>
  <c r="G93" i="48"/>
  <c r="G94" i="48"/>
  <c r="D95" i="48"/>
  <c r="E95" i="48"/>
  <c r="F95" i="48"/>
  <c r="G95" i="48"/>
  <c r="I95" i="48"/>
  <c r="G96" i="48"/>
  <c r="G97" i="48"/>
  <c r="G189" i="48"/>
  <c r="G98" i="48"/>
  <c r="G99" i="48"/>
  <c r="G100" i="48"/>
  <c r="G101" i="48"/>
  <c r="G102" i="48"/>
  <c r="G103" i="48"/>
  <c r="G104" i="48"/>
  <c r="G105" i="48"/>
  <c r="G106" i="48"/>
  <c r="G107" i="48"/>
  <c r="G108" i="48"/>
  <c r="G109" i="48"/>
  <c r="G110" i="48"/>
  <c r="G111" i="48"/>
  <c r="G112" i="48"/>
  <c r="G113" i="48"/>
  <c r="G114" i="48"/>
  <c r="G115" i="48"/>
  <c r="G116" i="48"/>
  <c r="G117" i="48"/>
  <c r="G118" i="48"/>
  <c r="G119" i="48"/>
  <c r="G120" i="48"/>
  <c r="G121" i="48"/>
  <c r="G122" i="48"/>
  <c r="G123" i="48"/>
  <c r="G124" i="48"/>
  <c r="G125" i="48"/>
  <c r="G126" i="48"/>
  <c r="G127" i="48"/>
  <c r="G128" i="48"/>
  <c r="G129" i="48"/>
  <c r="G130" i="48"/>
  <c r="G131" i="48"/>
  <c r="G132" i="48"/>
  <c r="G133" i="48"/>
  <c r="G134" i="48"/>
  <c r="G135" i="48"/>
  <c r="G136" i="48"/>
  <c r="G137" i="48"/>
  <c r="G138" i="48"/>
  <c r="G139" i="48"/>
  <c r="G140" i="48"/>
  <c r="G141" i="48"/>
  <c r="G142" i="48"/>
  <c r="G143" i="48"/>
  <c r="G144" i="48"/>
  <c r="G145" i="48"/>
  <c r="G146" i="48"/>
  <c r="G147" i="48"/>
  <c r="G148" i="48"/>
  <c r="G149" i="48"/>
  <c r="G150" i="48"/>
  <c r="G151" i="48"/>
  <c r="G152" i="48"/>
  <c r="G153" i="48"/>
  <c r="G154" i="48"/>
  <c r="G155" i="48"/>
  <c r="G156" i="48"/>
  <c r="G157" i="48"/>
  <c r="G158" i="48"/>
  <c r="G159" i="48"/>
  <c r="G160" i="48"/>
  <c r="G161" i="48"/>
  <c r="G162" i="48"/>
  <c r="G163" i="48"/>
  <c r="G164" i="48"/>
  <c r="G165" i="48"/>
  <c r="G166" i="48"/>
  <c r="G167" i="48"/>
  <c r="G168" i="48"/>
  <c r="G169" i="48"/>
  <c r="G170" i="48"/>
  <c r="G171" i="48"/>
  <c r="G172" i="48"/>
  <c r="G173" i="48"/>
  <c r="G174" i="48"/>
  <c r="G175" i="48"/>
  <c r="G176" i="48"/>
  <c r="G177" i="48"/>
  <c r="G178" i="48"/>
  <c r="G179" i="48"/>
  <c r="G180" i="48"/>
  <c r="G181" i="48"/>
  <c r="G182" i="48"/>
  <c r="G183" i="48"/>
  <c r="G184" i="48"/>
  <c r="G185" i="48"/>
  <c r="G186" i="48"/>
  <c r="G187" i="48"/>
  <c r="G188" i="48"/>
  <c r="D189" i="48"/>
  <c r="E189" i="48"/>
  <c r="F189" i="48"/>
  <c r="I189" i="48"/>
  <c r="G190" i="48"/>
  <c r="G191" i="48"/>
  <c r="G192" i="48"/>
  <c r="G193" i="48"/>
  <c r="G194" i="48"/>
  <c r="G195" i="48"/>
  <c r="G196" i="48"/>
  <c r="G197" i="48"/>
  <c r="G198" i="48"/>
  <c r="G199" i="48"/>
  <c r="G200" i="48"/>
  <c r="G201" i="48"/>
  <c r="G202" i="48"/>
  <c r="G203" i="48"/>
  <c r="G204" i="48"/>
  <c r="G205" i="48"/>
  <c r="G206" i="48"/>
  <c r="G207" i="48"/>
  <c r="G208" i="48"/>
  <c r="G209" i="48"/>
  <c r="G210" i="48"/>
  <c r="G211" i="48"/>
  <c r="G212" i="48"/>
  <c r="G213" i="48"/>
  <c r="G214" i="48"/>
  <c r="G215" i="48"/>
  <c r="G216" i="48"/>
  <c r="G217" i="48"/>
  <c r="G218" i="48"/>
  <c r="G219" i="48"/>
  <c r="G220" i="48"/>
  <c r="G221" i="48"/>
  <c r="G222" i="48"/>
  <c r="G223" i="48"/>
  <c r="G224" i="48"/>
  <c r="G225" i="48"/>
  <c r="G226" i="48"/>
  <c r="G227" i="48"/>
  <c r="G228" i="48"/>
  <c r="G229" i="48"/>
  <c r="G230" i="48"/>
  <c r="G231" i="48"/>
  <c r="G232" i="48"/>
  <c r="G233" i="48"/>
  <c r="G234" i="48"/>
  <c r="G235" i="48"/>
  <c r="G236" i="48"/>
  <c r="G237" i="48"/>
  <c r="G238" i="48"/>
  <c r="G239" i="48"/>
  <c r="G240" i="48"/>
  <c r="G241" i="48"/>
  <c r="G242" i="48"/>
  <c r="G243" i="48"/>
  <c r="G244" i="48"/>
  <c r="D245" i="48"/>
  <c r="E245" i="48"/>
  <c r="G245" i="48"/>
  <c r="F245" i="48"/>
  <c r="I245" i="48"/>
  <c r="G246" i="48"/>
  <c r="G247" i="48"/>
  <c r="G248" i="48"/>
  <c r="G249" i="48"/>
  <c r="G250" i="48"/>
  <c r="G251" i="48"/>
  <c r="G252" i="48"/>
  <c r="G253" i="48"/>
  <c r="G254" i="48"/>
  <c r="G255" i="48"/>
  <c r="G256" i="48"/>
  <c r="G257" i="48"/>
  <c r="G258" i="48"/>
  <c r="G259" i="48"/>
  <c r="G260" i="48"/>
  <c r="G261" i="48"/>
  <c r="G262" i="48"/>
  <c r="G263" i="48"/>
  <c r="G264" i="48"/>
  <c r="G265" i="48"/>
  <c r="G266" i="48"/>
  <c r="G267" i="48"/>
  <c r="G268" i="48"/>
  <c r="G269" i="48"/>
  <c r="G270" i="48"/>
  <c r="G271" i="48"/>
  <c r="G272" i="48"/>
  <c r="G273" i="48"/>
  <c r="G274" i="48"/>
  <c r="G275" i="48"/>
  <c r="G276" i="48"/>
  <c r="G277" i="48"/>
  <c r="G278" i="48"/>
  <c r="G279" i="48"/>
  <c r="G280" i="48"/>
  <c r="G281" i="48"/>
  <c r="G282" i="48"/>
  <c r="G283" i="48"/>
  <c r="G284" i="48"/>
  <c r="G285" i="48"/>
  <c r="G286" i="48"/>
  <c r="G287" i="48"/>
  <c r="G288" i="48"/>
  <c r="G289" i="48"/>
  <c r="G290" i="48"/>
  <c r="G291" i="48"/>
  <c r="G292" i="48"/>
  <c r="G293" i="48"/>
  <c r="G294" i="48"/>
  <c r="G295" i="48"/>
  <c r="G296" i="48"/>
  <c r="G297" i="48"/>
  <c r="G298" i="48"/>
  <c r="G299" i="48"/>
  <c r="G300" i="48"/>
  <c r="G301" i="48"/>
  <c r="G302" i="48"/>
  <c r="G303" i="48"/>
  <c r="G304" i="48"/>
  <c r="G305" i="48"/>
  <c r="G306" i="48"/>
  <c r="G307" i="48"/>
  <c r="G308" i="48"/>
  <c r="G309" i="48"/>
  <c r="G310" i="48"/>
  <c r="G311" i="48"/>
  <c r="G312" i="48"/>
  <c r="G313" i="48"/>
  <c r="G314" i="48"/>
  <c r="G315" i="48"/>
  <c r="G316" i="48"/>
  <c r="G317" i="48"/>
  <c r="G318" i="48"/>
  <c r="G319" i="48"/>
  <c r="G320" i="48"/>
  <c r="G321" i="48"/>
  <c r="G322" i="48"/>
  <c r="G323" i="48"/>
  <c r="G324" i="48"/>
  <c r="G325" i="48"/>
  <c r="G326" i="48"/>
  <c r="G327" i="48"/>
  <c r="G328" i="48"/>
  <c r="G329" i="48"/>
  <c r="G330" i="48"/>
  <c r="G331" i="48"/>
  <c r="G332" i="48"/>
  <c r="G333" i="48"/>
  <c r="G334" i="48"/>
  <c r="G335" i="48"/>
  <c r="G336" i="48"/>
  <c r="G337" i="48"/>
  <c r="G338" i="48"/>
  <c r="D339" i="48"/>
  <c r="E339" i="48"/>
  <c r="F339" i="48"/>
  <c r="G339" i="48"/>
  <c r="I339" i="48"/>
  <c r="G340" i="48"/>
  <c r="G341" i="48"/>
  <c r="G342" i="48"/>
  <c r="G429" i="48"/>
  <c r="G343" i="48"/>
  <c r="G344" i="48"/>
  <c r="G345" i="48"/>
  <c r="G346" i="48"/>
  <c r="G347" i="48"/>
  <c r="G348" i="48"/>
  <c r="G349" i="48"/>
  <c r="G350" i="48"/>
  <c r="G351" i="48"/>
  <c r="G352" i="48"/>
  <c r="G353" i="48"/>
  <c r="G354" i="48"/>
  <c r="G355" i="48"/>
  <c r="G356" i="48"/>
  <c r="G357" i="48"/>
  <c r="G358" i="48"/>
  <c r="G359" i="48"/>
  <c r="G360" i="48"/>
  <c r="G361" i="48"/>
  <c r="G362" i="48"/>
  <c r="G363" i="48"/>
  <c r="G364" i="48"/>
  <c r="G365" i="48"/>
  <c r="G366" i="48"/>
  <c r="G367" i="48"/>
  <c r="G368" i="48"/>
  <c r="G369" i="48"/>
  <c r="G370" i="48"/>
  <c r="G371" i="48"/>
  <c r="G372" i="48"/>
  <c r="G373" i="48"/>
  <c r="G374" i="48"/>
  <c r="G375" i="48"/>
  <c r="G376" i="48"/>
  <c r="G377" i="48"/>
  <c r="G378" i="48"/>
  <c r="G379" i="48"/>
  <c r="G380" i="48"/>
  <c r="G381" i="48"/>
  <c r="G382" i="48"/>
  <c r="G383" i="48"/>
  <c r="G384" i="48"/>
  <c r="G385" i="48"/>
  <c r="G386" i="48"/>
  <c r="G387" i="48"/>
  <c r="G388" i="48"/>
  <c r="G389" i="48"/>
  <c r="G390" i="48"/>
  <c r="G391" i="48"/>
  <c r="G392" i="48"/>
  <c r="G393" i="48"/>
  <c r="G394" i="48"/>
  <c r="G395" i="48"/>
  <c r="G396" i="48"/>
  <c r="G397" i="48"/>
  <c r="G398" i="48"/>
  <c r="G399" i="48"/>
  <c r="G400" i="48"/>
  <c r="G401" i="48"/>
  <c r="G402" i="48"/>
  <c r="G403" i="48"/>
  <c r="G404" i="48"/>
  <c r="G405" i="48"/>
  <c r="G406" i="48"/>
  <c r="G407" i="48"/>
  <c r="G408" i="48"/>
  <c r="G409" i="48"/>
  <c r="G410" i="48"/>
  <c r="G411" i="48"/>
  <c r="G412" i="48"/>
  <c r="G413" i="48"/>
  <c r="G414" i="48"/>
  <c r="G415" i="48"/>
  <c r="G416" i="48"/>
  <c r="G417" i="48"/>
  <c r="G418" i="48"/>
  <c r="G419" i="48"/>
  <c r="G420" i="48"/>
  <c r="G421" i="48"/>
  <c r="G422" i="48"/>
  <c r="G423" i="48"/>
  <c r="G424" i="48"/>
  <c r="G425" i="48"/>
  <c r="G426" i="48"/>
  <c r="G427" i="48"/>
  <c r="G428" i="48"/>
  <c r="D429" i="48"/>
  <c r="E429" i="48"/>
  <c r="F429" i="48"/>
  <c r="I429" i="48"/>
  <c r="G430" i="48"/>
  <c r="G431" i="48"/>
  <c r="G432" i="48"/>
  <c r="G433" i="48"/>
  <c r="G434" i="48"/>
  <c r="G435" i="48"/>
  <c r="G436" i="48"/>
  <c r="G437" i="48"/>
  <c r="G438" i="48"/>
  <c r="G439" i="48"/>
  <c r="G440" i="48"/>
  <c r="G441" i="48"/>
  <c r="G442" i="48"/>
  <c r="G443" i="48"/>
  <c r="G444" i="48"/>
  <c r="G445" i="48"/>
  <c r="G446" i="48"/>
  <c r="G447" i="48"/>
  <c r="G448" i="48"/>
  <c r="G449" i="48"/>
  <c r="G450" i="48"/>
  <c r="G451" i="48"/>
  <c r="G452" i="48"/>
  <c r="G453" i="48"/>
  <c r="G454" i="48"/>
  <c r="G455" i="48"/>
  <c r="G456" i="48"/>
  <c r="G457" i="48"/>
  <c r="G458" i="48"/>
  <c r="G459" i="48"/>
  <c r="G460" i="48"/>
  <c r="G461" i="48"/>
  <c r="G462" i="48"/>
  <c r="G463" i="48"/>
  <c r="G464" i="48"/>
  <c r="G465" i="48"/>
  <c r="G466" i="48"/>
  <c r="G467" i="48"/>
  <c r="G468" i="48"/>
  <c r="G469" i="48"/>
  <c r="G470" i="48"/>
  <c r="G471" i="48"/>
  <c r="G472" i="48"/>
  <c r="G473" i="48"/>
  <c r="G474" i="48"/>
  <c r="G475" i="48"/>
  <c r="G476" i="48"/>
  <c r="G477" i="48"/>
  <c r="G478" i="48"/>
  <c r="G479" i="48"/>
  <c r="G480" i="48"/>
  <c r="G481" i="48"/>
  <c r="G482" i="48"/>
  <c r="G483" i="48"/>
  <c r="G484" i="48"/>
  <c r="G485" i="48"/>
  <c r="G486" i="48"/>
  <c r="G487" i="48"/>
  <c r="G488" i="48"/>
  <c r="G489" i="48"/>
  <c r="G490" i="48"/>
  <c r="G491" i="48"/>
  <c r="G492" i="48"/>
  <c r="G493" i="48"/>
  <c r="G494" i="48"/>
  <c r="G495" i="48"/>
  <c r="G496" i="48"/>
  <c r="G497" i="48"/>
  <c r="G498" i="48"/>
  <c r="G499" i="48"/>
  <c r="G500" i="48"/>
  <c r="G501" i="48"/>
  <c r="D502" i="48"/>
  <c r="E502" i="48"/>
  <c r="G502" i="48"/>
  <c r="F502" i="48"/>
  <c r="I502" i="48"/>
  <c r="G503" i="48"/>
  <c r="G504" i="48"/>
  <c r="G505" i="48"/>
  <c r="G506" i="48"/>
  <c r="G507" i="48"/>
  <c r="G508" i="48"/>
  <c r="G509" i="48"/>
  <c r="G510" i="48"/>
  <c r="G511" i="48"/>
  <c r="G512" i="48"/>
  <c r="G513" i="48"/>
  <c r="G514" i="48"/>
  <c r="G515" i="48"/>
  <c r="G516" i="48"/>
  <c r="G517" i="48"/>
  <c r="G518" i="48"/>
  <c r="G519" i="48"/>
  <c r="G520" i="48"/>
  <c r="G521" i="48"/>
  <c r="G522" i="48"/>
  <c r="G523" i="48"/>
  <c r="G524" i="48"/>
  <c r="G525" i="48"/>
  <c r="G526" i="48"/>
  <c r="G527" i="48"/>
  <c r="G528" i="48"/>
  <c r="G529" i="48"/>
  <c r="G530" i="48"/>
  <c r="G531" i="48"/>
  <c r="G532" i="48"/>
  <c r="G533" i="48"/>
  <c r="G534" i="48"/>
  <c r="G535" i="48"/>
  <c r="G536" i="48"/>
  <c r="G537" i="48"/>
  <c r="G538" i="48"/>
  <c r="G539" i="48"/>
  <c r="G540" i="48"/>
  <c r="G541" i="48"/>
  <c r="G542" i="48"/>
  <c r="G543" i="48"/>
  <c r="G544" i="48"/>
  <c r="G545" i="48"/>
  <c r="G546" i="48"/>
  <c r="G547" i="48"/>
  <c r="G548" i="48"/>
  <c r="G549" i="48"/>
  <c r="G550" i="48"/>
  <c r="G551" i="48"/>
  <c r="G552" i="48"/>
  <c r="G553" i="48"/>
  <c r="G554" i="48"/>
  <c r="G555" i="48"/>
  <c r="G556" i="48"/>
  <c r="G557" i="48"/>
  <c r="G558" i="48"/>
  <c r="G559" i="48"/>
  <c r="G560" i="48"/>
  <c r="G561" i="48"/>
  <c r="G562" i="48"/>
  <c r="G563" i="48"/>
  <c r="G564" i="48"/>
  <c r="G565" i="48"/>
  <c r="G566" i="48"/>
  <c r="G567" i="48"/>
  <c r="G568" i="48"/>
  <c r="G569" i="48"/>
  <c r="G570" i="48"/>
  <c r="G571" i="48"/>
  <c r="G572" i="48"/>
  <c r="G573" i="48"/>
  <c r="G574" i="48"/>
  <c r="G575" i="48"/>
  <c r="G576" i="48"/>
  <c r="G577" i="48"/>
  <c r="G578" i="48"/>
  <c r="G579" i="48"/>
  <c r="G580" i="48"/>
  <c r="G581" i="48"/>
  <c r="G582" i="48"/>
  <c r="G583" i="48"/>
  <c r="G584" i="48"/>
  <c r="G585" i="48"/>
  <c r="G586" i="48"/>
  <c r="G587" i="48"/>
  <c r="G588" i="48"/>
  <c r="G589" i="48"/>
  <c r="G590" i="48"/>
  <c r="G591" i="48"/>
  <c r="D592" i="48"/>
  <c r="E592" i="48"/>
  <c r="F592" i="48"/>
  <c r="G592" i="48"/>
  <c r="I592" i="48"/>
  <c r="G593" i="48"/>
  <c r="G594" i="48"/>
  <c r="G634" i="48"/>
  <c r="G595" i="48"/>
  <c r="G596" i="48"/>
  <c r="G597" i="48"/>
  <c r="G598" i="48"/>
  <c r="G599" i="48"/>
  <c r="G600" i="48"/>
  <c r="G601" i="48"/>
  <c r="G602" i="48"/>
  <c r="G603" i="48"/>
  <c r="G604" i="48"/>
  <c r="G605" i="48"/>
  <c r="G606" i="48"/>
  <c r="G607" i="48"/>
  <c r="G608" i="48"/>
  <c r="G609" i="48"/>
  <c r="G610" i="48"/>
  <c r="G611" i="48"/>
  <c r="G612" i="48"/>
  <c r="G613" i="48"/>
  <c r="G614" i="48"/>
  <c r="G615" i="48"/>
  <c r="G616" i="48"/>
  <c r="G617" i="48"/>
  <c r="G618" i="48"/>
  <c r="G619" i="48"/>
  <c r="G620" i="48"/>
  <c r="G621" i="48"/>
  <c r="G622" i="48"/>
  <c r="G623" i="48"/>
  <c r="G624" i="48"/>
  <c r="G625" i="48"/>
  <c r="G626" i="48"/>
  <c r="G627" i="48"/>
  <c r="G628" i="48"/>
  <c r="G629" i="48"/>
  <c r="G630" i="48"/>
  <c r="G631" i="48"/>
  <c r="G632" i="48"/>
  <c r="G633" i="48"/>
  <c r="D634" i="48"/>
  <c r="E634" i="48"/>
  <c r="F634" i="48"/>
  <c r="I634" i="48"/>
  <c r="E13" i="47"/>
  <c r="E15" i="47"/>
  <c r="O21" i="47"/>
  <c r="O22" i="47"/>
  <c r="O24" i="47"/>
  <c r="E8" i="45"/>
  <c r="E9" i="45"/>
  <c r="E34" i="47"/>
  <c r="O34" i="47"/>
  <c r="E13" i="45"/>
  <c r="C19" i="46"/>
  <c r="C20" i="46"/>
  <c r="C21" i="46"/>
  <c r="E12" i="45"/>
  <c r="C22" i="46"/>
  <c r="G2" i="41"/>
  <c r="G3" i="41"/>
  <c r="G4" i="41"/>
  <c r="G5" i="41"/>
  <c r="G6" i="41"/>
  <c r="G7" i="41"/>
  <c r="G8" i="41"/>
  <c r="G9" i="41"/>
  <c r="G10" i="41"/>
  <c r="G11" i="41"/>
  <c r="G12" i="41"/>
  <c r="G13" i="41"/>
  <c r="G14" i="41"/>
  <c r="G15" i="41"/>
  <c r="G16" i="41"/>
  <c r="G17" i="41"/>
  <c r="G18" i="41"/>
  <c r="G19" i="41"/>
  <c r="G20" i="41"/>
  <c r="G21" i="41"/>
  <c r="G22" i="41"/>
  <c r="G23" i="41"/>
  <c r="G24" i="41"/>
  <c r="G25" i="41"/>
  <c r="G26" i="41"/>
  <c r="G27" i="41"/>
  <c r="G28" i="41"/>
  <c r="G29" i="41"/>
  <c r="G30" i="41"/>
  <c r="G31" i="41"/>
  <c r="G32" i="41"/>
  <c r="G33" i="41"/>
  <c r="G34" i="41"/>
  <c r="G35" i="41"/>
  <c r="G36" i="41"/>
  <c r="G37" i="41"/>
  <c r="G38" i="41"/>
  <c r="G39" i="41"/>
  <c r="G40" i="41"/>
  <c r="G41" i="41"/>
  <c r="G42" i="41"/>
  <c r="G43" i="41"/>
  <c r="G44" i="41"/>
  <c r="D45" i="41"/>
  <c r="E45" i="41"/>
  <c r="F45" i="41"/>
  <c r="I45" i="41"/>
  <c r="G46" i="41"/>
  <c r="G47" i="41"/>
  <c r="G48" i="41"/>
  <c r="G49" i="41"/>
  <c r="G50" i="41"/>
  <c r="G51" i="41"/>
  <c r="G52" i="41"/>
  <c r="G53" i="41"/>
  <c r="G54" i="41"/>
  <c r="G55" i="41"/>
  <c r="G56" i="41"/>
  <c r="G57" i="41"/>
  <c r="G58" i="41"/>
  <c r="G59" i="41"/>
  <c r="G60" i="41"/>
  <c r="G61" i="41"/>
  <c r="G62" i="41"/>
  <c r="G63" i="41"/>
  <c r="G64" i="41"/>
  <c r="G65" i="41"/>
  <c r="G66" i="41"/>
  <c r="G67" i="41"/>
  <c r="G68" i="41"/>
  <c r="G69" i="41"/>
  <c r="G70" i="41"/>
  <c r="G71" i="41"/>
  <c r="G72" i="41"/>
  <c r="G73" i="41"/>
  <c r="G74" i="41"/>
  <c r="G75" i="41"/>
  <c r="G76" i="41"/>
  <c r="G77" i="41"/>
  <c r="G78" i="41"/>
  <c r="G79" i="41"/>
  <c r="G80" i="41"/>
  <c r="G81" i="41"/>
  <c r="G82" i="41"/>
  <c r="G83" i="41"/>
  <c r="G84" i="41"/>
  <c r="G85" i="41"/>
  <c r="G86" i="41"/>
  <c r="G87" i="41"/>
  <c r="G88" i="41"/>
  <c r="G89" i="41"/>
  <c r="G90" i="41"/>
  <c r="G91" i="41"/>
  <c r="G92" i="41"/>
  <c r="G93" i="41"/>
  <c r="G94" i="41"/>
  <c r="G95" i="41"/>
  <c r="G96" i="41"/>
  <c r="G97" i="41"/>
  <c r="G98" i="41"/>
  <c r="G99" i="41"/>
  <c r="G100" i="41"/>
  <c r="G101" i="41"/>
  <c r="G102" i="41"/>
  <c r="G103" i="41"/>
  <c r="G104" i="41"/>
  <c r="D105" i="41"/>
  <c r="E105" i="41"/>
  <c r="F105" i="41"/>
  <c r="I105" i="41"/>
  <c r="G106" i="41"/>
  <c r="G107" i="41"/>
  <c r="G108" i="41"/>
  <c r="G109" i="41"/>
  <c r="G110" i="41"/>
  <c r="G111" i="41"/>
  <c r="G112" i="41"/>
  <c r="G113" i="41"/>
  <c r="G114" i="41"/>
  <c r="G115" i="41"/>
  <c r="G116" i="41"/>
  <c r="G117" i="41"/>
  <c r="G118" i="41"/>
  <c r="G119" i="41"/>
  <c r="G120" i="41"/>
  <c r="G121" i="41"/>
  <c r="G122" i="41"/>
  <c r="G123" i="41"/>
  <c r="G124" i="41"/>
  <c r="G125" i="41"/>
  <c r="G126" i="41"/>
  <c r="G127" i="41"/>
  <c r="G128" i="41"/>
  <c r="G129" i="41"/>
  <c r="G130" i="41"/>
  <c r="G131" i="41"/>
  <c r="G132" i="41"/>
  <c r="G133" i="41"/>
  <c r="G134" i="41"/>
  <c r="G135" i="41"/>
  <c r="G136" i="41"/>
  <c r="G137" i="41"/>
  <c r="G138" i="41"/>
  <c r="G139" i="41"/>
  <c r="G140" i="41"/>
  <c r="G141" i="41"/>
  <c r="G142" i="41"/>
  <c r="G143" i="41"/>
  <c r="G144" i="41"/>
  <c r="G145" i="41"/>
  <c r="G146" i="41"/>
  <c r="G147" i="41"/>
  <c r="G148" i="41"/>
  <c r="G149" i="41"/>
  <c r="D150" i="41"/>
  <c r="E150" i="41"/>
  <c r="F150" i="41"/>
  <c r="I150" i="41"/>
  <c r="G151" i="41"/>
  <c r="G152" i="41"/>
  <c r="G153" i="41"/>
  <c r="G154" i="41"/>
  <c r="G155" i="41"/>
  <c r="G156" i="41"/>
  <c r="G157" i="41"/>
  <c r="G158" i="41"/>
  <c r="G159" i="41"/>
  <c r="G160" i="41"/>
  <c r="G161" i="41"/>
  <c r="G162" i="41"/>
  <c r="G163" i="41"/>
  <c r="G164" i="41"/>
  <c r="G165" i="41"/>
  <c r="G166" i="41"/>
  <c r="G167" i="41"/>
  <c r="G168" i="41"/>
  <c r="G169" i="41"/>
  <c r="G170" i="41"/>
  <c r="G171" i="41"/>
  <c r="G172" i="41"/>
  <c r="G173" i="41"/>
  <c r="G174" i="41"/>
  <c r="G175" i="41"/>
  <c r="G176" i="41"/>
  <c r="G177" i="41"/>
  <c r="G178" i="41"/>
  <c r="G179" i="41"/>
  <c r="G180" i="41"/>
  <c r="G181" i="41"/>
  <c r="G182" i="41"/>
  <c r="G183" i="41"/>
  <c r="G184" i="41"/>
  <c r="G185" i="41"/>
  <c r="G186" i="41"/>
  <c r="G187" i="41"/>
  <c r="G188" i="41"/>
  <c r="G189" i="41"/>
  <c r="G190" i="41"/>
  <c r="G191" i="41"/>
  <c r="G192" i="41"/>
  <c r="G193" i="41"/>
  <c r="G194" i="41"/>
  <c r="G195" i="41"/>
  <c r="G196" i="41"/>
  <c r="G197" i="41"/>
  <c r="G198" i="41"/>
  <c r="G199" i="41"/>
  <c r="G200" i="41"/>
  <c r="G201" i="41"/>
  <c r="G202" i="41"/>
  <c r="G203" i="41"/>
  <c r="G204" i="41"/>
  <c r="G205" i="41"/>
  <c r="G206" i="41"/>
  <c r="G207" i="41"/>
  <c r="G208" i="41"/>
  <c r="G209" i="41"/>
  <c r="G210" i="41"/>
  <c r="G211" i="41"/>
  <c r="G212" i="41"/>
  <c r="G213" i="41"/>
  <c r="G214" i="41"/>
  <c r="G215" i="41"/>
  <c r="G216" i="41"/>
  <c r="G217" i="41"/>
  <c r="G218" i="41"/>
  <c r="G219" i="41"/>
  <c r="G220" i="41"/>
  <c r="G221" i="41"/>
  <c r="G222" i="41"/>
  <c r="G223" i="41"/>
  <c r="G224" i="41"/>
  <c r="G225" i="41"/>
  <c r="G226" i="41"/>
  <c r="G227" i="41"/>
  <c r="G228" i="41"/>
  <c r="G229" i="41"/>
  <c r="G230" i="41"/>
  <c r="G231" i="41"/>
  <c r="G232" i="41"/>
  <c r="G233" i="41"/>
  <c r="G234" i="41"/>
  <c r="G235" i="41"/>
  <c r="G236" i="41"/>
  <c r="G237" i="41"/>
  <c r="G238" i="41"/>
  <c r="G239" i="41"/>
  <c r="G240" i="41"/>
  <c r="G241" i="41"/>
  <c r="G242" i="41"/>
  <c r="G243" i="41"/>
  <c r="D244" i="41"/>
  <c r="E244" i="41"/>
  <c r="F244" i="41"/>
  <c r="I244" i="41"/>
  <c r="G245" i="41"/>
  <c r="G246" i="41"/>
  <c r="G247" i="41"/>
  <c r="G248" i="41"/>
  <c r="G249" i="41"/>
  <c r="G250" i="41"/>
  <c r="G251" i="41"/>
  <c r="G252" i="41"/>
  <c r="G253" i="41"/>
  <c r="G254" i="41"/>
  <c r="G255" i="41"/>
  <c r="G256" i="41"/>
  <c r="G257" i="41"/>
  <c r="G258" i="41"/>
  <c r="G259" i="41"/>
  <c r="G260" i="41"/>
  <c r="G261" i="41"/>
  <c r="G262" i="41"/>
  <c r="G263" i="41"/>
  <c r="G264" i="41"/>
  <c r="G265" i="41"/>
  <c r="G266" i="41"/>
  <c r="G267" i="41"/>
  <c r="G268" i="41"/>
  <c r="G269" i="41"/>
  <c r="G270" i="41"/>
  <c r="G271" i="41"/>
  <c r="G272" i="41"/>
  <c r="G273" i="41"/>
  <c r="G274" i="41"/>
  <c r="G275" i="41"/>
  <c r="G276" i="41"/>
  <c r="G277" i="41"/>
  <c r="G278" i="41"/>
  <c r="G279" i="41"/>
  <c r="G280" i="41"/>
  <c r="G281" i="41"/>
  <c r="G282" i="41"/>
  <c r="G283" i="41"/>
  <c r="G284" i="41"/>
  <c r="G285" i="41"/>
  <c r="G286" i="41"/>
  <c r="G287" i="41"/>
  <c r="G288" i="41"/>
  <c r="G289" i="41"/>
  <c r="G290" i="41"/>
  <c r="G291" i="41"/>
  <c r="G292" i="41"/>
  <c r="G293" i="41"/>
  <c r="D294" i="41"/>
  <c r="E294" i="41"/>
  <c r="F294" i="41"/>
  <c r="I294" i="41"/>
  <c r="G295" i="41"/>
  <c r="G296" i="41"/>
  <c r="G297" i="41"/>
  <c r="G298" i="41"/>
  <c r="G299" i="41"/>
  <c r="G300" i="41"/>
  <c r="G301" i="41"/>
  <c r="G302" i="41"/>
  <c r="G303" i="41"/>
  <c r="G304" i="41"/>
  <c r="G305" i="41"/>
  <c r="G306" i="41"/>
  <c r="G307" i="41"/>
  <c r="G308" i="41"/>
  <c r="G309" i="41"/>
  <c r="G310" i="41"/>
  <c r="G311" i="41"/>
  <c r="G312" i="41"/>
  <c r="G313" i="41"/>
  <c r="G314" i="41"/>
  <c r="G315" i="41"/>
  <c r="G316" i="41"/>
  <c r="G317" i="41"/>
  <c r="G318" i="41"/>
  <c r="G319" i="41"/>
  <c r="G320" i="41"/>
  <c r="G321" i="41"/>
  <c r="G322" i="41"/>
  <c r="G323" i="41"/>
  <c r="G324" i="41"/>
  <c r="G325" i="41"/>
  <c r="G326" i="41"/>
  <c r="G327" i="41"/>
  <c r="G328" i="41"/>
  <c r="G329" i="41"/>
  <c r="G330" i="41"/>
  <c r="G331" i="41"/>
  <c r="G332" i="41"/>
  <c r="G333" i="41"/>
  <c r="G334" i="41"/>
  <c r="G335" i="41"/>
  <c r="G336" i="41"/>
  <c r="G337" i="41"/>
  <c r="G338" i="41"/>
  <c r="G339" i="41"/>
  <c r="G340" i="41"/>
  <c r="G341" i="41"/>
  <c r="G342" i="41"/>
  <c r="G343" i="41"/>
  <c r="G344" i="41"/>
  <c r="G345" i="41"/>
  <c r="G346" i="41"/>
  <c r="G347" i="41"/>
  <c r="G348" i="41"/>
  <c r="G349" i="41"/>
  <c r="G350" i="41"/>
  <c r="G351" i="41"/>
  <c r="G352" i="41"/>
  <c r="G353" i="41"/>
  <c r="G354" i="41"/>
  <c r="G355" i="41"/>
  <c r="G356" i="41"/>
  <c r="G357" i="41"/>
  <c r="D358" i="41"/>
  <c r="E358" i="41"/>
  <c r="F358" i="41"/>
  <c r="I358" i="41"/>
  <c r="G359" i="41"/>
  <c r="G360" i="41"/>
  <c r="G361" i="41"/>
  <c r="G362" i="41"/>
  <c r="G363" i="41"/>
  <c r="G364" i="41"/>
  <c r="G365" i="41"/>
  <c r="G366" i="41"/>
  <c r="G367" i="41"/>
  <c r="G368" i="41"/>
  <c r="G369" i="41"/>
  <c r="G370" i="41"/>
  <c r="G371" i="41"/>
  <c r="G372" i="41"/>
  <c r="G373" i="41"/>
  <c r="G374" i="41"/>
  <c r="G375" i="41"/>
  <c r="G376" i="41"/>
  <c r="G377" i="41"/>
  <c r="G378" i="41"/>
  <c r="G379" i="41"/>
  <c r="G380" i="41"/>
  <c r="G381" i="41"/>
  <c r="G382" i="41"/>
  <c r="G383" i="41"/>
  <c r="G384" i="41"/>
  <c r="G385" i="41"/>
  <c r="G386" i="41"/>
  <c r="G387" i="41"/>
  <c r="G388" i="41"/>
  <c r="G389" i="41"/>
  <c r="G390" i="41"/>
  <c r="G391" i="41"/>
  <c r="G392" i="41"/>
  <c r="G393" i="41"/>
  <c r="G394" i="41"/>
  <c r="G395" i="41"/>
  <c r="G396" i="41"/>
  <c r="G397" i="41"/>
  <c r="G398" i="41"/>
  <c r="G399" i="41"/>
  <c r="G400" i="41"/>
  <c r="G401" i="41"/>
  <c r="G402" i="41"/>
  <c r="G403" i="41"/>
  <c r="G404" i="41"/>
  <c r="G405" i="41"/>
  <c r="G406" i="41"/>
  <c r="G407" i="41"/>
  <c r="G408" i="41"/>
  <c r="G409" i="41"/>
  <c r="D410" i="41"/>
  <c r="E410" i="41"/>
  <c r="F410" i="41"/>
  <c r="I410" i="41"/>
  <c r="G411" i="41"/>
  <c r="G412" i="41"/>
  <c r="G413" i="41"/>
  <c r="G414" i="41"/>
  <c r="G415" i="41"/>
  <c r="G416" i="41"/>
  <c r="G417" i="41"/>
  <c r="G418" i="41"/>
  <c r="G419" i="41"/>
  <c r="G420" i="41"/>
  <c r="G421" i="41"/>
  <c r="G422" i="41"/>
  <c r="G423" i="41"/>
  <c r="G424" i="41"/>
  <c r="G425" i="41"/>
  <c r="G426" i="41"/>
  <c r="G427" i="41"/>
  <c r="G428" i="41"/>
  <c r="G429" i="41"/>
  <c r="G430" i="41"/>
  <c r="G431" i="41"/>
  <c r="G432" i="41"/>
  <c r="G433" i="41"/>
  <c r="G434" i="41"/>
  <c r="G435" i="41"/>
  <c r="G436" i="41"/>
  <c r="G437" i="41"/>
  <c r="G438" i="41"/>
  <c r="G439" i="41"/>
  <c r="G440" i="41"/>
  <c r="G441" i="41"/>
  <c r="G442" i="41"/>
  <c r="G443" i="41"/>
  <c r="G444" i="41"/>
  <c r="G445" i="41"/>
  <c r="G446" i="41"/>
  <c r="G447" i="41"/>
  <c r="G448" i="41"/>
  <c r="G449" i="41"/>
  <c r="G450" i="41"/>
  <c r="G451" i="41"/>
  <c r="G452" i="41"/>
  <c r="G453" i="41"/>
  <c r="G454" i="41"/>
  <c r="G455" i="41"/>
  <c r="G456" i="41"/>
  <c r="G457" i="41"/>
  <c r="G458" i="41"/>
  <c r="G459" i="41"/>
  <c r="G460" i="41"/>
  <c r="G461" i="41"/>
  <c r="G462" i="41"/>
  <c r="G463" i="41"/>
  <c r="G464" i="41"/>
  <c r="D465" i="41"/>
  <c r="E465" i="41"/>
  <c r="F465" i="41"/>
  <c r="I465" i="41"/>
  <c r="J5" i="40"/>
  <c r="J13" i="40"/>
  <c r="O5" i="40"/>
  <c r="O13" i="40"/>
  <c r="J7" i="40"/>
  <c r="O7" i="40"/>
  <c r="J8" i="40"/>
  <c r="O8" i="40"/>
  <c r="J9" i="40"/>
  <c r="O9" i="40"/>
  <c r="E13" i="40"/>
  <c r="E15" i="40"/>
  <c r="J15" i="40"/>
  <c r="O15" i="40"/>
  <c r="J17" i="40"/>
  <c r="O17" i="40"/>
  <c r="J21" i="40"/>
  <c r="O21" i="40"/>
  <c r="J22" i="40"/>
  <c r="O22" i="40"/>
  <c r="J24" i="40"/>
  <c r="O24" i="40"/>
  <c r="J29" i="40"/>
  <c r="O29" i="40"/>
  <c r="E21" i="38"/>
  <c r="J30" i="40"/>
  <c r="E9" i="38"/>
  <c r="O30" i="40"/>
  <c r="E34" i="40"/>
  <c r="J34" i="40"/>
  <c r="O34" i="40"/>
  <c r="E25" i="38"/>
  <c r="J35" i="40"/>
  <c r="E13" i="38"/>
  <c r="O35" i="40"/>
  <c r="C19" i="39"/>
  <c r="C20" i="39"/>
  <c r="C21" i="39"/>
  <c r="E8" i="38"/>
  <c r="E12" i="38"/>
  <c r="E22" i="38"/>
  <c r="E26" i="38"/>
  <c r="C22" i="39"/>
  <c r="D39" i="34"/>
  <c r="E39" i="34"/>
  <c r="F39" i="34"/>
  <c r="I39" i="34"/>
  <c r="D83" i="34"/>
  <c r="E83" i="34"/>
  <c r="F83" i="34"/>
  <c r="I83" i="34"/>
  <c r="D154" i="34"/>
  <c r="E154" i="34"/>
  <c r="F154" i="34"/>
  <c r="I154" i="34"/>
  <c r="D204" i="34"/>
  <c r="E204" i="34"/>
  <c r="F204" i="34"/>
  <c r="I204" i="34"/>
  <c r="E273" i="34"/>
  <c r="F273" i="34"/>
  <c r="I273" i="34"/>
  <c r="D347" i="34"/>
  <c r="E347" i="34"/>
  <c r="F347" i="34"/>
  <c r="I347" i="34"/>
  <c r="D427" i="34"/>
  <c r="E427" i="34"/>
  <c r="F427" i="34"/>
  <c r="I427" i="34"/>
  <c r="D486" i="34"/>
  <c r="E486" i="34"/>
  <c r="F486" i="34"/>
  <c r="I486" i="34"/>
  <c r="J5" i="33"/>
  <c r="O13" i="33"/>
  <c r="J7" i="33"/>
  <c r="O7" i="33"/>
  <c r="J8" i="33"/>
  <c r="O8" i="33"/>
  <c r="J9" i="33"/>
  <c r="O9" i="33"/>
  <c r="E13" i="33"/>
  <c r="J13" i="33"/>
  <c r="E15" i="33"/>
  <c r="J15" i="33"/>
  <c r="O15" i="33"/>
  <c r="J17" i="33"/>
  <c r="O17" i="33"/>
  <c r="J21" i="33"/>
  <c r="O21" i="33"/>
  <c r="J22" i="33"/>
  <c r="O22" i="33"/>
  <c r="J24" i="33"/>
  <c r="O24" i="33"/>
  <c r="J29" i="33"/>
  <c r="E8" i="31"/>
  <c r="O29" i="33"/>
  <c r="E21" i="31"/>
  <c r="J30" i="33"/>
  <c r="O30" i="33"/>
  <c r="E34" i="33"/>
  <c r="J34" i="33"/>
  <c r="O34" i="33"/>
  <c r="J35" i="33"/>
  <c r="O35" i="33"/>
  <c r="C20" i="32"/>
  <c r="C19" i="32"/>
  <c r="C21" i="32"/>
  <c r="E9" i="31"/>
  <c r="E12" i="31"/>
  <c r="E13" i="31"/>
  <c r="E22" i="31"/>
  <c r="E25" i="31"/>
  <c r="E26" i="31"/>
  <c r="D38" i="27"/>
  <c r="E38" i="27"/>
  <c r="F38" i="27"/>
  <c r="I38" i="27"/>
  <c r="D132" i="27"/>
  <c r="E132" i="27"/>
  <c r="F132" i="27"/>
  <c r="I132" i="27"/>
  <c r="D184" i="27"/>
  <c r="E184" i="27"/>
  <c r="F184" i="27"/>
  <c r="I184" i="27"/>
  <c r="D225" i="27"/>
  <c r="E225" i="27"/>
  <c r="F225" i="27"/>
  <c r="I225" i="27"/>
  <c r="D269" i="27"/>
  <c r="E269" i="27"/>
  <c r="F269" i="27"/>
  <c r="I269" i="27"/>
  <c r="D312" i="27"/>
  <c r="E312" i="27"/>
  <c r="F312" i="27"/>
  <c r="I312" i="27"/>
  <c r="D375" i="27"/>
  <c r="E375" i="27"/>
  <c r="F375" i="27"/>
  <c r="I375" i="27"/>
  <c r="D449" i="27"/>
  <c r="E449" i="27"/>
  <c r="F449" i="27"/>
  <c r="I449" i="27"/>
  <c r="J5" i="26"/>
  <c r="O5" i="26"/>
  <c r="J7" i="26"/>
  <c r="O7" i="26"/>
  <c r="J8" i="26"/>
  <c r="O8" i="26"/>
  <c r="J9" i="26"/>
  <c r="O9" i="26"/>
  <c r="E13" i="26"/>
  <c r="J13" i="26"/>
  <c r="O13" i="26"/>
  <c r="E15" i="26"/>
  <c r="J15" i="26"/>
  <c r="O15" i="26"/>
  <c r="J17" i="26"/>
  <c r="O17" i="26"/>
  <c r="J21" i="26"/>
  <c r="O21" i="26"/>
  <c r="J22" i="26"/>
  <c r="O22" i="26"/>
  <c r="O23" i="26"/>
  <c r="J24" i="26"/>
  <c r="O24" i="26"/>
  <c r="O29" i="26"/>
  <c r="E21" i="24"/>
  <c r="J30" i="26"/>
  <c r="O30" i="26"/>
  <c r="E34" i="26"/>
  <c r="O34" i="26"/>
  <c r="E25" i="24"/>
  <c r="J34" i="26"/>
  <c r="J35" i="26"/>
  <c r="O35" i="26"/>
  <c r="C19" i="25"/>
  <c r="C20" i="25"/>
  <c r="C21" i="25"/>
  <c r="E8" i="24"/>
  <c r="E9" i="24"/>
  <c r="E12" i="24"/>
  <c r="E13" i="24"/>
  <c r="E22" i="24"/>
  <c r="E26" i="24"/>
  <c r="C22" i="25"/>
  <c r="E20" i="25"/>
  <c r="F20" i="25"/>
  <c r="G2" i="20"/>
  <c r="G3" i="20"/>
  <c r="G4" i="20"/>
  <c r="G5" i="20"/>
  <c r="G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D39" i="20"/>
  <c r="E39" i="20"/>
  <c r="F39" i="20"/>
  <c r="G39" i="20"/>
  <c r="I39" i="20"/>
  <c r="G40" i="20"/>
  <c r="G41" i="20"/>
  <c r="G42" i="20"/>
  <c r="G10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D102" i="20"/>
  <c r="E102" i="20"/>
  <c r="F102" i="20"/>
  <c r="I102" i="20"/>
  <c r="G103" i="20"/>
  <c r="G137" i="20"/>
  <c r="G104" i="20"/>
  <c r="G105" i="20"/>
  <c r="G106" i="20"/>
  <c r="G107" i="20"/>
  <c r="G108" i="20"/>
  <c r="G109" i="20"/>
  <c r="G110" i="20"/>
  <c r="G111" i="20"/>
  <c r="G112" i="20"/>
  <c r="G113" i="20"/>
  <c r="G114" i="20"/>
  <c r="G115" i="20"/>
  <c r="G116" i="20"/>
  <c r="G117" i="20"/>
  <c r="G118" i="20"/>
  <c r="G119" i="20"/>
  <c r="G120" i="20"/>
  <c r="G121" i="20"/>
  <c r="G122" i="20"/>
  <c r="G123" i="20"/>
  <c r="G124" i="20"/>
  <c r="G125" i="20"/>
  <c r="G126" i="20"/>
  <c r="G127" i="20"/>
  <c r="G128" i="20"/>
  <c r="G129" i="20"/>
  <c r="G130" i="20"/>
  <c r="G131" i="20"/>
  <c r="G132" i="20"/>
  <c r="G133" i="20"/>
  <c r="G134" i="20"/>
  <c r="G135" i="20"/>
  <c r="G136" i="20"/>
  <c r="D137" i="20"/>
  <c r="E137" i="20"/>
  <c r="F137" i="20"/>
  <c r="I137" i="20"/>
  <c r="G138" i="20"/>
  <c r="G170" i="20"/>
  <c r="G139" i="20"/>
  <c r="G140" i="20"/>
  <c r="G141" i="20"/>
  <c r="G142" i="20"/>
  <c r="G143" i="20"/>
  <c r="G144" i="20"/>
  <c r="G145" i="20"/>
  <c r="G146" i="20"/>
  <c r="G147" i="20"/>
  <c r="G148" i="20"/>
  <c r="G149" i="20"/>
  <c r="G150" i="20"/>
  <c r="G151" i="20"/>
  <c r="G152" i="20"/>
  <c r="G153" i="20"/>
  <c r="G154" i="20"/>
  <c r="G155" i="20"/>
  <c r="G156" i="20"/>
  <c r="G157" i="20"/>
  <c r="G158" i="20"/>
  <c r="G159" i="20"/>
  <c r="G160" i="20"/>
  <c r="G161" i="20"/>
  <c r="G162" i="20"/>
  <c r="G163" i="20"/>
  <c r="G164" i="20"/>
  <c r="G165" i="20"/>
  <c r="G166" i="20"/>
  <c r="G167" i="20"/>
  <c r="G168" i="20"/>
  <c r="G169" i="20"/>
  <c r="D170" i="20"/>
  <c r="E170" i="20"/>
  <c r="F170" i="20"/>
  <c r="I170" i="20"/>
  <c r="G171" i="20"/>
  <c r="G172" i="20"/>
  <c r="G173" i="20"/>
  <c r="G174" i="20"/>
  <c r="G175" i="20"/>
  <c r="G176" i="20"/>
  <c r="G177" i="20"/>
  <c r="G178" i="20"/>
  <c r="G179" i="20"/>
  <c r="G180" i="20"/>
  <c r="G181" i="20"/>
  <c r="G182" i="20"/>
  <c r="G183" i="20"/>
  <c r="G184" i="20"/>
  <c r="G185" i="20"/>
  <c r="G186" i="20"/>
  <c r="G187" i="20"/>
  <c r="G188" i="20"/>
  <c r="G189" i="20"/>
  <c r="G190" i="20"/>
  <c r="G191" i="20"/>
  <c r="G192" i="20"/>
  <c r="G193" i="20"/>
  <c r="G194" i="20"/>
  <c r="G195" i="20"/>
  <c r="G196" i="20"/>
  <c r="G197" i="20"/>
  <c r="G198" i="20"/>
  <c r="G199" i="20"/>
  <c r="G200" i="20"/>
  <c r="G201" i="20"/>
  <c r="G202" i="20"/>
  <c r="G203" i="20"/>
  <c r="G204" i="20"/>
  <c r="G205" i="20"/>
  <c r="G206" i="20"/>
  <c r="G207" i="20"/>
  <c r="G208" i="20"/>
  <c r="G209" i="20"/>
  <c r="G210" i="20"/>
  <c r="G211" i="20"/>
  <c r="G212" i="20"/>
  <c r="G213" i="20"/>
  <c r="G214" i="20"/>
  <c r="G215" i="20"/>
  <c r="G216" i="20"/>
  <c r="G217" i="20"/>
  <c r="G218" i="20"/>
  <c r="G219" i="20"/>
  <c r="G220" i="20"/>
  <c r="G221" i="20"/>
  <c r="G222" i="20"/>
  <c r="G223" i="20"/>
  <c r="G224" i="20"/>
  <c r="G225" i="20"/>
  <c r="G226" i="20"/>
  <c r="G227" i="20"/>
  <c r="G228" i="20"/>
  <c r="G229" i="20"/>
  <c r="G230" i="20"/>
  <c r="G231" i="20"/>
  <c r="G232" i="20"/>
  <c r="G233" i="20"/>
  <c r="G234" i="20"/>
  <c r="G235" i="20"/>
  <c r="G236" i="20"/>
  <c r="G237" i="20"/>
  <c r="G238" i="20"/>
  <c r="D239" i="20"/>
  <c r="E239" i="20"/>
  <c r="F239" i="20"/>
  <c r="G239" i="20"/>
  <c r="I239" i="20"/>
  <c r="G240" i="20"/>
  <c r="G241" i="20"/>
  <c r="G292" i="20"/>
  <c r="G242" i="20"/>
  <c r="G243" i="20"/>
  <c r="G244" i="20"/>
  <c r="G245" i="20"/>
  <c r="G246" i="20"/>
  <c r="G247" i="20"/>
  <c r="G248" i="20"/>
  <c r="G249" i="20"/>
  <c r="G250" i="20"/>
  <c r="G251" i="20"/>
  <c r="G252" i="20"/>
  <c r="G253" i="20"/>
  <c r="G254" i="20"/>
  <c r="G255" i="20"/>
  <c r="G256" i="20"/>
  <c r="G257" i="20"/>
  <c r="G258" i="20"/>
  <c r="G259" i="20"/>
  <c r="G260" i="20"/>
  <c r="G261" i="20"/>
  <c r="G262" i="20"/>
  <c r="G263" i="20"/>
  <c r="G264" i="20"/>
  <c r="G265" i="20"/>
  <c r="G266" i="20"/>
  <c r="G267" i="20"/>
  <c r="G268" i="20"/>
  <c r="G269" i="20"/>
  <c r="G270" i="20"/>
  <c r="G271" i="20"/>
  <c r="G272" i="20"/>
  <c r="G273" i="20"/>
  <c r="G274" i="20"/>
  <c r="G275" i="20"/>
  <c r="G276" i="20"/>
  <c r="G277" i="20"/>
  <c r="G278" i="20"/>
  <c r="G279" i="20"/>
  <c r="G280" i="20"/>
  <c r="G281" i="20"/>
  <c r="G282" i="20"/>
  <c r="G283" i="20"/>
  <c r="G284" i="20"/>
  <c r="G285" i="20"/>
  <c r="G286" i="20"/>
  <c r="G287" i="20"/>
  <c r="G288" i="20"/>
  <c r="G289" i="20"/>
  <c r="G290" i="20"/>
  <c r="G291" i="20"/>
  <c r="D292" i="20"/>
  <c r="E292" i="20"/>
  <c r="F292" i="20"/>
  <c r="I292" i="20"/>
  <c r="G293" i="20"/>
  <c r="G294" i="20"/>
  <c r="G295" i="20"/>
  <c r="G296" i="20"/>
  <c r="G297" i="20"/>
  <c r="G298" i="20"/>
  <c r="G299" i="20"/>
  <c r="G300" i="20"/>
  <c r="G301" i="20"/>
  <c r="G302" i="20"/>
  <c r="G303" i="20"/>
  <c r="G304" i="20"/>
  <c r="G305" i="20"/>
  <c r="G306" i="20"/>
  <c r="G307" i="20"/>
  <c r="G308" i="20"/>
  <c r="G309" i="20"/>
  <c r="G310" i="20"/>
  <c r="G311" i="20"/>
  <c r="G312" i="20"/>
  <c r="G313" i="20"/>
  <c r="G314" i="20"/>
  <c r="G315" i="20"/>
  <c r="G316" i="20"/>
  <c r="G317" i="20"/>
  <c r="G318" i="20"/>
  <c r="G319" i="20"/>
  <c r="G320" i="20"/>
  <c r="G321" i="20"/>
  <c r="G322" i="20"/>
  <c r="G323" i="20"/>
  <c r="G324" i="20"/>
  <c r="G325" i="20"/>
  <c r="G326" i="20"/>
  <c r="D327" i="20"/>
  <c r="E327" i="20"/>
  <c r="F327" i="20"/>
  <c r="G327" i="20"/>
  <c r="I327" i="20"/>
  <c r="J5" i="19"/>
  <c r="O5" i="19"/>
  <c r="O13" i="19"/>
  <c r="J7" i="19"/>
  <c r="O7" i="19"/>
  <c r="J8" i="19"/>
  <c r="O8" i="19"/>
  <c r="J9" i="19"/>
  <c r="O9" i="19"/>
  <c r="E13" i="19"/>
  <c r="J13" i="19"/>
  <c r="E15" i="19"/>
  <c r="J15" i="19"/>
  <c r="O15" i="19"/>
  <c r="J17" i="19"/>
  <c r="O17" i="19"/>
  <c r="J21" i="19"/>
  <c r="O21" i="19"/>
  <c r="J22" i="19"/>
  <c r="O22" i="19"/>
  <c r="O23" i="19"/>
  <c r="J24" i="19"/>
  <c r="O24" i="19"/>
  <c r="J29" i="19"/>
  <c r="E8" i="17"/>
  <c r="O29" i="19"/>
  <c r="E21" i="17"/>
  <c r="J30" i="19"/>
  <c r="O30" i="19"/>
  <c r="E34" i="19"/>
  <c r="J34" i="19"/>
  <c r="E12" i="17"/>
  <c r="J35" i="19"/>
  <c r="E13" i="17"/>
  <c r="O35" i="19"/>
  <c r="E26" i="17"/>
  <c r="C19" i="18"/>
  <c r="C20" i="18"/>
  <c r="E9" i="17"/>
  <c r="E22" i="17"/>
  <c r="C21" i="18"/>
  <c r="O34" i="19"/>
  <c r="E25" i="17"/>
  <c r="G2" i="13"/>
  <c r="G3" i="13"/>
  <c r="G95" i="13"/>
  <c r="G4" i="13"/>
  <c r="G5" i="13"/>
  <c r="G6" i="13"/>
  <c r="G7" i="13"/>
  <c r="G8" i="13"/>
  <c r="G9" i="13"/>
  <c r="G10" i="13"/>
  <c r="G11" i="13"/>
  <c r="G12" i="13"/>
  <c r="G13" i="13"/>
  <c r="G14" i="13"/>
  <c r="G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1" i="13"/>
  <c r="G32" i="13"/>
  <c r="G33" i="13"/>
  <c r="G34" i="13"/>
  <c r="G35" i="13"/>
  <c r="G36" i="13"/>
  <c r="G37" i="13"/>
  <c r="G38" i="13"/>
  <c r="G39" i="13"/>
  <c r="G40" i="13"/>
  <c r="G41" i="13"/>
  <c r="G42" i="13"/>
  <c r="G43" i="13"/>
  <c r="G44" i="13"/>
  <c r="G45" i="13"/>
  <c r="G46" i="13"/>
  <c r="G47" i="13"/>
  <c r="G48" i="13"/>
  <c r="G49" i="13"/>
  <c r="G50" i="13"/>
  <c r="G51" i="13"/>
  <c r="G52" i="13"/>
  <c r="G53" i="13"/>
  <c r="G54" i="13"/>
  <c r="G55" i="13"/>
  <c r="G56" i="13"/>
  <c r="G57" i="13"/>
  <c r="G58" i="13"/>
  <c r="G59" i="13"/>
  <c r="G60" i="13"/>
  <c r="G61" i="13"/>
  <c r="G62" i="13"/>
  <c r="G63" i="13"/>
  <c r="G64" i="13"/>
  <c r="G65" i="13"/>
  <c r="G66" i="13"/>
  <c r="G67" i="13"/>
  <c r="G68" i="13"/>
  <c r="G69" i="13"/>
  <c r="G70" i="13"/>
  <c r="G71" i="13"/>
  <c r="G72" i="13"/>
  <c r="G73" i="13"/>
  <c r="G74" i="13"/>
  <c r="G75" i="13"/>
  <c r="G76" i="13"/>
  <c r="G77" i="13"/>
  <c r="G78" i="13"/>
  <c r="G79" i="13"/>
  <c r="G80" i="13"/>
  <c r="G81" i="13"/>
  <c r="G82" i="13"/>
  <c r="G83" i="13"/>
  <c r="G84" i="13"/>
  <c r="G85" i="13"/>
  <c r="G86" i="13"/>
  <c r="G87" i="13"/>
  <c r="G88" i="13"/>
  <c r="G89" i="13"/>
  <c r="G90" i="13"/>
  <c r="G91" i="13"/>
  <c r="G92" i="13"/>
  <c r="G93" i="13"/>
  <c r="G94" i="13"/>
  <c r="D95" i="13"/>
  <c r="E95" i="13"/>
  <c r="F95" i="13"/>
  <c r="I95" i="13"/>
  <c r="G96" i="13"/>
  <c r="G97" i="13"/>
  <c r="G98" i="13"/>
  <c r="G99" i="13"/>
  <c r="G100" i="13"/>
  <c r="G101" i="13"/>
  <c r="G102" i="13"/>
  <c r="G103" i="13"/>
  <c r="G104" i="13"/>
  <c r="G105" i="13"/>
  <c r="G106" i="13"/>
  <c r="G107" i="13"/>
  <c r="G108" i="13"/>
  <c r="G109" i="13"/>
  <c r="G110" i="13"/>
  <c r="G111" i="13"/>
  <c r="G112" i="13"/>
  <c r="G113" i="13"/>
  <c r="G114" i="13"/>
  <c r="G115" i="13"/>
  <c r="G116" i="13"/>
  <c r="G117" i="13"/>
  <c r="G118" i="13"/>
  <c r="G119" i="13"/>
  <c r="G120" i="13"/>
  <c r="G121" i="13"/>
  <c r="G122" i="13"/>
  <c r="G123" i="13"/>
  <c r="G124" i="13"/>
  <c r="G125" i="13"/>
  <c r="G126" i="13"/>
  <c r="G127" i="13"/>
  <c r="G128" i="13"/>
  <c r="G129" i="13"/>
  <c r="G130" i="13"/>
  <c r="G131" i="13"/>
  <c r="G132" i="13"/>
  <c r="G133" i="13"/>
  <c r="G134" i="13"/>
  <c r="G135" i="13"/>
  <c r="G136" i="13"/>
  <c r="G137" i="13"/>
  <c r="G138" i="13"/>
  <c r="G139" i="13"/>
  <c r="G140" i="13"/>
  <c r="G141" i="13"/>
  <c r="G142" i="13"/>
  <c r="G143" i="13"/>
  <c r="G144" i="13"/>
  <c r="G145" i="13"/>
  <c r="G146" i="13"/>
  <c r="G147" i="13"/>
  <c r="G148" i="13"/>
  <c r="G149" i="13"/>
  <c r="G150" i="13"/>
  <c r="G151" i="13"/>
  <c r="D152" i="13"/>
  <c r="E152" i="13"/>
  <c r="F152" i="13"/>
  <c r="G152" i="13"/>
  <c r="I152" i="13"/>
  <c r="G153" i="13"/>
  <c r="G154" i="13"/>
  <c r="G155" i="13"/>
  <c r="G156" i="13"/>
  <c r="G157" i="13"/>
  <c r="G158" i="13"/>
  <c r="G159" i="13"/>
  <c r="G160" i="13"/>
  <c r="G161" i="13"/>
  <c r="G162" i="13"/>
  <c r="G163" i="13"/>
  <c r="G164" i="13"/>
  <c r="G165" i="13"/>
  <c r="G166" i="13"/>
  <c r="G167" i="13"/>
  <c r="G168" i="13"/>
  <c r="G169" i="13"/>
  <c r="G170" i="13"/>
  <c r="G171" i="13"/>
  <c r="G172" i="13"/>
  <c r="G173" i="13"/>
  <c r="G174" i="13"/>
  <c r="G175" i="13"/>
  <c r="G176" i="13"/>
  <c r="G177" i="13"/>
  <c r="G178" i="13"/>
  <c r="G179" i="13"/>
  <c r="G180" i="13"/>
  <c r="G181" i="13"/>
  <c r="G182" i="13"/>
  <c r="G183" i="13"/>
  <c r="G184" i="13"/>
  <c r="G185" i="13"/>
  <c r="G186" i="13"/>
  <c r="G187" i="13"/>
  <c r="G188" i="13"/>
  <c r="G189" i="13"/>
  <c r="G190" i="13"/>
  <c r="G191" i="13"/>
  <c r="G192" i="13"/>
  <c r="G193" i="13"/>
  <c r="G194" i="13"/>
  <c r="G195" i="13"/>
  <c r="G196" i="13"/>
  <c r="G197" i="13"/>
  <c r="G198" i="13"/>
  <c r="G199" i="13"/>
  <c r="G200" i="13"/>
  <c r="G201" i="13"/>
  <c r="G202" i="13"/>
  <c r="G203" i="13"/>
  <c r="G204" i="13"/>
  <c r="G205" i="13"/>
  <c r="G206" i="13"/>
  <c r="G207" i="13"/>
  <c r="G208" i="13"/>
  <c r="G209" i="13"/>
  <c r="G210" i="13"/>
  <c r="G211" i="13"/>
  <c r="G212" i="13"/>
  <c r="G213" i="13"/>
  <c r="G214" i="13"/>
  <c r="G215" i="13"/>
  <c r="G216" i="13"/>
  <c r="G217" i="13"/>
  <c r="G218" i="13"/>
  <c r="G219" i="13"/>
  <c r="D220" i="13"/>
  <c r="E220" i="13"/>
  <c r="F220" i="13"/>
  <c r="G220" i="13"/>
  <c r="I220" i="13"/>
  <c r="G221" i="13"/>
  <c r="G263" i="13"/>
  <c r="G222" i="13"/>
  <c r="G223" i="13"/>
  <c r="G224" i="13"/>
  <c r="G225" i="13"/>
  <c r="G226" i="13"/>
  <c r="G227" i="13"/>
  <c r="G228" i="13"/>
  <c r="G229" i="13"/>
  <c r="G230" i="13"/>
  <c r="G231" i="13"/>
  <c r="G232" i="13"/>
  <c r="G233" i="13"/>
  <c r="G234" i="13"/>
  <c r="G235" i="13"/>
  <c r="G236" i="13"/>
  <c r="G237" i="13"/>
  <c r="G238" i="13"/>
  <c r="G239" i="13"/>
  <c r="G240" i="13"/>
  <c r="G241" i="13"/>
  <c r="G242" i="13"/>
  <c r="G243" i="13"/>
  <c r="G244" i="13"/>
  <c r="G245" i="13"/>
  <c r="G246" i="13"/>
  <c r="G247" i="13"/>
  <c r="G248" i="13"/>
  <c r="G249" i="13"/>
  <c r="G250" i="13"/>
  <c r="G251" i="13"/>
  <c r="G252" i="13"/>
  <c r="G253" i="13"/>
  <c r="G254" i="13"/>
  <c r="G255" i="13"/>
  <c r="G256" i="13"/>
  <c r="G257" i="13"/>
  <c r="G258" i="13"/>
  <c r="G259" i="13"/>
  <c r="G260" i="13"/>
  <c r="G261" i="13"/>
  <c r="G262" i="13"/>
  <c r="D263" i="13"/>
  <c r="E263" i="13"/>
  <c r="F263" i="13"/>
  <c r="I263" i="13"/>
  <c r="G264" i="13"/>
  <c r="G265" i="13"/>
  <c r="G266" i="13"/>
  <c r="G267" i="13"/>
  <c r="G268" i="13"/>
  <c r="G269" i="13"/>
  <c r="G270" i="13"/>
  <c r="G271" i="13"/>
  <c r="G272" i="13"/>
  <c r="G273" i="13"/>
  <c r="G274" i="13"/>
  <c r="G275" i="13"/>
  <c r="G276" i="13"/>
  <c r="G277" i="13"/>
  <c r="G278" i="13"/>
  <c r="G279" i="13"/>
  <c r="G280" i="13"/>
  <c r="G281" i="13"/>
  <c r="G282" i="13"/>
  <c r="G283" i="13"/>
  <c r="G284" i="13"/>
  <c r="G285" i="13"/>
  <c r="G286" i="13"/>
  <c r="G287" i="13"/>
  <c r="D288" i="13"/>
  <c r="E288" i="13"/>
  <c r="F288" i="13"/>
  <c r="G288" i="13"/>
  <c r="I288" i="13"/>
  <c r="G289" i="13"/>
  <c r="G290" i="13"/>
  <c r="G291" i="13"/>
  <c r="G338" i="13"/>
  <c r="G292" i="13"/>
  <c r="G293" i="13"/>
  <c r="G294" i="13"/>
  <c r="G295" i="13"/>
  <c r="G296" i="13"/>
  <c r="G297" i="13"/>
  <c r="G298" i="13"/>
  <c r="G299" i="13"/>
  <c r="G300" i="13"/>
  <c r="G301" i="13"/>
  <c r="G302" i="13"/>
  <c r="G303" i="13"/>
  <c r="G304" i="13"/>
  <c r="G305" i="13"/>
  <c r="G306" i="13"/>
  <c r="G307" i="13"/>
  <c r="G308" i="13"/>
  <c r="G309" i="13"/>
  <c r="G310" i="13"/>
  <c r="G311" i="13"/>
  <c r="G312" i="13"/>
  <c r="G313" i="13"/>
  <c r="G314" i="13"/>
  <c r="G315" i="13"/>
  <c r="G316" i="13"/>
  <c r="G317" i="13"/>
  <c r="G318" i="13"/>
  <c r="G319" i="13"/>
  <c r="G320" i="13"/>
  <c r="G321" i="13"/>
  <c r="G322" i="13"/>
  <c r="G323" i="13"/>
  <c r="G324" i="13"/>
  <c r="G325" i="13"/>
  <c r="G326" i="13"/>
  <c r="G327" i="13"/>
  <c r="G328" i="13"/>
  <c r="G329" i="13"/>
  <c r="G330" i="13"/>
  <c r="G331" i="13"/>
  <c r="G332" i="13"/>
  <c r="G333" i="13"/>
  <c r="G334" i="13"/>
  <c r="G335" i="13"/>
  <c r="G336" i="13"/>
  <c r="G337" i="13"/>
  <c r="D338" i="13"/>
  <c r="E338" i="13"/>
  <c r="F338" i="13"/>
  <c r="I338" i="13"/>
  <c r="G339" i="13"/>
  <c r="G389" i="13"/>
  <c r="G340" i="13"/>
  <c r="G341" i="13"/>
  <c r="G342" i="13"/>
  <c r="G343" i="13"/>
  <c r="G344" i="13"/>
  <c r="G345" i="13"/>
  <c r="G346" i="13"/>
  <c r="G347" i="13"/>
  <c r="G348" i="13"/>
  <c r="G349" i="13"/>
  <c r="G350" i="13"/>
  <c r="G351" i="13"/>
  <c r="G352" i="13"/>
  <c r="G353" i="13"/>
  <c r="G354" i="13"/>
  <c r="G355" i="13"/>
  <c r="G356" i="13"/>
  <c r="G357" i="13"/>
  <c r="G358" i="13"/>
  <c r="G359" i="13"/>
  <c r="G360" i="13"/>
  <c r="G361" i="13"/>
  <c r="G362" i="13"/>
  <c r="G363" i="13"/>
  <c r="G364" i="13"/>
  <c r="G365" i="13"/>
  <c r="G366" i="13"/>
  <c r="G367" i="13"/>
  <c r="G368" i="13"/>
  <c r="G369" i="13"/>
  <c r="G370" i="13"/>
  <c r="G371" i="13"/>
  <c r="G372" i="13"/>
  <c r="G373" i="13"/>
  <c r="G374" i="13"/>
  <c r="G375" i="13"/>
  <c r="G376" i="13"/>
  <c r="G377" i="13"/>
  <c r="G378" i="13"/>
  <c r="G379" i="13"/>
  <c r="G380" i="13"/>
  <c r="G381" i="13"/>
  <c r="G382" i="13"/>
  <c r="G383" i="13"/>
  <c r="G384" i="13"/>
  <c r="G385" i="13"/>
  <c r="G386" i="13"/>
  <c r="G387" i="13"/>
  <c r="G388" i="13"/>
  <c r="D389" i="13"/>
  <c r="E389" i="13"/>
  <c r="F389" i="13"/>
  <c r="I389" i="13"/>
  <c r="G390" i="13"/>
  <c r="G449" i="13"/>
  <c r="G391" i="13"/>
  <c r="G392" i="13"/>
  <c r="G393" i="13"/>
  <c r="G394" i="13"/>
  <c r="G395" i="13"/>
  <c r="G396" i="13"/>
  <c r="G397" i="13"/>
  <c r="G398" i="13"/>
  <c r="G399" i="13"/>
  <c r="G400" i="13"/>
  <c r="G401" i="13"/>
  <c r="G402" i="13"/>
  <c r="G403" i="13"/>
  <c r="G404" i="13"/>
  <c r="G405" i="13"/>
  <c r="G406" i="13"/>
  <c r="G407" i="13"/>
  <c r="G408" i="13"/>
  <c r="G409" i="13"/>
  <c r="G410" i="13"/>
  <c r="G411" i="13"/>
  <c r="G412" i="13"/>
  <c r="G413" i="13"/>
  <c r="G414" i="13"/>
  <c r="G415" i="13"/>
  <c r="G416" i="13"/>
  <c r="G417" i="13"/>
  <c r="G418" i="13"/>
  <c r="G419" i="13"/>
  <c r="G420" i="13"/>
  <c r="G421" i="13"/>
  <c r="G422" i="13"/>
  <c r="G423" i="13"/>
  <c r="G424" i="13"/>
  <c r="G425" i="13"/>
  <c r="G426" i="13"/>
  <c r="G427" i="13"/>
  <c r="G428" i="13"/>
  <c r="G429" i="13"/>
  <c r="G430" i="13"/>
  <c r="G431" i="13"/>
  <c r="G432" i="13"/>
  <c r="G433" i="13"/>
  <c r="G434" i="13"/>
  <c r="G435" i="13"/>
  <c r="G436" i="13"/>
  <c r="G437" i="13"/>
  <c r="G438" i="13"/>
  <c r="G439" i="13"/>
  <c r="G440" i="13"/>
  <c r="G441" i="13"/>
  <c r="G442" i="13"/>
  <c r="G443" i="13"/>
  <c r="G444" i="13"/>
  <c r="G445" i="13"/>
  <c r="G446" i="13"/>
  <c r="G447" i="13"/>
  <c r="G448" i="13"/>
  <c r="D449" i="13"/>
  <c r="E449" i="13"/>
  <c r="F449" i="13"/>
  <c r="I449" i="13"/>
  <c r="J5" i="12"/>
  <c r="J13" i="12"/>
  <c r="O5" i="12"/>
  <c r="O13" i="12"/>
  <c r="J7" i="12"/>
  <c r="O7" i="12"/>
  <c r="J8" i="12"/>
  <c r="O8" i="12"/>
  <c r="J9" i="12"/>
  <c r="O9" i="12"/>
  <c r="E13" i="12"/>
  <c r="E15" i="12"/>
  <c r="J15" i="12"/>
  <c r="O15" i="12"/>
  <c r="J17" i="12"/>
  <c r="O17" i="12"/>
  <c r="J21" i="12"/>
  <c r="O21" i="12"/>
  <c r="J22" i="12"/>
  <c r="O22" i="12"/>
  <c r="J24" i="12"/>
  <c r="O24" i="12"/>
  <c r="J29" i="12"/>
  <c r="E8" i="10"/>
  <c r="O29" i="12"/>
  <c r="E21" i="10"/>
  <c r="J30" i="12"/>
  <c r="O30" i="12"/>
  <c r="E34" i="12"/>
  <c r="J34" i="12"/>
  <c r="O34" i="12"/>
  <c r="J35" i="12"/>
  <c r="O35" i="12"/>
  <c r="C19" i="11"/>
  <c r="C20" i="11"/>
  <c r="C21" i="11"/>
  <c r="E9" i="10"/>
  <c r="E12" i="10"/>
  <c r="E13" i="10"/>
  <c r="E22" i="10"/>
  <c r="E25" i="10"/>
  <c r="E26" i="10"/>
  <c r="C22" i="11"/>
  <c r="C27" i="47"/>
  <c r="E21" i="25"/>
  <c r="F21" i="25"/>
  <c r="I443" i="6"/>
  <c r="F443" i="6"/>
  <c r="E443" i="6"/>
  <c r="D443" i="6"/>
  <c r="G442" i="6"/>
  <c r="G441" i="6"/>
  <c r="G440" i="6"/>
  <c r="G439" i="6"/>
  <c r="G438" i="6"/>
  <c r="G437" i="6"/>
  <c r="G436" i="6"/>
  <c r="G435" i="6"/>
  <c r="G434" i="6"/>
  <c r="G433" i="6"/>
  <c r="G432" i="6"/>
  <c r="G431" i="6"/>
  <c r="G430" i="6"/>
  <c r="G429" i="6"/>
  <c r="G428" i="6"/>
  <c r="G427" i="6"/>
  <c r="G426" i="6"/>
  <c r="G425" i="6"/>
  <c r="G424" i="6"/>
  <c r="G423" i="6"/>
  <c r="G422" i="6"/>
  <c r="G421" i="6"/>
  <c r="G420" i="6"/>
  <c r="G419" i="6"/>
  <c r="G418" i="6"/>
  <c r="G417" i="6"/>
  <c r="G416" i="6"/>
  <c r="G415" i="6"/>
  <c r="G414" i="6"/>
  <c r="G413" i="6"/>
  <c r="G412" i="6"/>
  <c r="G411" i="6"/>
  <c r="G410" i="6"/>
  <c r="G409" i="6"/>
  <c r="G408" i="6"/>
  <c r="G407" i="6"/>
  <c r="G406" i="6"/>
  <c r="G405" i="6"/>
  <c r="G404" i="6"/>
  <c r="G403" i="6"/>
  <c r="G402" i="6"/>
  <c r="G401" i="6"/>
  <c r="G400" i="6"/>
  <c r="G399" i="6"/>
  <c r="G398" i="6"/>
  <c r="G397" i="6"/>
  <c r="G396" i="6"/>
  <c r="G395" i="6"/>
  <c r="G394" i="6"/>
  <c r="G393" i="6"/>
  <c r="G392" i="6"/>
  <c r="G391" i="6"/>
  <c r="G390" i="6"/>
  <c r="G389" i="6"/>
  <c r="G388" i="6"/>
  <c r="G387" i="6"/>
  <c r="G386" i="6"/>
  <c r="G385" i="6"/>
  <c r="G384" i="6"/>
  <c r="G383" i="6"/>
  <c r="G382" i="6"/>
  <c r="G381" i="6"/>
  <c r="G380" i="6"/>
  <c r="G379" i="6"/>
  <c r="G378" i="6"/>
  <c r="G377" i="6"/>
  <c r="G376" i="6"/>
  <c r="G375" i="6"/>
  <c r="G443" i="6"/>
  <c r="I374" i="6"/>
  <c r="I335" i="6"/>
  <c r="I285" i="6"/>
  <c r="I243" i="6"/>
  <c r="I159" i="6"/>
  <c r="I91" i="6"/>
  <c r="I47" i="6"/>
  <c r="F374" i="6"/>
  <c r="E374" i="6"/>
  <c r="D374" i="6"/>
  <c r="G373" i="6"/>
  <c r="G372" i="6"/>
  <c r="G371" i="6"/>
  <c r="G370" i="6"/>
  <c r="G369" i="6"/>
  <c r="G368" i="6"/>
  <c r="G367" i="6"/>
  <c r="G366" i="6"/>
  <c r="G365" i="6"/>
  <c r="G364" i="6"/>
  <c r="G363" i="6"/>
  <c r="G362" i="6"/>
  <c r="G361" i="6"/>
  <c r="G360" i="6"/>
  <c r="G359" i="6"/>
  <c r="G358" i="6"/>
  <c r="G357" i="6"/>
  <c r="G356" i="6"/>
  <c r="G355" i="6"/>
  <c r="G354" i="6"/>
  <c r="G353" i="6"/>
  <c r="G352" i="6"/>
  <c r="G351" i="6"/>
  <c r="G350" i="6"/>
  <c r="G349" i="6"/>
  <c r="G348" i="6"/>
  <c r="G347" i="6"/>
  <c r="G346" i="6"/>
  <c r="G345" i="6"/>
  <c r="G344" i="6"/>
  <c r="G343" i="6"/>
  <c r="G342" i="6"/>
  <c r="G341" i="6"/>
  <c r="G340" i="6"/>
  <c r="G339" i="6"/>
  <c r="G338" i="6"/>
  <c r="G337" i="6"/>
  <c r="G336" i="6"/>
  <c r="F335" i="6"/>
  <c r="E335" i="6"/>
  <c r="D335" i="6"/>
  <c r="G334" i="6"/>
  <c r="G333" i="6"/>
  <c r="G332" i="6"/>
  <c r="G331" i="6"/>
  <c r="G330" i="6"/>
  <c r="G329" i="6"/>
  <c r="G328" i="6"/>
  <c r="G327" i="6"/>
  <c r="G326" i="6"/>
  <c r="G325" i="6"/>
  <c r="G324" i="6"/>
  <c r="G323" i="6"/>
  <c r="G322" i="6"/>
  <c r="G321" i="6"/>
  <c r="G320" i="6"/>
  <c r="G319" i="6"/>
  <c r="G318" i="6"/>
  <c r="G317" i="6"/>
  <c r="G316" i="6"/>
  <c r="G315" i="6"/>
  <c r="G314" i="6"/>
  <c r="G313" i="6"/>
  <c r="G312" i="6"/>
  <c r="G311" i="6"/>
  <c r="G310" i="6"/>
  <c r="G309" i="6"/>
  <c r="G308" i="6"/>
  <c r="G307" i="6"/>
  <c r="G306" i="6"/>
  <c r="G305" i="6"/>
  <c r="G304" i="6"/>
  <c r="G303" i="6"/>
  <c r="G302" i="6"/>
  <c r="G301" i="6"/>
  <c r="G300" i="6"/>
  <c r="G299" i="6"/>
  <c r="G298" i="6"/>
  <c r="G297" i="6"/>
  <c r="G296" i="6"/>
  <c r="G295" i="6"/>
  <c r="G294" i="6"/>
  <c r="G293" i="6"/>
  <c r="G292" i="6"/>
  <c r="G291" i="6"/>
  <c r="G290" i="6"/>
  <c r="G289" i="6"/>
  <c r="G288" i="6"/>
  <c r="G287" i="6"/>
  <c r="G286" i="6"/>
  <c r="F285" i="6"/>
  <c r="E285" i="6"/>
  <c r="D285" i="6"/>
  <c r="G284" i="6"/>
  <c r="G283" i="6"/>
  <c r="G282" i="6"/>
  <c r="G281" i="6"/>
  <c r="G280" i="6"/>
  <c r="G279" i="6"/>
  <c r="G278" i="6"/>
  <c r="G277" i="6"/>
  <c r="G276" i="6"/>
  <c r="G275" i="6"/>
  <c r="G274" i="6"/>
  <c r="G273" i="6"/>
  <c r="G272" i="6"/>
  <c r="G271" i="6"/>
  <c r="G270" i="6"/>
  <c r="G269" i="6"/>
  <c r="G268" i="6"/>
  <c r="G267" i="6"/>
  <c r="G266" i="6"/>
  <c r="G265" i="6"/>
  <c r="G264" i="6"/>
  <c r="G263" i="6"/>
  <c r="G262" i="6"/>
  <c r="G261" i="6"/>
  <c r="G260" i="6"/>
  <c r="G259" i="6"/>
  <c r="G258" i="6"/>
  <c r="G257" i="6"/>
  <c r="G256" i="6"/>
  <c r="G255" i="6"/>
  <c r="G254" i="6"/>
  <c r="G253" i="6"/>
  <c r="G252" i="6"/>
  <c r="G251" i="6"/>
  <c r="G250" i="6"/>
  <c r="G249" i="6"/>
  <c r="G248" i="6"/>
  <c r="G247" i="6"/>
  <c r="G246" i="6"/>
  <c r="G245" i="6"/>
  <c r="G244" i="6"/>
  <c r="F243" i="6"/>
  <c r="E243" i="6"/>
  <c r="D243" i="6"/>
  <c r="G242" i="6"/>
  <c r="G241" i="6"/>
  <c r="G240" i="6"/>
  <c r="G239" i="6"/>
  <c r="G238" i="6"/>
  <c r="G237" i="6"/>
  <c r="G236" i="6"/>
  <c r="G235" i="6"/>
  <c r="G234" i="6"/>
  <c r="G233" i="6"/>
  <c r="G232" i="6"/>
  <c r="G231" i="6"/>
  <c r="G230" i="6"/>
  <c r="G229" i="6"/>
  <c r="G228" i="6"/>
  <c r="G227" i="6"/>
  <c r="G226" i="6"/>
  <c r="G225" i="6"/>
  <c r="G224" i="6"/>
  <c r="G223" i="6"/>
  <c r="G222" i="6"/>
  <c r="G221" i="6"/>
  <c r="G220" i="6"/>
  <c r="G219" i="6"/>
  <c r="G218" i="6"/>
  <c r="G217" i="6"/>
  <c r="G216" i="6"/>
  <c r="G215" i="6"/>
  <c r="G214" i="6"/>
  <c r="G213" i="6"/>
  <c r="G212" i="6"/>
  <c r="G211" i="6"/>
  <c r="G210" i="6"/>
  <c r="G209" i="6"/>
  <c r="G208" i="6"/>
  <c r="G207" i="6"/>
  <c r="G206" i="6"/>
  <c r="G205" i="6"/>
  <c r="G204" i="6"/>
  <c r="G203" i="6"/>
  <c r="G202" i="6"/>
  <c r="G201" i="6"/>
  <c r="G200" i="6"/>
  <c r="G199" i="6"/>
  <c r="G198" i="6"/>
  <c r="G197" i="6"/>
  <c r="G196" i="6"/>
  <c r="G195" i="6"/>
  <c r="G194" i="6"/>
  <c r="G193" i="6"/>
  <c r="G192" i="6"/>
  <c r="G191" i="6"/>
  <c r="G190" i="6"/>
  <c r="G189" i="6"/>
  <c r="G188" i="6"/>
  <c r="G187" i="6"/>
  <c r="G186" i="6"/>
  <c r="G185" i="6"/>
  <c r="G184" i="6"/>
  <c r="G183" i="6"/>
  <c r="G182" i="6"/>
  <c r="G181" i="6"/>
  <c r="G180" i="6"/>
  <c r="G179" i="6"/>
  <c r="G178" i="6"/>
  <c r="G177" i="6"/>
  <c r="G176" i="6"/>
  <c r="G175" i="6"/>
  <c r="G174" i="6"/>
  <c r="G173" i="6"/>
  <c r="G172" i="6"/>
  <c r="G171" i="6"/>
  <c r="G170" i="6"/>
  <c r="G169" i="6"/>
  <c r="G168" i="6"/>
  <c r="G167" i="6"/>
  <c r="G166" i="6"/>
  <c r="G165" i="6"/>
  <c r="G164" i="6"/>
  <c r="G163" i="6"/>
  <c r="G162" i="6"/>
  <c r="G161" i="6"/>
  <c r="G160" i="6"/>
  <c r="F159" i="6"/>
  <c r="E159" i="6"/>
  <c r="D159" i="6"/>
  <c r="G158" i="6"/>
  <c r="G157" i="6"/>
  <c r="G156" i="6"/>
  <c r="G155" i="6"/>
  <c r="G154" i="6"/>
  <c r="G153" i="6"/>
  <c r="G152" i="6"/>
  <c r="G151" i="6"/>
  <c r="G150" i="6"/>
  <c r="G149" i="6"/>
  <c r="G148" i="6"/>
  <c r="G147" i="6"/>
  <c r="G146" i="6"/>
  <c r="G145" i="6"/>
  <c r="G144" i="6"/>
  <c r="G143" i="6"/>
  <c r="G142" i="6"/>
  <c r="G141" i="6"/>
  <c r="G140" i="6"/>
  <c r="G139" i="6"/>
  <c r="G138" i="6"/>
  <c r="G137" i="6"/>
  <c r="G136" i="6"/>
  <c r="G135" i="6"/>
  <c r="G134" i="6"/>
  <c r="G133" i="6"/>
  <c r="G132" i="6"/>
  <c r="G131" i="6"/>
  <c r="G130" i="6"/>
  <c r="G129" i="6"/>
  <c r="G128" i="6"/>
  <c r="G127" i="6"/>
  <c r="G126" i="6"/>
  <c r="G125" i="6"/>
  <c r="G124" i="6"/>
  <c r="G123" i="6"/>
  <c r="G122" i="6"/>
  <c r="G121" i="6"/>
  <c r="G120" i="6"/>
  <c r="G119" i="6"/>
  <c r="G118" i="6"/>
  <c r="G117" i="6"/>
  <c r="G116" i="6"/>
  <c r="G115" i="6"/>
  <c r="G114" i="6"/>
  <c r="G113" i="6"/>
  <c r="G112" i="6"/>
  <c r="G111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F91" i="6"/>
  <c r="E91" i="6"/>
  <c r="D91" i="6"/>
  <c r="G90" i="6"/>
  <c r="G89" i="6"/>
  <c r="G88" i="6"/>
  <c r="G87" i="6"/>
  <c r="G86" i="6"/>
  <c r="G85" i="6"/>
  <c r="G84" i="6"/>
  <c r="G83" i="6"/>
  <c r="G82" i="6"/>
  <c r="G81" i="6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F47" i="6"/>
  <c r="E47" i="6"/>
  <c r="D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G2" i="6"/>
  <c r="G285" i="6"/>
  <c r="G335" i="6"/>
  <c r="G374" i="6"/>
  <c r="G47" i="6"/>
  <c r="G91" i="6"/>
  <c r="G159" i="6"/>
  <c r="G243" i="6"/>
  <c r="O17" i="2"/>
  <c r="J17" i="2"/>
  <c r="C19" i="1"/>
  <c r="C21" i="1"/>
  <c r="C20" i="1"/>
  <c r="C22" i="1"/>
  <c r="O30" i="2"/>
  <c r="E22" i="3"/>
  <c r="J30" i="2"/>
  <c r="E9" i="3"/>
  <c r="O29" i="2"/>
  <c r="E21" i="3"/>
  <c r="J29" i="2"/>
  <c r="E8" i="3"/>
  <c r="E13" i="2"/>
  <c r="O9" i="2"/>
  <c r="J9" i="2"/>
  <c r="O5" i="2"/>
  <c r="O13" i="2"/>
  <c r="J5" i="2"/>
  <c r="J13" i="2"/>
  <c r="O8" i="2"/>
  <c r="J8" i="2"/>
  <c r="O24" i="2"/>
  <c r="J22" i="2"/>
  <c r="O22" i="2"/>
  <c r="J24" i="2"/>
  <c r="J21" i="2"/>
  <c r="O21" i="2"/>
  <c r="E34" i="2"/>
  <c r="O34" i="2"/>
  <c r="E25" i="3"/>
  <c r="J34" i="2"/>
  <c r="E12" i="3"/>
  <c r="O35" i="2"/>
  <c r="E26" i="3"/>
  <c r="J35" i="2"/>
  <c r="E13" i="3"/>
  <c r="E15" i="2"/>
  <c r="O7" i="2"/>
  <c r="J7" i="2"/>
  <c r="J15" i="2"/>
  <c r="O15" i="2"/>
  <c r="G25" i="78"/>
  <c r="G9" i="78"/>
  <c r="G31" i="78"/>
  <c r="G64" i="78"/>
  <c r="D20" i="46"/>
  <c r="E20" i="46"/>
  <c r="F20" i="46"/>
  <c r="H9" i="11"/>
  <c r="H9" i="39"/>
  <c r="H4" i="32"/>
  <c r="E20" i="1"/>
  <c r="F20" i="1"/>
  <c r="H10" i="60"/>
  <c r="H10" i="39"/>
  <c r="H8" i="32"/>
  <c r="H10" i="32"/>
  <c r="D20" i="39"/>
  <c r="E20" i="39"/>
  <c r="F20" i="39"/>
  <c r="H8" i="60"/>
  <c r="H8" i="18"/>
  <c r="H3" i="18"/>
  <c r="H9" i="32"/>
  <c r="D20" i="67"/>
  <c r="E20" i="67"/>
  <c r="F20" i="67"/>
  <c r="L11" i="67"/>
  <c r="H8" i="67"/>
  <c r="H4" i="60"/>
  <c r="H4" i="53"/>
  <c r="H6" i="18"/>
  <c r="D20" i="53"/>
  <c r="E20" i="53"/>
  <c r="F20" i="53"/>
  <c r="D20" i="11"/>
  <c r="E20" i="11"/>
  <c r="F20" i="11"/>
  <c r="D19" i="18"/>
  <c r="E19" i="18"/>
  <c r="F19" i="18"/>
  <c r="N11" i="1"/>
  <c r="H5" i="60"/>
  <c r="L11" i="46"/>
  <c r="F22" i="25"/>
  <c r="C22" i="32"/>
  <c r="H8" i="39"/>
  <c r="D21" i="1"/>
  <c r="E21" i="1"/>
  <c r="F21" i="1"/>
  <c r="H7" i="32"/>
  <c r="H10" i="46"/>
  <c r="L10" i="18"/>
  <c r="F22" i="67"/>
  <c r="H4" i="18"/>
  <c r="H10" i="18"/>
  <c r="H3" i="60"/>
  <c r="L11" i="60"/>
  <c r="H4" i="1"/>
  <c r="H5" i="53"/>
  <c r="L11" i="53"/>
  <c r="D20" i="60"/>
  <c r="E20" i="60"/>
  <c r="F20" i="60"/>
  <c r="D21" i="11"/>
  <c r="E21" i="11"/>
  <c r="F21" i="11"/>
  <c r="N10" i="18"/>
  <c r="L11" i="1"/>
  <c r="L11" i="11"/>
  <c r="E20" i="32"/>
  <c r="F20" i="32"/>
  <c r="D20" i="18"/>
  <c r="E20" i="18"/>
  <c r="F20" i="18"/>
  <c r="F21" i="18"/>
  <c r="L11" i="39"/>
  <c r="F22" i="46"/>
  <c r="H10" i="11"/>
  <c r="D21" i="53"/>
  <c r="E21" i="53"/>
  <c r="F21" i="53"/>
  <c r="N11" i="53"/>
  <c r="D21" i="32"/>
  <c r="E21" i="32"/>
  <c r="F21" i="32"/>
  <c r="D21" i="60"/>
  <c r="E21" i="60"/>
  <c r="F21" i="60"/>
  <c r="H4" i="11"/>
  <c r="N11" i="11"/>
  <c r="F22" i="39"/>
  <c r="N11" i="60"/>
  <c r="J74" i="78"/>
  <c r="F22" i="1"/>
  <c r="F22" i="11"/>
  <c r="F22" i="32"/>
  <c r="F22" i="60"/>
  <c r="F22" i="53"/>
  <c r="I63" i="78"/>
  <c r="I42" i="78"/>
  <c r="I64" i="78"/>
  <c r="I56" i="78"/>
  <c r="I53" i="78"/>
  <c r="I47" i="78"/>
  <c r="I26" i="78"/>
  <c r="I36" i="78"/>
  <c r="I8" i="78"/>
  <c r="I37" i="78"/>
  <c r="I12" i="78"/>
  <c r="I23" i="78"/>
  <c r="I66" i="78"/>
  <c r="I81" i="78"/>
  <c r="I17" i="78"/>
  <c r="I83" i="78"/>
  <c r="I19" i="78"/>
  <c r="I62" i="78"/>
  <c r="I77" i="78"/>
  <c r="I13" i="78"/>
  <c r="I20" i="78"/>
  <c r="I74" i="78"/>
  <c r="K74" i="78"/>
  <c r="D161" i="78"/>
  <c r="I25" i="78"/>
  <c r="I27" i="78"/>
  <c r="I6" i="78"/>
  <c r="I79" i="78"/>
  <c r="I58" i="78"/>
  <c r="I11" i="78"/>
  <c r="I69" i="78"/>
  <c r="I32" i="78"/>
  <c r="I39" i="78"/>
  <c r="I82" i="78"/>
  <c r="I18" i="78"/>
  <c r="I33" i="78"/>
  <c r="I24" i="78"/>
  <c r="I35" i="78"/>
  <c r="I78" i="78"/>
  <c r="I14" i="78"/>
  <c r="I29" i="78"/>
  <c r="I31" i="78"/>
  <c r="I10" i="78"/>
  <c r="I16" i="78"/>
  <c r="I70" i="78"/>
  <c r="I21" i="78"/>
  <c r="I15" i="78"/>
  <c r="I73" i="78"/>
  <c r="I75" i="78"/>
  <c r="I54" i="78"/>
  <c r="I5" i="78"/>
  <c r="I71" i="78"/>
  <c r="I7" i="78"/>
  <c r="I50" i="78"/>
  <c r="I65" i="78"/>
  <c r="I80" i="78"/>
  <c r="I67" i="78"/>
  <c r="I76" i="78"/>
  <c r="I46" i="78"/>
  <c r="I61" i="78"/>
  <c r="I72" i="78"/>
  <c r="I68" i="78"/>
  <c r="I57" i="78"/>
  <c r="I59" i="78"/>
  <c r="I38" i="78"/>
  <c r="I44" i="78"/>
  <c r="I28" i="78"/>
  <c r="I41" i="78"/>
  <c r="I43" i="78"/>
  <c r="I22" i="78"/>
  <c r="I60" i="78"/>
  <c r="I55" i="78"/>
  <c r="I48" i="78"/>
  <c r="I34" i="78"/>
  <c r="I49" i="78"/>
  <c r="I52" i="78"/>
  <c r="I51" i="78"/>
  <c r="I40" i="78"/>
  <c r="I30" i="78"/>
  <c r="I45" i="78"/>
  <c r="O8" i="53"/>
  <c r="M10" i="60"/>
  <c r="M4" i="53"/>
  <c r="O4" i="53"/>
  <c r="P4" i="53"/>
  <c r="O6" i="67"/>
  <c r="M6" i="67"/>
  <c r="M4" i="60"/>
  <c r="P4" i="60" s="1"/>
  <c r="O4" i="67"/>
  <c r="M5" i="60"/>
  <c r="M3" i="60"/>
  <c r="O3" i="60"/>
  <c r="M10" i="53"/>
  <c r="O10" i="53"/>
  <c r="P10" i="53" s="1"/>
  <c r="M6" i="1"/>
  <c r="P6" i="1" s="1"/>
  <c r="O6" i="1"/>
  <c r="M8" i="60"/>
  <c r="P8" i="60" s="1"/>
  <c r="O3" i="67"/>
  <c r="O8" i="67"/>
  <c r="O9" i="67"/>
  <c r="O10" i="67"/>
  <c r="M3" i="67"/>
  <c r="M10" i="67"/>
  <c r="P10" i="67" s="1"/>
  <c r="M5" i="1"/>
  <c r="P5" i="1" s="1"/>
  <c r="O5" i="1"/>
  <c r="M10" i="1"/>
  <c r="P10" i="1" s="1"/>
  <c r="O10" i="1"/>
  <c r="O10" i="46"/>
  <c r="M10" i="46"/>
  <c r="P10" i="46" s="1"/>
  <c r="M7" i="1"/>
  <c r="P7" i="1" s="1"/>
  <c r="M3" i="53"/>
  <c r="P3" i="53" s="1"/>
  <c r="O3" i="53"/>
  <c r="O7" i="53"/>
  <c r="O9" i="53"/>
  <c r="O6" i="46"/>
  <c r="P6" i="46" s="1"/>
  <c r="M6" i="46"/>
  <c r="M3" i="18"/>
  <c r="O3" i="18"/>
  <c r="M6" i="18"/>
  <c r="O6" i="18"/>
  <c r="M7" i="11"/>
  <c r="P7" i="11" s="1"/>
  <c r="F171" i="78"/>
  <c r="O6" i="60"/>
  <c r="M9" i="1"/>
  <c r="O9" i="1"/>
  <c r="M10" i="11"/>
  <c r="O10" i="11"/>
  <c r="M7" i="18"/>
  <c r="O3" i="46"/>
  <c r="M3" i="46"/>
  <c r="P3" i="46" s="1"/>
  <c r="M9" i="53"/>
  <c r="M7" i="53"/>
  <c r="O7" i="46"/>
  <c r="M7" i="46"/>
  <c r="O8" i="11"/>
  <c r="M3" i="1"/>
  <c r="M6" i="11"/>
  <c r="O6" i="11"/>
  <c r="M7" i="60"/>
  <c r="O8" i="46"/>
  <c r="M8" i="46"/>
  <c r="P8" i="46" s="1"/>
  <c r="P6" i="11"/>
  <c r="P6" i="18"/>
  <c r="P3" i="60"/>
  <c r="O9" i="18"/>
  <c r="P3" i="18" l="1"/>
  <c r="P7" i="53"/>
  <c r="O9" i="60"/>
  <c r="P8" i="67"/>
  <c r="P4" i="67"/>
  <c r="P3" i="1"/>
  <c r="P8" i="11"/>
  <c r="P9" i="25"/>
  <c r="P5" i="25"/>
  <c r="P6" i="67"/>
  <c r="O8" i="25"/>
  <c r="P9" i="53"/>
  <c r="P10" i="11"/>
  <c r="P5" i="60"/>
  <c r="P7" i="18"/>
  <c r="P10" i="60"/>
  <c r="M8" i="1"/>
  <c r="P8" i="1" s="1"/>
  <c r="P9" i="1"/>
  <c r="O4" i="18"/>
  <c r="P4" i="18" s="1"/>
  <c r="O6" i="53"/>
  <c r="P6" i="53" s="1"/>
  <c r="M8" i="18"/>
  <c r="P8" i="18" s="1"/>
  <c r="M5" i="11"/>
  <c r="P5" i="11" s="1"/>
  <c r="M4" i="46"/>
  <c r="P4" i="46" s="1"/>
  <c r="M9" i="11"/>
  <c r="P9" i="11" s="1"/>
  <c r="O4" i="11"/>
  <c r="P4" i="11" s="1"/>
  <c r="M7" i="67"/>
  <c r="P7" i="67" s="1"/>
  <c r="P8" i="53"/>
  <c r="J11" i="11"/>
  <c r="C24" i="11" s="1"/>
  <c r="C25" i="11" s="1"/>
  <c r="C27" i="11" s="1"/>
  <c r="P7" i="60"/>
  <c r="O11" i="60"/>
  <c r="O6" i="61" s="1"/>
  <c r="O10" i="61" s="1"/>
  <c r="O27" i="61" s="1"/>
  <c r="P6" i="25"/>
  <c r="P8" i="25"/>
  <c r="P7" i="46"/>
  <c r="M9" i="46"/>
  <c r="P9" i="46" s="1"/>
  <c r="P5" i="32"/>
  <c r="O14" i="61"/>
  <c r="O18" i="61" s="1"/>
  <c r="O28" i="61" s="1"/>
  <c r="E20" i="59" s="1"/>
  <c r="P3" i="67"/>
  <c r="P9" i="18"/>
  <c r="J10" i="18"/>
  <c r="M5" i="18"/>
  <c r="O5" i="18"/>
  <c r="P5" i="46"/>
  <c r="J11" i="46"/>
  <c r="O5" i="46"/>
  <c r="O11" i="46" s="1"/>
  <c r="O6" i="47" s="1"/>
  <c r="P9" i="60"/>
  <c r="J11" i="60"/>
  <c r="M6" i="60"/>
  <c r="M4" i="1"/>
  <c r="J11" i="1"/>
  <c r="O4" i="1"/>
  <c r="O11" i="1" s="1"/>
  <c r="O6" i="2" s="1"/>
  <c r="M3" i="25"/>
  <c r="J11" i="25"/>
  <c r="O3" i="25"/>
  <c r="P7" i="25"/>
  <c r="M10" i="25"/>
  <c r="O10" i="25"/>
  <c r="M5" i="53"/>
  <c r="J11" i="53"/>
  <c r="P9" i="67"/>
  <c r="J11" i="67"/>
  <c r="O5" i="67"/>
  <c r="O11" i="67" s="1"/>
  <c r="O6" i="68" s="1"/>
  <c r="M5" i="67"/>
  <c r="P5" i="67" s="1"/>
  <c r="H9" i="73"/>
  <c r="M3" i="11"/>
  <c r="O3" i="11"/>
  <c r="O4" i="25"/>
  <c r="P4" i="25" s="1"/>
  <c r="G465" i="41"/>
  <c r="G107" i="78" s="1"/>
  <c r="J10" i="39" s="1"/>
  <c r="M10" i="39" s="1"/>
  <c r="G244" i="41"/>
  <c r="G103" i="78" s="1"/>
  <c r="J6" i="39" s="1"/>
  <c r="M6" i="39" s="1"/>
  <c r="G410" i="41"/>
  <c r="G106" i="78" s="1"/>
  <c r="J9" i="39" s="1"/>
  <c r="O9" i="39" s="1"/>
  <c r="G358" i="41"/>
  <c r="G105" i="78" s="1"/>
  <c r="J8" i="39" s="1"/>
  <c r="M8" i="39" s="1"/>
  <c r="G273" i="34"/>
  <c r="G96" i="78" s="1"/>
  <c r="M7" i="32" s="1"/>
  <c r="O8" i="32"/>
  <c r="M8" i="32"/>
  <c r="P8" i="32" s="1"/>
  <c r="G294" i="41"/>
  <c r="G104" i="78" s="1"/>
  <c r="J7" i="39" s="1"/>
  <c r="O7" i="39" s="1"/>
  <c r="G150" i="41"/>
  <c r="G102" i="78" s="1"/>
  <c r="J5" i="39" s="1"/>
  <c r="O5" i="39" s="1"/>
  <c r="G105" i="41"/>
  <c r="G101" i="78" s="1"/>
  <c r="J4" i="39" s="1"/>
  <c r="O4" i="39" s="1"/>
  <c r="G45" i="41"/>
  <c r="G486" i="34"/>
  <c r="G99" i="78" s="1"/>
  <c r="M10" i="32" s="1"/>
  <c r="G427" i="34"/>
  <c r="G98" i="78" s="1"/>
  <c r="O9" i="32" s="1"/>
  <c r="G204" i="34"/>
  <c r="G95" i="78" s="1"/>
  <c r="M6" i="32" s="1"/>
  <c r="G83" i="34"/>
  <c r="G93" i="78" s="1"/>
  <c r="O4" i="32" s="1"/>
  <c r="M4" i="32"/>
  <c r="G39" i="34"/>
  <c r="G92" i="78"/>
  <c r="I2" i="73"/>
  <c r="O10" i="18" l="1"/>
  <c r="O6" i="19" s="1"/>
  <c r="P11" i="46"/>
  <c r="O11" i="53"/>
  <c r="O6" i="54" s="1"/>
  <c r="C15" i="14"/>
  <c r="C14" i="14" s="1"/>
  <c r="D9" i="73" s="1"/>
  <c r="M11" i="46"/>
  <c r="J6" i="47" s="1"/>
  <c r="J10" i="47" s="1"/>
  <c r="J27" i="47" s="1"/>
  <c r="O6" i="39"/>
  <c r="O11" i="11"/>
  <c r="O6" i="12" s="1"/>
  <c r="C4" i="14"/>
  <c r="F9" i="73" s="1"/>
  <c r="O14" i="47"/>
  <c r="O18" i="47" s="1"/>
  <c r="O28" i="47" s="1"/>
  <c r="E20" i="45" s="1"/>
  <c r="O10" i="47"/>
  <c r="O27" i="47" s="1"/>
  <c r="G4" i="73"/>
  <c r="E6" i="47"/>
  <c r="O14" i="2"/>
  <c r="O18" i="2" s="1"/>
  <c r="O28" i="2" s="1"/>
  <c r="E20" i="3" s="1"/>
  <c r="O10" i="2"/>
  <c r="O27" i="2" s="1"/>
  <c r="P11" i="67"/>
  <c r="M11" i="11"/>
  <c r="J6" i="12" s="1"/>
  <c r="P3" i="11"/>
  <c r="P11" i="11" s="1"/>
  <c r="C15" i="56"/>
  <c r="H5" i="73"/>
  <c r="C24" i="53"/>
  <c r="C25" i="53" s="1"/>
  <c r="C27" i="53" s="1"/>
  <c r="C4" i="56"/>
  <c r="P10" i="25"/>
  <c r="O11" i="25"/>
  <c r="O6" i="26" s="1"/>
  <c r="C15" i="5"/>
  <c r="C4" i="5"/>
  <c r="C24" i="1"/>
  <c r="C25" i="1" s="1"/>
  <c r="C27" i="1" s="1"/>
  <c r="H8" i="73"/>
  <c r="J14" i="47"/>
  <c r="J18" i="47" s="1"/>
  <c r="J28" i="47" s="1"/>
  <c r="E7" i="45" s="1"/>
  <c r="O31" i="61"/>
  <c r="E19" i="59"/>
  <c r="O10" i="12"/>
  <c r="O27" i="12" s="1"/>
  <c r="O14" i="12"/>
  <c r="O18" i="12" s="1"/>
  <c r="O28" i="12" s="1"/>
  <c r="E20" i="10" s="1"/>
  <c r="C4" i="21"/>
  <c r="H10" i="73"/>
  <c r="C15" i="21"/>
  <c r="C23" i="18"/>
  <c r="C24" i="18" s="1"/>
  <c r="C26" i="18" s="1"/>
  <c r="M9" i="39"/>
  <c r="O10" i="68"/>
  <c r="O27" i="68" s="1"/>
  <c r="O14" i="68"/>
  <c r="O18" i="68" s="1"/>
  <c r="O28" i="68" s="1"/>
  <c r="E20" i="66" s="1"/>
  <c r="P5" i="53"/>
  <c r="P11" i="53" s="1"/>
  <c r="M11" i="53"/>
  <c r="J6" i="54" s="1"/>
  <c r="P4" i="1"/>
  <c r="P11" i="1" s="1"/>
  <c r="O14" i="19"/>
  <c r="O18" i="19" s="1"/>
  <c r="O28" i="19" s="1"/>
  <c r="E20" i="17" s="1"/>
  <c r="O10" i="19"/>
  <c r="O27" i="19" s="1"/>
  <c r="C15" i="63"/>
  <c r="H6" i="73"/>
  <c r="C24" i="60"/>
  <c r="C25" i="60" s="1"/>
  <c r="C27" i="60" s="1"/>
  <c r="C4" i="63"/>
  <c r="C24" i="25"/>
  <c r="C25" i="25" s="1"/>
  <c r="C27" i="25" s="1"/>
  <c r="H11" i="73"/>
  <c r="C15" i="28"/>
  <c r="C4" i="28"/>
  <c r="M11" i="1"/>
  <c r="J6" i="2" s="1"/>
  <c r="H7" i="73"/>
  <c r="C4" i="70"/>
  <c r="C24" i="67"/>
  <c r="C25" i="67" s="1"/>
  <c r="C27" i="67" s="1"/>
  <c r="C15" i="70"/>
  <c r="M11" i="25"/>
  <c r="J6" i="26" s="1"/>
  <c r="P3" i="25"/>
  <c r="P11" i="25" s="1"/>
  <c r="M11" i="60"/>
  <c r="J6" i="61" s="1"/>
  <c r="P6" i="60"/>
  <c r="P11" i="60" s="1"/>
  <c r="C15" i="49"/>
  <c r="H4" i="73"/>
  <c r="C4" i="49"/>
  <c r="C24" i="46"/>
  <c r="C25" i="46" s="1"/>
  <c r="C27" i="46" s="1"/>
  <c r="P5" i="18"/>
  <c r="P10" i="18" s="1"/>
  <c r="M10" i="18"/>
  <c r="J6" i="19" s="1"/>
  <c r="M11" i="67"/>
  <c r="J6" i="68" s="1"/>
  <c r="O10" i="39"/>
  <c r="P10" i="39" s="1"/>
  <c r="I3" i="73"/>
  <c r="I13" i="73" s="1"/>
  <c r="O8" i="39"/>
  <c r="P8" i="39" s="1"/>
  <c r="P9" i="39"/>
  <c r="M4" i="39"/>
  <c r="P4" i="39" s="1"/>
  <c r="O10" i="32"/>
  <c r="P10" i="32" s="1"/>
  <c r="O7" i="32"/>
  <c r="G488" i="34"/>
  <c r="P7" i="32"/>
  <c r="M7" i="39"/>
  <c r="P7" i="39" s="1"/>
  <c r="G467" i="41"/>
  <c r="M5" i="39"/>
  <c r="P5" i="39" s="1"/>
  <c r="O6" i="32"/>
  <c r="P6" i="32" s="1"/>
  <c r="G100" i="78"/>
  <c r="J3" i="39" s="1"/>
  <c r="O3" i="39" s="1"/>
  <c r="P6" i="39"/>
  <c r="M9" i="32"/>
  <c r="P9" i="32" s="1"/>
  <c r="P4" i="32"/>
  <c r="G171" i="78"/>
  <c r="M3" i="39" l="1"/>
  <c r="C3" i="14"/>
  <c r="B9" i="73" s="1"/>
  <c r="O14" i="54"/>
  <c r="O18" i="54" s="1"/>
  <c r="O28" i="54" s="1"/>
  <c r="E20" i="52" s="1"/>
  <c r="O10" i="54"/>
  <c r="O27" i="54" s="1"/>
  <c r="J11" i="39"/>
  <c r="J14" i="61"/>
  <c r="J18" i="61" s="1"/>
  <c r="J28" i="61" s="1"/>
  <c r="E7" i="59" s="1"/>
  <c r="J10" i="61"/>
  <c r="J27" i="61" s="1"/>
  <c r="E19" i="10"/>
  <c r="O31" i="12"/>
  <c r="E6" i="45"/>
  <c r="J31" i="47"/>
  <c r="C14" i="5"/>
  <c r="D8" i="73" s="1"/>
  <c r="J14" i="12"/>
  <c r="J18" i="12" s="1"/>
  <c r="J28" i="12" s="1"/>
  <c r="E7" i="10" s="1"/>
  <c r="J10" i="12"/>
  <c r="J27" i="12" s="1"/>
  <c r="E10" i="47"/>
  <c r="E27" i="47" s="1"/>
  <c r="E14" i="47"/>
  <c r="E18" i="47" s="1"/>
  <c r="E28" i="47" s="1"/>
  <c r="O11" i="39"/>
  <c r="O6" i="40" s="1"/>
  <c r="J14" i="19"/>
  <c r="J18" i="19" s="1"/>
  <c r="J28" i="19" s="1"/>
  <c r="E7" i="17" s="1"/>
  <c r="J10" i="19"/>
  <c r="J27" i="19" s="1"/>
  <c r="E6" i="26"/>
  <c r="G11" i="73"/>
  <c r="C3" i="70"/>
  <c r="B7" i="73" s="1"/>
  <c r="F7" i="73"/>
  <c r="J14" i="2"/>
  <c r="J18" i="2" s="1"/>
  <c r="J28" i="2" s="1"/>
  <c r="E7" i="3" s="1"/>
  <c r="J10" i="2"/>
  <c r="J27" i="2" s="1"/>
  <c r="H6" i="14"/>
  <c r="G8" i="73"/>
  <c r="E6" i="2"/>
  <c r="O31" i="68"/>
  <c r="E19" i="66"/>
  <c r="O10" i="26"/>
  <c r="O27" i="26" s="1"/>
  <c r="O41" i="26"/>
  <c r="O14" i="26"/>
  <c r="O18" i="26" s="1"/>
  <c r="O28" i="26" s="1"/>
  <c r="E20" i="24" s="1"/>
  <c r="E6" i="68"/>
  <c r="G7" i="73"/>
  <c r="J14" i="68"/>
  <c r="J18" i="68" s="1"/>
  <c r="J28" i="68" s="1"/>
  <c r="E7" i="66" s="1"/>
  <c r="J10" i="68"/>
  <c r="J27" i="68" s="1"/>
  <c r="C3" i="49"/>
  <c r="B4" i="73" s="1"/>
  <c r="F4" i="73"/>
  <c r="F6" i="73"/>
  <c r="C3" i="63"/>
  <c r="B6" i="73" s="1"/>
  <c r="I6" i="63"/>
  <c r="C14" i="21"/>
  <c r="D10" i="73" s="1"/>
  <c r="E6" i="19"/>
  <c r="G10" i="73"/>
  <c r="C14" i="49"/>
  <c r="D4" i="73" s="1"/>
  <c r="J14" i="26"/>
  <c r="J18" i="26" s="1"/>
  <c r="J28" i="26" s="1"/>
  <c r="E7" i="24" s="1"/>
  <c r="J10" i="26"/>
  <c r="J27" i="26" s="1"/>
  <c r="F11" i="73"/>
  <c r="C3" i="28"/>
  <c r="B11" i="73" s="1"/>
  <c r="J14" i="54"/>
  <c r="J18" i="54" s="1"/>
  <c r="J28" i="54" s="1"/>
  <c r="E7" i="52" s="1"/>
  <c r="J10" i="54"/>
  <c r="J27" i="54" s="1"/>
  <c r="F10" i="73"/>
  <c r="C3" i="21"/>
  <c r="B10" i="73" s="1"/>
  <c r="H7" i="21"/>
  <c r="E23" i="59"/>
  <c r="O36" i="61"/>
  <c r="E27" i="59" s="1"/>
  <c r="C14" i="56"/>
  <c r="D5" i="73" s="1"/>
  <c r="I16" i="56"/>
  <c r="E19" i="3"/>
  <c r="O31" i="2"/>
  <c r="E19" i="45"/>
  <c r="O31" i="47"/>
  <c r="G6" i="73"/>
  <c r="E6" i="61"/>
  <c r="C14" i="70"/>
  <c r="D7" i="73" s="1"/>
  <c r="H18" i="14"/>
  <c r="C14" i="28"/>
  <c r="D11" i="73" s="1"/>
  <c r="C14" i="63"/>
  <c r="D6" i="73" s="1"/>
  <c r="O31" i="19"/>
  <c r="E19" i="17"/>
  <c r="E6" i="54"/>
  <c r="G5" i="73"/>
  <c r="F8" i="73"/>
  <c r="C3" i="5"/>
  <c r="B8" i="73" s="1"/>
  <c r="I6" i="5"/>
  <c r="F5" i="73"/>
  <c r="C3" i="56"/>
  <c r="B5" i="73" s="1"/>
  <c r="G9" i="73"/>
  <c r="E6" i="12"/>
  <c r="O14" i="40"/>
  <c r="O18" i="40" s="1"/>
  <c r="O28" i="40" s="1"/>
  <c r="E20" i="38" s="1"/>
  <c r="O10" i="40"/>
  <c r="O27" i="40" s="1"/>
  <c r="M11" i="39"/>
  <c r="J6" i="40" s="1"/>
  <c r="P3" i="39"/>
  <c r="P11" i="39" s="1"/>
  <c r="C4" i="42"/>
  <c r="H3" i="73"/>
  <c r="C24" i="39"/>
  <c r="C25" i="39" s="1"/>
  <c r="C27" i="39" s="1"/>
  <c r="C15" i="42"/>
  <c r="H171" i="78"/>
  <c r="E19" i="52" l="1"/>
  <c r="O31" i="54"/>
  <c r="I17" i="63"/>
  <c r="H16" i="49"/>
  <c r="H18" i="21"/>
  <c r="I17" i="5"/>
  <c r="E10" i="61"/>
  <c r="E27" i="61" s="1"/>
  <c r="E14" i="61"/>
  <c r="E18" i="61" s="1"/>
  <c r="E28" i="61" s="1"/>
  <c r="E23" i="3"/>
  <c r="O36" i="2"/>
  <c r="E27" i="3" s="1"/>
  <c r="O31" i="26"/>
  <c r="E19" i="24"/>
  <c r="E10" i="26"/>
  <c r="E27" i="26" s="1"/>
  <c r="E14" i="26"/>
  <c r="E18" i="26" s="1"/>
  <c r="E28" i="26" s="1"/>
  <c r="O36" i="12"/>
  <c r="E27" i="10" s="1"/>
  <c r="E23" i="10"/>
  <c r="E10" i="12"/>
  <c r="E27" i="12" s="1"/>
  <c r="E14" i="12"/>
  <c r="E18" i="12" s="1"/>
  <c r="E28" i="12" s="1"/>
  <c r="J31" i="54"/>
  <c r="E6" i="52"/>
  <c r="H6" i="28"/>
  <c r="E14" i="19"/>
  <c r="E18" i="19" s="1"/>
  <c r="E28" i="19" s="1"/>
  <c r="E10" i="19"/>
  <c r="E27" i="19" s="1"/>
  <c r="E14" i="68"/>
  <c r="E18" i="68" s="1"/>
  <c r="E28" i="68" s="1"/>
  <c r="E10" i="68"/>
  <c r="E27" i="68" s="1"/>
  <c r="H6" i="70"/>
  <c r="J31" i="19"/>
  <c r="E6" i="17"/>
  <c r="E31" i="47"/>
  <c r="E36" i="47" s="1"/>
  <c r="E23" i="17"/>
  <c r="O36" i="19"/>
  <c r="E27" i="17" s="1"/>
  <c r="E23" i="45"/>
  <c r="O36" i="47"/>
  <c r="E27" i="45" s="1"/>
  <c r="J31" i="68"/>
  <c r="E6" i="66"/>
  <c r="O36" i="68"/>
  <c r="E27" i="66" s="1"/>
  <c r="E23" i="66"/>
  <c r="E6" i="3"/>
  <c r="J31" i="2"/>
  <c r="E6" i="10"/>
  <c r="J31" i="12"/>
  <c r="E10" i="45"/>
  <c r="J36" i="47"/>
  <c r="E14" i="45" s="1"/>
  <c r="E6" i="59"/>
  <c r="J31" i="61"/>
  <c r="E6" i="24"/>
  <c r="J31" i="26"/>
  <c r="E10" i="54"/>
  <c r="E27" i="54" s="1"/>
  <c r="E14" i="54"/>
  <c r="E18" i="54" s="1"/>
  <c r="E28" i="54" s="1"/>
  <c r="I6" i="56"/>
  <c r="H18" i="28"/>
  <c r="H17" i="70"/>
  <c r="H6" i="49"/>
  <c r="E10" i="2"/>
  <c r="E27" i="2" s="1"/>
  <c r="E14" i="2"/>
  <c r="E18" i="2" s="1"/>
  <c r="E28" i="2" s="1"/>
  <c r="J14" i="40"/>
  <c r="J18" i="40" s="1"/>
  <c r="J28" i="40" s="1"/>
  <c r="E7" i="38" s="1"/>
  <c r="J10" i="40"/>
  <c r="J27" i="40" s="1"/>
  <c r="E6" i="40"/>
  <c r="G3" i="73"/>
  <c r="E19" i="38"/>
  <c r="O31" i="40"/>
  <c r="C14" i="42"/>
  <c r="D3" i="73" s="1"/>
  <c r="C3" i="42"/>
  <c r="B3" i="73" s="1"/>
  <c r="F3" i="73"/>
  <c r="O3" i="32"/>
  <c r="O11" i="32" s="1"/>
  <c r="O6" i="33" s="1"/>
  <c r="J11" i="32"/>
  <c r="M3" i="32"/>
  <c r="E31" i="2" l="1"/>
  <c r="E36" i="2" s="1"/>
  <c r="E23" i="52"/>
  <c r="O36" i="54"/>
  <c r="E27" i="52" s="1"/>
  <c r="J38" i="47"/>
  <c r="E38" i="47" s="1"/>
  <c r="O38" i="2"/>
  <c r="E28" i="3" s="1"/>
  <c r="J36" i="61"/>
  <c r="E14" i="59" s="1"/>
  <c r="E10" i="59"/>
  <c r="J36" i="12"/>
  <c r="E14" i="10" s="1"/>
  <c r="E10" i="10"/>
  <c r="E31" i="68"/>
  <c r="E36" i="68" s="1"/>
  <c r="E31" i="12"/>
  <c r="E36" i="12" s="1"/>
  <c r="E31" i="26"/>
  <c r="E36" i="26" s="1"/>
  <c r="E31" i="54"/>
  <c r="E36" i="54" s="1"/>
  <c r="E10" i="66"/>
  <c r="J36" i="68"/>
  <c r="E14" i="66" s="1"/>
  <c r="J36" i="26"/>
  <c r="E14" i="24" s="1"/>
  <c r="E10" i="24"/>
  <c r="E10" i="3"/>
  <c r="J36" i="2"/>
  <c r="E14" i="3" s="1"/>
  <c r="E10" i="17"/>
  <c r="J36" i="19"/>
  <c r="E14" i="17" s="1"/>
  <c r="E31" i="19"/>
  <c r="E36" i="19" s="1"/>
  <c r="E10" i="52"/>
  <c r="J36" i="54"/>
  <c r="E14" i="52" s="1"/>
  <c r="O36" i="26"/>
  <c r="E27" i="24" s="1"/>
  <c r="E23" i="24"/>
  <c r="E31" i="61"/>
  <c r="E36" i="61" s="1"/>
  <c r="H6" i="42"/>
  <c r="H17" i="42"/>
  <c r="O36" i="40"/>
  <c r="E23" i="38"/>
  <c r="E6" i="38"/>
  <c r="J31" i="40"/>
  <c r="E14" i="40"/>
  <c r="E18" i="40" s="1"/>
  <c r="E28" i="40" s="1"/>
  <c r="E10" i="40"/>
  <c r="E27" i="40" s="1"/>
  <c r="P3" i="32"/>
  <c r="M11" i="32"/>
  <c r="J6" i="33" s="1"/>
  <c r="C4" i="35"/>
  <c r="H2" i="73"/>
  <c r="H13" i="73" s="1"/>
  <c r="C24" i="32"/>
  <c r="C25" i="32" s="1"/>
  <c r="C27" i="32" s="1"/>
  <c r="C15" i="35"/>
  <c r="O10" i="33"/>
  <c r="O27" i="33" s="1"/>
  <c r="O14" i="33"/>
  <c r="O18" i="33" s="1"/>
  <c r="O28" i="33" s="1"/>
  <c r="E20" i="31" s="1"/>
  <c r="E15" i="45" l="1"/>
  <c r="E32" i="45" s="1"/>
  <c r="K7" i="45"/>
  <c r="L7" i="45" s="1"/>
  <c r="J38" i="26"/>
  <c r="O38" i="26"/>
  <c r="E28" i="24" s="1"/>
  <c r="O38" i="61"/>
  <c r="E28" i="59" s="1"/>
  <c r="J38" i="61"/>
  <c r="J38" i="12"/>
  <c r="O38" i="12"/>
  <c r="E28" i="10" s="1"/>
  <c r="J38" i="2"/>
  <c r="O38" i="54"/>
  <c r="E28" i="52" s="1"/>
  <c r="J38" i="54"/>
  <c r="O38" i="19"/>
  <c r="E28" i="17" s="1"/>
  <c r="J38" i="19"/>
  <c r="J38" i="68"/>
  <c r="O38" i="68"/>
  <c r="E28" i="66" s="1"/>
  <c r="E33" i="3"/>
  <c r="K8" i="3"/>
  <c r="L8" i="3" s="1"/>
  <c r="E31" i="40"/>
  <c r="E36" i="40" s="1"/>
  <c r="J36" i="40"/>
  <c r="E14" i="38" s="1"/>
  <c r="E10" i="38"/>
  <c r="E27" i="38"/>
  <c r="O38" i="47"/>
  <c r="E28" i="45" s="1"/>
  <c r="E19" i="31"/>
  <c r="O31" i="33"/>
  <c r="F2" i="73"/>
  <c r="C3" i="35"/>
  <c r="B2" i="73" s="1"/>
  <c r="B13" i="73" s="1"/>
  <c r="C14" i="35"/>
  <c r="D2" i="73" s="1"/>
  <c r="D13" i="73" s="1"/>
  <c r="J10" i="33"/>
  <c r="J27" i="33" s="1"/>
  <c r="J14" i="33"/>
  <c r="J18" i="33" s="1"/>
  <c r="J28" i="33" s="1"/>
  <c r="E7" i="31" s="1"/>
  <c r="E6" i="33"/>
  <c r="G2" i="73"/>
  <c r="G13" i="73" s="1"/>
  <c r="K8" i="17" l="1"/>
  <c r="L8" i="17" s="1"/>
  <c r="E33" i="17"/>
  <c r="E33" i="66"/>
  <c r="K8" i="66"/>
  <c r="L8" i="66" s="1"/>
  <c r="E15" i="52"/>
  <c r="E38" i="54"/>
  <c r="E38" i="12"/>
  <c r="E15" i="10"/>
  <c r="E38" i="26"/>
  <c r="E15" i="24"/>
  <c r="E33" i="10"/>
  <c r="E34" i="10"/>
  <c r="K8" i="10"/>
  <c r="L8" i="10" s="1"/>
  <c r="E15" i="66"/>
  <c r="E38" i="68"/>
  <c r="E33" i="52"/>
  <c r="E34" i="52"/>
  <c r="K8" i="52"/>
  <c r="L8" i="52" s="1"/>
  <c r="E15" i="59"/>
  <c r="E38" i="61"/>
  <c r="E33" i="24"/>
  <c r="E34" i="24"/>
  <c r="K8" i="24"/>
  <c r="L8" i="24" s="1"/>
  <c r="E38" i="19"/>
  <c r="E15" i="17"/>
  <c r="E15" i="3"/>
  <c r="E38" i="2"/>
  <c r="E34" i="59"/>
  <c r="E33" i="59"/>
  <c r="K8" i="59"/>
  <c r="L8" i="59" s="1"/>
  <c r="K8" i="45"/>
  <c r="E34" i="45"/>
  <c r="C20" i="49" s="1"/>
  <c r="E33" i="45"/>
  <c r="J38" i="40"/>
  <c r="O38" i="40"/>
  <c r="E28" i="38" s="1"/>
  <c r="H6" i="35"/>
  <c r="E10" i="33"/>
  <c r="E27" i="33" s="1"/>
  <c r="E14" i="33"/>
  <c r="E18" i="33" s="1"/>
  <c r="E28" i="33" s="1"/>
  <c r="H17" i="35"/>
  <c r="E23" i="31"/>
  <c r="O36" i="33"/>
  <c r="E27" i="31" s="1"/>
  <c r="J31" i="33"/>
  <c r="E6" i="31"/>
  <c r="K7" i="3" l="1"/>
  <c r="E32" i="3"/>
  <c r="E34" i="3"/>
  <c r="E11" i="73"/>
  <c r="C20" i="28"/>
  <c r="K7" i="24"/>
  <c r="E32" i="24"/>
  <c r="K7" i="17"/>
  <c r="E32" i="17"/>
  <c r="E4" i="73"/>
  <c r="C20" i="56"/>
  <c r="E5" i="73"/>
  <c r="K7" i="52"/>
  <c r="E32" i="52"/>
  <c r="E6" i="73"/>
  <c r="C20" i="63"/>
  <c r="E9" i="73"/>
  <c r="C20" i="14"/>
  <c r="E32" i="10"/>
  <c r="K7" i="10"/>
  <c r="E34" i="17"/>
  <c r="K7" i="66"/>
  <c r="E32" i="66"/>
  <c r="E32" i="59"/>
  <c r="K7" i="59"/>
  <c r="E34" i="66"/>
  <c r="E15" i="38"/>
  <c r="E34" i="38" s="1"/>
  <c r="E38" i="40"/>
  <c r="K8" i="38"/>
  <c r="L8" i="38" s="1"/>
  <c r="E33" i="38"/>
  <c r="L8" i="45"/>
  <c r="L9" i="45" s="1"/>
  <c r="K9" i="45"/>
  <c r="E31" i="33"/>
  <c r="E10" i="31"/>
  <c r="J36" i="33"/>
  <c r="E8" i="73" l="1"/>
  <c r="C20" i="5"/>
  <c r="K9" i="17"/>
  <c r="L7" i="17"/>
  <c r="L9" i="17" s="1"/>
  <c r="E7" i="73"/>
  <c r="C20" i="70"/>
  <c r="K9" i="24"/>
  <c r="L7" i="24"/>
  <c r="L9" i="24" s="1"/>
  <c r="K9" i="10"/>
  <c r="L7" i="10"/>
  <c r="L9" i="10" s="1"/>
  <c r="K9" i="66"/>
  <c r="L7" i="66"/>
  <c r="L9" i="66" s="1"/>
  <c r="K9" i="59"/>
  <c r="L7" i="59"/>
  <c r="L9" i="59" s="1"/>
  <c r="E10" i="73"/>
  <c r="C20" i="21"/>
  <c r="L7" i="52"/>
  <c r="L9" i="52" s="1"/>
  <c r="K9" i="52"/>
  <c r="L7" i="3"/>
  <c r="L9" i="3" s="1"/>
  <c r="K9" i="3"/>
  <c r="C20" i="42"/>
  <c r="E3" i="73"/>
  <c r="E32" i="38"/>
  <c r="K7" i="38"/>
  <c r="E36" i="33"/>
  <c r="E14" i="31"/>
  <c r="K9" i="38" l="1"/>
  <c r="L7" i="38"/>
  <c r="L9" i="38" s="1"/>
  <c r="J38" i="33"/>
  <c r="O38" i="33"/>
  <c r="E28" i="31" s="1"/>
  <c r="E33" i="31" l="1"/>
  <c r="K8" i="31"/>
  <c r="L8" i="31" s="1"/>
  <c r="E38" i="33"/>
  <c r="E15" i="31"/>
  <c r="E34" i="31" s="1"/>
  <c r="C20" i="35" l="1"/>
  <c r="E2" i="73"/>
  <c r="E13" i="73" s="1"/>
  <c r="E32" i="31"/>
  <c r="K7" i="31"/>
  <c r="K9" i="31" l="1"/>
  <c r="L7" i="31"/>
  <c r="L9" i="3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tc={3A386BD5-9747-4FBA-9951-1DDAEBE18886}</author>
    <author>tc={B4806E14-ED51-4E5F-A036-275973CF3804}</author>
  </authors>
  <commentList>
    <comment ref="F15" authorId="0" shapeId="0" xr:uid="{3A386BD5-9747-4FBA-9951-1DDAEBE18886}">
      <text>
        <t>[Threaded comment]
Your version of Excel allows you to read this threaded comment; however, any edits to it will get removed if the file is opened in a newer version of Excel. Learn more: https://go.microsoft.com/fwlink/?linkid=870924
Comment:
    Actual repair date 29/07 but outside MP</t>
      </text>
    </comment>
    <comment ref="F27" authorId="1" shapeId="0" xr:uid="{B4806E14-ED51-4E5F-A036-275973CF3804}">
      <text>
        <t>[Threaded comment]
Your version of Excel allows you to read this threaded comment; however, any edits to it will get removed if the file is opened in a newer version of Excel. Learn more: https://go.microsoft.com/fwlink/?linkid=870924
Comment:
    Actual repair date 30/07 but outside MP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tc={BAF443F1-DC8A-44A2-8E15-57C4D15BBEEC}</author>
  </authors>
  <commentList>
    <comment ref="N95" authorId="0" shapeId="0" xr:uid="{BAF443F1-DC8A-44A2-8E15-57C4D15BBEEC}">
      <text>
        <t>[Threaded comment]
Your version of Excel allows you to read this threaded comment; however, any edits to it will get removed if the file is opened in a newer version of Excel. Learn more: https://go.microsoft.com/fwlink/?linkid=870924
Comment:
    Imposed for additional conservativness and to ensure no servable people could rise above 500 in the few cases.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<sst xmlns="http://schemas.openxmlformats.org/spreadsheetml/2006/main" count="24932" uniqueCount="9453">
  <si>
    <t>GS ID</t>
  </si>
  <si>
    <t>SDG 3 (people)</t>
  </si>
  <si>
    <t>SDG 6 (people)</t>
  </si>
  <si>
    <t>SDG 13 (tCO2e)</t>
  </si>
  <si>
    <t>Capped PTDs</t>
  </si>
  <si>
    <t>Capped People</t>
  </si>
  <si>
    <t>Uncapped People</t>
  </si>
  <si>
    <t>GS7132</t>
  </si>
  <si>
    <t>GS7133</t>
  </si>
  <si>
    <t>GS7134</t>
  </si>
  <si>
    <t>GS7135</t>
  </si>
  <si>
    <t>GS7136</t>
  </si>
  <si>
    <t>GS7470</t>
  </si>
  <si>
    <t>GS7471</t>
  </si>
  <si>
    <t>GS7472</t>
  </si>
  <si>
    <t>GS7473</t>
  </si>
  <si>
    <t>GS7474</t>
  </si>
  <si>
    <t>Total</t>
  </si>
  <si>
    <t>Emission Reductions - 01/07/20 - 30/06/21</t>
  </si>
  <si>
    <t>ERs_by Vintage</t>
  </si>
  <si>
    <t>2020 Emission Reductions</t>
  </si>
  <si>
    <t>Emission Reductions by Vintage-Capped</t>
  </si>
  <si>
    <t>Emissions Reductions</t>
  </si>
  <si>
    <t>Year</t>
  </si>
  <si>
    <t>MP1</t>
  </si>
  <si>
    <t>Capped Ers</t>
  </si>
  <si>
    <t>Baseline emissions per year</t>
  </si>
  <si>
    <t>BEb,y</t>
  </si>
  <si>
    <t>tCO2/y</t>
  </si>
  <si>
    <t>Project emissions per year</t>
  </si>
  <si>
    <t>PEp,y</t>
  </si>
  <si>
    <t>Usage rate</t>
  </si>
  <si>
    <t>Up,y</t>
  </si>
  <si>
    <t>fraction</t>
  </si>
  <si>
    <t>Leakage</t>
  </si>
  <si>
    <t>LEp,y</t>
  </si>
  <si>
    <t>Emission Reductions</t>
  </si>
  <si>
    <t>Ery</t>
  </si>
  <si>
    <t>Suppressed Demand Assessment</t>
  </si>
  <si>
    <t>Percentage of suppressed demand users</t>
  </si>
  <si>
    <r>
      <t xml:space="preserve">Percentage of </t>
    </r>
    <r>
      <rPr>
        <b/>
        <u/>
        <sz val="11"/>
        <color indexed="8"/>
        <rFont val="Calibri"/>
        <family val="2"/>
      </rPr>
      <t>non</t>
    </r>
    <r>
      <rPr>
        <sz val="11"/>
        <color theme="1"/>
        <rFont val="Calibri"/>
        <family val="2"/>
        <scheme val="minor"/>
      </rPr>
      <t xml:space="preserve">-suppressed demand users </t>
    </r>
  </si>
  <si>
    <t>Xboil</t>
  </si>
  <si>
    <t>Percentage</t>
  </si>
  <si>
    <t>ERy</t>
  </si>
  <si>
    <t xml:space="preserve">Capped Emissions Reductions </t>
  </si>
  <si>
    <t>2021 Emission Reductions</t>
  </si>
  <si>
    <t>Total ERs for MP 2</t>
  </si>
  <si>
    <t>Borehole ID</t>
  </si>
  <si>
    <t>Village</t>
  </si>
  <si>
    <t>Latitude</t>
  </si>
  <si>
    <t>Longitude</t>
  </si>
  <si>
    <t>Rehabilitation Date</t>
  </si>
  <si>
    <t>MP Down Days</t>
  </si>
  <si>
    <t>No. HHs</t>
  </si>
  <si>
    <t>No. People</t>
  </si>
  <si>
    <t>Down days</t>
  </si>
  <si>
    <t>PTDs</t>
  </si>
  <si>
    <t>Down Days</t>
  </si>
  <si>
    <t>Total PTDs</t>
  </si>
  <si>
    <t>CHI00037</t>
  </si>
  <si>
    <t>Piloto</t>
  </si>
  <si>
    <t>Capped by capped people in 'Treatment Capacity Flow Cap Tab'</t>
  </si>
  <si>
    <t>CHI00035</t>
  </si>
  <si>
    <t>Tembwe</t>
  </si>
  <si>
    <t>CHI00104</t>
  </si>
  <si>
    <t>7 de Abril Gondola</t>
  </si>
  <si>
    <t>CHI00088</t>
  </si>
  <si>
    <t>Bela Vista</t>
  </si>
  <si>
    <t>CHI00077</t>
  </si>
  <si>
    <t>Canhonda</t>
  </si>
  <si>
    <t>CHI00080</t>
  </si>
  <si>
    <t>Eduardo Mondlane</t>
  </si>
  <si>
    <t>CHI00112</t>
  </si>
  <si>
    <t>Nhamudima</t>
  </si>
  <si>
    <t>CHI00089</t>
  </si>
  <si>
    <t>Bengo</t>
  </si>
  <si>
    <t>Total Capped</t>
  </si>
  <si>
    <t>Dates</t>
  </si>
  <si>
    <t>MP Start</t>
  </si>
  <si>
    <t>MP End</t>
  </si>
  <si>
    <t>2020 End</t>
  </si>
  <si>
    <t>Applying Daily Cap</t>
  </si>
  <si>
    <t>MP2</t>
  </si>
  <si>
    <t>Total credits/day at 10,000 cap</t>
  </si>
  <si>
    <t>Down Days (%)</t>
  </si>
  <si>
    <t>Functionality Cap</t>
  </si>
  <si>
    <t>Net Crediting Days</t>
  </si>
  <si>
    <t>2020 crediting days</t>
  </si>
  <si>
    <t>2021 crediting days</t>
  </si>
  <si>
    <t>MP2 Total Crediting Days</t>
  </si>
  <si>
    <t>Total Annual PTDs</t>
  </si>
  <si>
    <t xml:space="preserve">Cap per PTD </t>
  </si>
  <si>
    <t>Cap for CP</t>
  </si>
  <si>
    <t>Total Emission Reductions</t>
  </si>
  <si>
    <t>Baseline Fuel Use (Bby)</t>
  </si>
  <si>
    <t>Portion using safe water</t>
  </si>
  <si>
    <t>Cj</t>
  </si>
  <si>
    <t>Person Days</t>
  </si>
  <si>
    <t>Njy</t>
  </si>
  <si>
    <t>Fuel to treat  1 litre of water using baseline tech</t>
  </si>
  <si>
    <t>Wb,y</t>
  </si>
  <si>
    <t>T/L</t>
  </si>
  <si>
    <t>Quantity safe water litres consumed in project scenario supplied by project technology</t>
  </si>
  <si>
    <t>Qp,y</t>
  </si>
  <si>
    <t>L/pd</t>
  </si>
  <si>
    <t>Quantity of raw water boiled in addition to project technology water</t>
  </si>
  <si>
    <t>Qp, raw, y</t>
  </si>
  <si>
    <t>Quantity fuel consumed in baseline scenario</t>
  </si>
  <si>
    <t>Bb,y</t>
  </si>
  <si>
    <t>T</t>
  </si>
  <si>
    <t>Project Fuel Use (Pby)</t>
  </si>
  <si>
    <t>Portion of safe users</t>
  </si>
  <si>
    <t>Fossil fuel required to treat 1 litre for water in project scenario</t>
  </si>
  <si>
    <t xml:space="preserve">Wp,y </t>
  </si>
  <si>
    <t>Quantity of raw water boiled in addition to project tech water</t>
  </si>
  <si>
    <t>Quantity of safe water boiled</t>
  </si>
  <si>
    <t xml:space="preserve">Qp, cleanboil, y </t>
  </si>
  <si>
    <t>Quantity of fuel consumed in project scenario per HH</t>
  </si>
  <si>
    <t>Bp,y</t>
  </si>
  <si>
    <t>Constants</t>
  </si>
  <si>
    <t>NRB</t>
  </si>
  <si>
    <t>Fraction</t>
  </si>
  <si>
    <t>Emissions factor fuel (co2)</t>
  </si>
  <si>
    <t>EFb,fuel,co2</t>
  </si>
  <si>
    <t>tCO2/TJ</t>
  </si>
  <si>
    <t>Emissions factor fuel (non-co2)</t>
  </si>
  <si>
    <t>EFb, fuel, non-co2</t>
  </si>
  <si>
    <t>TCO2/TJ</t>
  </si>
  <si>
    <t>Net calorific value of fuel</t>
  </si>
  <si>
    <t>NCV,b,fuel</t>
  </si>
  <si>
    <t>TJ/T</t>
  </si>
  <si>
    <t>Emission Reductions Corrected for Suppressed Demand</t>
  </si>
  <si>
    <t>Capped Emission Reductions</t>
  </si>
  <si>
    <t>The Ers have been capped to ensure maximum 10,000 Ers are claimed per 365 day period</t>
  </si>
  <si>
    <t>Survery ID</t>
  </si>
  <si>
    <t>Village/BH</t>
  </si>
  <si>
    <t>Name of Household Head</t>
  </si>
  <si>
    <t>Number of Children</t>
  </si>
  <si>
    <t>Number of Adults</t>
  </si>
  <si>
    <t>No. of people per hh</t>
  </si>
  <si>
    <t>Distance from Borehole (Metres)</t>
  </si>
  <si>
    <t>PIL001</t>
  </si>
  <si>
    <t xml:space="preserve">Isabel Alexandre </t>
  </si>
  <si>
    <t>PIL002</t>
  </si>
  <si>
    <t>Gilda Draiva</t>
  </si>
  <si>
    <t>PIL003</t>
  </si>
  <si>
    <t>Veronica Chimbra</t>
  </si>
  <si>
    <t>PIL004</t>
  </si>
  <si>
    <t>Amelia Jose</t>
  </si>
  <si>
    <t>PIL005</t>
  </si>
  <si>
    <t>Inacia Dinis</t>
  </si>
  <si>
    <t>PIL006</t>
  </si>
  <si>
    <t>Filipa Inacio</t>
  </si>
  <si>
    <t>PIL007</t>
  </si>
  <si>
    <t>Resesta Joao</t>
  </si>
  <si>
    <t>PIL008</t>
  </si>
  <si>
    <t>Anastancia Nanifenge</t>
  </si>
  <si>
    <t>PIL009</t>
  </si>
  <si>
    <t>Fiela Tina</t>
  </si>
  <si>
    <t>PIL010</t>
  </si>
  <si>
    <t>Isabel Tome</t>
  </si>
  <si>
    <t>PIL011</t>
  </si>
  <si>
    <t>Beatriz Alberto</t>
  </si>
  <si>
    <t>PIL012</t>
  </si>
  <si>
    <t>Celina Fundice</t>
  </si>
  <si>
    <t>PIL013</t>
  </si>
  <si>
    <t>Luisa Tamburai</t>
  </si>
  <si>
    <t>PIL014</t>
  </si>
  <si>
    <t>Clara Micheque</t>
  </si>
  <si>
    <t>PIL015</t>
  </si>
  <si>
    <t>Minesia Americo</t>
  </si>
  <si>
    <t>PIL016</t>
  </si>
  <si>
    <t>Fatima Raice</t>
  </si>
  <si>
    <t>PIL017</t>
  </si>
  <si>
    <t>Margari da Quenede</t>
  </si>
  <si>
    <t>PIL018</t>
  </si>
  <si>
    <t>Lucas Fazbem</t>
  </si>
  <si>
    <t>PIL019</t>
  </si>
  <si>
    <t>Cristo Joao</t>
  </si>
  <si>
    <t>PIL020</t>
  </si>
  <si>
    <t>Ernesto Joao</t>
  </si>
  <si>
    <t>PIL021</t>
  </si>
  <si>
    <t>Jone Fazbem</t>
  </si>
  <si>
    <t>PIL022</t>
  </si>
  <si>
    <t>Assista Robate</t>
  </si>
  <si>
    <t>PIL023</t>
  </si>
  <si>
    <t>Roviria Chimoio</t>
  </si>
  <si>
    <t>PIL024</t>
  </si>
  <si>
    <t>Angelina Fopenze</t>
  </si>
  <si>
    <t>PIL025</t>
  </si>
  <si>
    <t>Raulinda Julio</t>
  </si>
  <si>
    <t>PIL026</t>
  </si>
  <si>
    <t>Sonia Antonio</t>
  </si>
  <si>
    <t>PIL027</t>
  </si>
  <si>
    <t>Rita Manuel</t>
  </si>
  <si>
    <t>PIL028</t>
  </si>
  <si>
    <t>Amilia Antonio</t>
  </si>
  <si>
    <t>PIL029</t>
  </si>
  <si>
    <t>Carsamo Simbe</t>
  </si>
  <si>
    <t>PIL030</t>
  </si>
  <si>
    <t>Orlando Jorge</t>
  </si>
  <si>
    <t>PIL031</t>
  </si>
  <si>
    <t>Ines Cebole</t>
  </si>
  <si>
    <t>PIL032</t>
  </si>
  <si>
    <t>Felicia Bernaldo</t>
  </si>
  <si>
    <t>PIL033</t>
  </si>
  <si>
    <t>Paula Joao</t>
  </si>
  <si>
    <t>PIL034</t>
  </si>
  <si>
    <t>Elisa Armindo</t>
  </si>
  <si>
    <t>PIL035</t>
  </si>
  <si>
    <t>Diniz Luis</t>
  </si>
  <si>
    <t>PIL036</t>
  </si>
  <si>
    <t>Olga Felizardo</t>
  </si>
  <si>
    <t>PIL037</t>
  </si>
  <si>
    <t>Eugenia Antonio</t>
  </si>
  <si>
    <t>TEM001</t>
  </si>
  <si>
    <t>Tambuzai Jose</t>
  </si>
  <si>
    <t>TEM002</t>
  </si>
  <si>
    <t>Netsai Jose</t>
  </si>
  <si>
    <t>TEM003</t>
  </si>
  <si>
    <t>Lidia Alexandre</t>
  </si>
  <si>
    <t>TEM004</t>
  </si>
  <si>
    <t>Francisca Tongdzi</t>
  </si>
  <si>
    <t>TEM005</t>
  </si>
  <si>
    <t>Maninha Inacia</t>
  </si>
  <si>
    <t>TEM006</t>
  </si>
  <si>
    <t>Avelino Pita</t>
  </si>
  <si>
    <t>TEM007</t>
  </si>
  <si>
    <t>Jose Simpue</t>
  </si>
  <si>
    <t>TEM008</t>
  </si>
  <si>
    <t>Zito Celso</t>
  </si>
  <si>
    <t>TEM009</t>
  </si>
  <si>
    <t>Maria Luis</t>
  </si>
  <si>
    <t>TEM010</t>
  </si>
  <si>
    <t>Ligia Tacane</t>
  </si>
  <si>
    <t>TEM011</t>
  </si>
  <si>
    <t>Rosa Augusta</t>
  </si>
  <si>
    <t>TEM012</t>
  </si>
  <si>
    <t>Aida Manuel</t>
  </si>
  <si>
    <t>TEM013</t>
  </si>
  <si>
    <t>Celestina Inacio</t>
  </si>
  <si>
    <t>TEM014</t>
  </si>
  <si>
    <t>Francisco Inacio</t>
  </si>
  <si>
    <t>TEM015</t>
  </si>
  <si>
    <t>Paulino Vuzatirra</t>
  </si>
  <si>
    <t>TEM016</t>
  </si>
  <si>
    <t>Carlitos Kufenpica</t>
  </si>
  <si>
    <t>TEM017</t>
  </si>
  <si>
    <t>Armando Bucalhane</t>
  </si>
  <si>
    <t>TEM018</t>
  </si>
  <si>
    <t>Gonsalves Pulaze</t>
  </si>
  <si>
    <t>TEM019</t>
  </si>
  <si>
    <t>Vaga Rangisse</t>
  </si>
  <si>
    <t>TEM020</t>
  </si>
  <si>
    <t>Naze Jambo</t>
  </si>
  <si>
    <t>TEM021</t>
  </si>
  <si>
    <t>Duzana Jose</t>
  </si>
  <si>
    <t>TEM022</t>
  </si>
  <si>
    <t>Domigos Jose</t>
  </si>
  <si>
    <t>TEM023</t>
  </si>
  <si>
    <t>Luisa Jose</t>
  </si>
  <si>
    <t>TEM024</t>
  </si>
  <si>
    <t>Massada Julio</t>
  </si>
  <si>
    <t>TEM025</t>
  </si>
  <si>
    <t>Rita Raissane</t>
  </si>
  <si>
    <t>TEM026</t>
  </si>
  <si>
    <t>joana Antania</t>
  </si>
  <si>
    <t>TEM027</t>
  </si>
  <si>
    <t>Mendes Jaime</t>
  </si>
  <si>
    <t>TEM028</t>
  </si>
  <si>
    <t>Maria Maldo</t>
  </si>
  <si>
    <t>TEM029</t>
  </si>
  <si>
    <t>Aiba Fernando</t>
  </si>
  <si>
    <t>TEM030</t>
  </si>
  <si>
    <t>joao Alberto</t>
  </si>
  <si>
    <t>TEM031</t>
  </si>
  <si>
    <t>Amadeu Jose</t>
  </si>
  <si>
    <t>TEM032</t>
  </si>
  <si>
    <t>Tadeu Matos</t>
  </si>
  <si>
    <t>TEM033</t>
  </si>
  <si>
    <t>Bernada Jose</t>
  </si>
  <si>
    <t>TEM034</t>
  </si>
  <si>
    <t>Manguisa Joao</t>
  </si>
  <si>
    <t>TEM035</t>
  </si>
  <si>
    <t>Elisa Titasse</t>
  </si>
  <si>
    <t>TEM036</t>
  </si>
  <si>
    <t>Eva Castra</t>
  </si>
  <si>
    <t>TEM037</t>
  </si>
  <si>
    <t>Maria Joao</t>
  </si>
  <si>
    <t>TEM038</t>
  </si>
  <si>
    <t>Joao Maria</t>
  </si>
  <si>
    <t>TEM039</t>
  </si>
  <si>
    <t>Manica Maises</t>
  </si>
  <si>
    <t>TEM040</t>
  </si>
  <si>
    <t>Josue Maria</t>
  </si>
  <si>
    <t>TEM041</t>
  </si>
  <si>
    <t>Gilda Tambra</t>
  </si>
  <si>
    <t>TEM042</t>
  </si>
  <si>
    <t>Mariana Nae</t>
  </si>
  <si>
    <t>TEM043</t>
  </si>
  <si>
    <t>Maseazanha Binza</t>
  </si>
  <si>
    <t>7DE001</t>
  </si>
  <si>
    <t>Carvalho Dumba</t>
  </si>
  <si>
    <t>7DE002</t>
  </si>
  <si>
    <t>Florencia Tomas</t>
  </si>
  <si>
    <t>7DE003</t>
  </si>
  <si>
    <t>Mai Gaciel</t>
  </si>
  <si>
    <t>7DE004</t>
  </si>
  <si>
    <t>Zefa Domingo</t>
  </si>
  <si>
    <t>7DE005</t>
  </si>
  <si>
    <t>Elisa Temotio</t>
  </si>
  <si>
    <t>7DE006</t>
  </si>
  <si>
    <t>Serida Jamale</t>
  </si>
  <si>
    <t>7DE007</t>
  </si>
  <si>
    <t>Ana Arcenio</t>
  </si>
  <si>
    <t>7DE008</t>
  </si>
  <si>
    <t>Dingo Bernardo</t>
  </si>
  <si>
    <t>7DE009</t>
  </si>
  <si>
    <t>Lucia Goveia</t>
  </si>
  <si>
    <t>7DE010</t>
  </si>
  <si>
    <t>Angelica Acacio</t>
  </si>
  <si>
    <t>7DE011</t>
  </si>
  <si>
    <t>Amelia Fernando</t>
  </si>
  <si>
    <t>7DE012</t>
  </si>
  <si>
    <t>Podina Ossene</t>
  </si>
  <si>
    <t>7DE013</t>
  </si>
  <si>
    <t>Matus Martinho</t>
  </si>
  <si>
    <t>7DE014</t>
  </si>
  <si>
    <t>Aleixo Magiro</t>
  </si>
  <si>
    <t>7DE015</t>
  </si>
  <si>
    <t>Lucia Vaz Turcida</t>
  </si>
  <si>
    <t>7DE016</t>
  </si>
  <si>
    <t>Sara Simao</t>
  </si>
  <si>
    <t>7DE017</t>
  </si>
  <si>
    <t>Sineria Sainete</t>
  </si>
  <si>
    <t>7DE018</t>
  </si>
  <si>
    <t>Maria Tsonga</t>
  </si>
  <si>
    <t>7DE019</t>
  </si>
  <si>
    <t>Tereza Chirembrue</t>
  </si>
  <si>
    <t>7DE020</t>
  </si>
  <si>
    <t>Lucas Fernando</t>
  </si>
  <si>
    <t>7DE021</t>
  </si>
  <si>
    <t>Fatima Victor</t>
  </si>
  <si>
    <t>7DE022</t>
  </si>
  <si>
    <t>Verniz Sete</t>
  </si>
  <si>
    <t>7DE023</t>
  </si>
  <si>
    <t>Abel Zondiwa</t>
  </si>
  <si>
    <t>7DE024</t>
  </si>
  <si>
    <t>Carlos Quisito</t>
  </si>
  <si>
    <t>7DE025</t>
  </si>
  <si>
    <t>Izabel Joao</t>
  </si>
  <si>
    <t>7DE026</t>
  </si>
  <si>
    <t>Deonizia Rafael</t>
  </si>
  <si>
    <t>7DE027</t>
  </si>
  <si>
    <t>Elizabete Paulino</t>
  </si>
  <si>
    <t>7DE028</t>
  </si>
  <si>
    <t>Graca Mostava</t>
  </si>
  <si>
    <t>7DE029</t>
  </si>
  <si>
    <t>Maria Lino</t>
  </si>
  <si>
    <t>7DE030</t>
  </si>
  <si>
    <t>Maria Alberto</t>
  </si>
  <si>
    <t>7DE031</t>
  </si>
  <si>
    <t>Marita Augenio</t>
  </si>
  <si>
    <t>7DE032</t>
  </si>
  <si>
    <t>Tereza Joao</t>
  </si>
  <si>
    <t>7DE033</t>
  </si>
  <si>
    <t>Sara Elias</t>
  </si>
  <si>
    <t>7DE034</t>
  </si>
  <si>
    <t>Vovo Mungenge</t>
  </si>
  <si>
    <t>7DE035</t>
  </si>
  <si>
    <t>Oti Sumaire</t>
  </si>
  <si>
    <t>7DE036</t>
  </si>
  <si>
    <t>Sara Josefa</t>
  </si>
  <si>
    <t>7DE037</t>
  </si>
  <si>
    <t>Fina Juliao</t>
  </si>
  <si>
    <t>7DE038</t>
  </si>
  <si>
    <t>Aberna Joao</t>
  </si>
  <si>
    <t>7DE039</t>
  </si>
  <si>
    <t>Manuel Alfredo</t>
  </si>
  <si>
    <t>7DE040</t>
  </si>
  <si>
    <t>Deolindo Paulino</t>
  </si>
  <si>
    <t>7DE041</t>
  </si>
  <si>
    <t>Luisa Baera</t>
  </si>
  <si>
    <t>7DE042</t>
  </si>
  <si>
    <t>Cicilia</t>
  </si>
  <si>
    <t>7DE043</t>
  </si>
  <si>
    <t>Regina Joao</t>
  </si>
  <si>
    <t>7DE044</t>
  </si>
  <si>
    <t>Sara Gerente</t>
  </si>
  <si>
    <t>7DE045</t>
  </si>
  <si>
    <t>Farminha Augusto</t>
  </si>
  <si>
    <t>7DE046</t>
  </si>
  <si>
    <t>Bay Issa</t>
  </si>
  <si>
    <t>7DE047</t>
  </si>
  <si>
    <t>Ernesto Ricardo</t>
  </si>
  <si>
    <t>7DE048</t>
  </si>
  <si>
    <t>Joana Felisberto</t>
  </si>
  <si>
    <t>7DE049</t>
  </si>
  <si>
    <t>Nellia Alberto</t>
  </si>
  <si>
    <t>7DE050</t>
  </si>
  <si>
    <t>Bifardina Antonio</t>
  </si>
  <si>
    <t>7DE051</t>
  </si>
  <si>
    <t>Mai Carassao</t>
  </si>
  <si>
    <t>7DE052</t>
  </si>
  <si>
    <t>Sara Aleixo</t>
  </si>
  <si>
    <t>7DE053</t>
  </si>
  <si>
    <t>Lipordina Ossene</t>
  </si>
  <si>
    <t>7DE054</t>
  </si>
  <si>
    <t>Mai Pastor</t>
  </si>
  <si>
    <t>7DE055</t>
  </si>
  <si>
    <t>Mariana Caero</t>
  </si>
  <si>
    <t>7DE056</t>
  </si>
  <si>
    <t>Maria Domingo</t>
  </si>
  <si>
    <t>7DE057</t>
  </si>
  <si>
    <t>Manuel Florindo</t>
  </si>
  <si>
    <t>7DE058</t>
  </si>
  <si>
    <t>Esteva Nessene</t>
  </si>
  <si>
    <t>7DE059</t>
  </si>
  <si>
    <t>Cicilia Chanace</t>
  </si>
  <si>
    <t>7DE060</t>
  </si>
  <si>
    <t>Maria Rimgada</t>
  </si>
  <si>
    <t>7DE061</t>
  </si>
  <si>
    <t>7DE062</t>
  </si>
  <si>
    <t>Candide Albino</t>
  </si>
  <si>
    <t>7DE063</t>
  </si>
  <si>
    <t>Deolinda Santo</t>
  </si>
  <si>
    <t>7DE064</t>
  </si>
  <si>
    <t>Maria Gil</t>
  </si>
  <si>
    <t>7DE065</t>
  </si>
  <si>
    <t>Limo George</t>
  </si>
  <si>
    <t>7DE066</t>
  </si>
  <si>
    <t>Estrela Mateus</t>
  </si>
  <si>
    <t>7DE067</t>
  </si>
  <si>
    <t>Gime Aoliz</t>
  </si>
  <si>
    <t>7DE068</t>
  </si>
  <si>
    <t>Ermetila Bernaldo</t>
  </si>
  <si>
    <t>7DE069</t>
  </si>
  <si>
    <t>Natalia Francisco</t>
  </si>
  <si>
    <t>7DE070</t>
  </si>
  <si>
    <t>Aissa Paulino</t>
  </si>
  <si>
    <t>BEL001</t>
  </si>
  <si>
    <t>Cristina Joaquim</t>
  </si>
  <si>
    <t>BEL002</t>
  </si>
  <si>
    <t>Luisa Farias</t>
  </si>
  <si>
    <t>BEL003</t>
  </si>
  <si>
    <t>Jorge Fernando</t>
  </si>
  <si>
    <t>BEL004</t>
  </si>
  <si>
    <t>Isabel Manuel</t>
  </si>
  <si>
    <t>BEL005</t>
  </si>
  <si>
    <t>Berta Luis</t>
  </si>
  <si>
    <t>BEL006</t>
  </si>
  <si>
    <t>Ana Paula Manuel</t>
  </si>
  <si>
    <t>BEL007</t>
  </si>
  <si>
    <t>Maria Doceu Martinho</t>
  </si>
  <si>
    <t>BEL008</t>
  </si>
  <si>
    <t>Maria C T Meque</t>
  </si>
  <si>
    <t>BEL009</t>
  </si>
  <si>
    <t>Helena Antonio</t>
  </si>
  <si>
    <t>BEL010</t>
  </si>
  <si>
    <t>BEL011</t>
  </si>
  <si>
    <t>Victoria Quembo</t>
  </si>
  <si>
    <t>BEL012</t>
  </si>
  <si>
    <t>Amelia Chemula</t>
  </si>
  <si>
    <t>BEL013</t>
  </si>
  <si>
    <t>Arminda Muponha</t>
  </si>
  <si>
    <t>BEL014</t>
  </si>
  <si>
    <t>Ines jone</t>
  </si>
  <si>
    <t>BEL015</t>
  </si>
  <si>
    <t>Emilia Marques</t>
  </si>
  <si>
    <t>BEL016</t>
  </si>
  <si>
    <t>Quina Rui</t>
  </si>
  <si>
    <t>BEL017</t>
  </si>
  <si>
    <t>Frorindo Raquia</t>
  </si>
  <si>
    <t>BEL018</t>
  </si>
  <si>
    <t>Sara Paulo</t>
  </si>
  <si>
    <t>BEL019</t>
  </si>
  <si>
    <t>Natalia Tiaona</t>
  </si>
  <si>
    <t>BEL020</t>
  </si>
  <si>
    <t>Pedro Cebola</t>
  </si>
  <si>
    <t>BEL021</t>
  </si>
  <si>
    <t>Teresa Luis</t>
  </si>
  <si>
    <t>BEL022</t>
  </si>
  <si>
    <t>Catarina Taundi</t>
  </si>
  <si>
    <t>BEL023</t>
  </si>
  <si>
    <t>Paulina Joaquim</t>
  </si>
  <si>
    <t>BEL024</t>
  </si>
  <si>
    <t>Ines Vasco</t>
  </si>
  <si>
    <t>BEL025</t>
  </si>
  <si>
    <t>Joana Simone</t>
  </si>
  <si>
    <t>BEL026</t>
  </si>
  <si>
    <t>Catarina Simao</t>
  </si>
  <si>
    <t>BEL027</t>
  </si>
  <si>
    <t>Helena Joao</t>
  </si>
  <si>
    <t>BEL028</t>
  </si>
  <si>
    <t>Helena Fereira</t>
  </si>
  <si>
    <t>BEL029</t>
  </si>
  <si>
    <t>Sumeia Sulemane</t>
  </si>
  <si>
    <t>BEL030</t>
  </si>
  <si>
    <t>Lidia Augustinho</t>
  </si>
  <si>
    <t>BEL031</t>
  </si>
  <si>
    <t>Celina Bandeira</t>
  </si>
  <si>
    <t>BEL032</t>
  </si>
  <si>
    <t>Maria Simao</t>
  </si>
  <si>
    <t>BEL033</t>
  </si>
  <si>
    <t>Simao Domingos</t>
  </si>
  <si>
    <t>BEL034</t>
  </si>
  <si>
    <t>Isabel Chaita</t>
  </si>
  <si>
    <t>BEL035</t>
  </si>
  <si>
    <t>Jose Secencca</t>
  </si>
  <si>
    <t>BEL036</t>
  </si>
  <si>
    <t>Maria Manuel</t>
  </si>
  <si>
    <t>BEL037</t>
  </si>
  <si>
    <t>Teresa Antonio</t>
  </si>
  <si>
    <t>BEL038</t>
  </si>
  <si>
    <t>Mare Fivebusa</t>
  </si>
  <si>
    <t>BEL039</t>
  </si>
  <si>
    <t>Paula Jossefa</t>
  </si>
  <si>
    <t>BEL040</t>
  </si>
  <si>
    <t>Luisa Sergio</t>
  </si>
  <si>
    <t>BEL041</t>
  </si>
  <si>
    <t>Elina Joao</t>
  </si>
  <si>
    <t>BEL042</t>
  </si>
  <si>
    <t>Abel Paulo</t>
  </si>
  <si>
    <t>BEL043</t>
  </si>
  <si>
    <t>Cecilia Manuel</t>
  </si>
  <si>
    <t>BEL044</t>
  </si>
  <si>
    <t>Maria Enque</t>
  </si>
  <si>
    <t>BEL045</t>
  </si>
  <si>
    <t>Milena Pedro</t>
  </si>
  <si>
    <t>BEL046</t>
  </si>
  <si>
    <t>Joel Francisco</t>
  </si>
  <si>
    <t>BEL047</t>
  </si>
  <si>
    <t>Nina Chico</t>
  </si>
  <si>
    <t>BEL048</t>
  </si>
  <si>
    <t>Francisca Nando</t>
  </si>
  <si>
    <t>BEL049</t>
  </si>
  <si>
    <t>Daina Paulo</t>
  </si>
  <si>
    <t>CAN001</t>
  </si>
  <si>
    <t>Zefeumes Lisboa</t>
  </si>
  <si>
    <t>CAN002</t>
  </si>
  <si>
    <t>Lucas Lisboa</t>
  </si>
  <si>
    <t>CAN003</t>
  </si>
  <si>
    <t>Agostinho Lisboa</t>
  </si>
  <si>
    <t>CAN004</t>
  </si>
  <si>
    <t>Fromeises Agostinho</t>
  </si>
  <si>
    <t>CAN005</t>
  </si>
  <si>
    <t>Iseuais Fromesises</t>
  </si>
  <si>
    <t>CAN006</t>
  </si>
  <si>
    <t>Manuel Agostinho</t>
  </si>
  <si>
    <t>CAN007</t>
  </si>
  <si>
    <t>Alberto Manuel</t>
  </si>
  <si>
    <t>CAN008</t>
  </si>
  <si>
    <t>Regina Benjamin</t>
  </si>
  <si>
    <t>CAN009</t>
  </si>
  <si>
    <t>Lidia Pita</t>
  </si>
  <si>
    <t>CAN010</t>
  </si>
  <si>
    <t>Marzia Vrimzen</t>
  </si>
  <si>
    <t>CAN011</t>
  </si>
  <si>
    <t>Lousinda Joao</t>
  </si>
  <si>
    <t>CAN012</t>
  </si>
  <si>
    <t>Camaelho Celestino</t>
  </si>
  <si>
    <t>CAN013</t>
  </si>
  <si>
    <t>Jo Albino</t>
  </si>
  <si>
    <t>CAN014</t>
  </si>
  <si>
    <t>Mateus Mueviula</t>
  </si>
  <si>
    <t>CAN015</t>
  </si>
  <si>
    <t>Fostina Carlos</t>
  </si>
  <si>
    <t>CAN016</t>
  </si>
  <si>
    <t>Carlos Coquissene</t>
  </si>
  <si>
    <t>CAN017</t>
  </si>
  <si>
    <t>Paulo Albano</t>
  </si>
  <si>
    <t>CAN018</t>
  </si>
  <si>
    <t>Paulo Mussasse</t>
  </si>
  <si>
    <t>CAN019</t>
  </si>
  <si>
    <t>Jose Fernando</t>
  </si>
  <si>
    <t>CAN020</t>
  </si>
  <si>
    <t>Paulo Bernardo</t>
  </si>
  <si>
    <t>CAN021</t>
  </si>
  <si>
    <t>Joeinto Xavier</t>
  </si>
  <si>
    <t>CAN022</t>
  </si>
  <si>
    <t>Tito Aumereo</t>
  </si>
  <si>
    <t>CAN023</t>
  </si>
  <si>
    <t>Felipe Jose</t>
  </si>
  <si>
    <t>CAN024</t>
  </si>
  <si>
    <t>Manuel Casembe</t>
  </si>
  <si>
    <t>CAN025</t>
  </si>
  <si>
    <t>Aumereo Rafael</t>
  </si>
  <si>
    <t>CAN026</t>
  </si>
  <si>
    <t>Manuel Jose</t>
  </si>
  <si>
    <t>CAN027</t>
  </si>
  <si>
    <t>Marcos Joao</t>
  </si>
  <si>
    <t>CAN028</t>
  </si>
  <si>
    <t>Joaquin Maqui</t>
  </si>
  <si>
    <t>CAN029</t>
  </si>
  <si>
    <t>Manuel Mueleomgen</t>
  </si>
  <si>
    <t>CAN030</t>
  </si>
  <si>
    <t>Imoque Manuel</t>
  </si>
  <si>
    <t>CAN031</t>
  </si>
  <si>
    <t>Dorea Manuel</t>
  </si>
  <si>
    <t>CAN032</t>
  </si>
  <si>
    <t>Falima Mueleomgen</t>
  </si>
  <si>
    <t>CAN033</t>
  </si>
  <si>
    <t>Maria Mueleomgen</t>
  </si>
  <si>
    <t>CAN034</t>
  </si>
  <si>
    <t>Elidgen Joao</t>
  </si>
  <si>
    <t>CAN035</t>
  </si>
  <si>
    <t>Tendai Armondo</t>
  </si>
  <si>
    <t>CAN036</t>
  </si>
  <si>
    <t>Julio Sebastian</t>
  </si>
  <si>
    <t>CAN037</t>
  </si>
  <si>
    <t>David Mudjuta</t>
  </si>
  <si>
    <t>CAN038</t>
  </si>
  <si>
    <t>Manuel Mudjuta</t>
  </si>
  <si>
    <t>CAN039</t>
  </si>
  <si>
    <t>Vitor Fernanda</t>
  </si>
  <si>
    <t>CAN040</t>
  </si>
  <si>
    <t>Fhome Salomat</t>
  </si>
  <si>
    <t>CAN041</t>
  </si>
  <si>
    <t>Mario Jose</t>
  </si>
  <si>
    <t>CAN042</t>
  </si>
  <si>
    <t>Fhom Jose</t>
  </si>
  <si>
    <t>CAN043</t>
  </si>
  <si>
    <t>Titos Simango</t>
  </si>
  <si>
    <t>CAN044</t>
  </si>
  <si>
    <t>Paulo Francisco</t>
  </si>
  <si>
    <t>CAN045</t>
  </si>
  <si>
    <t>Pedro Fromeises</t>
  </si>
  <si>
    <t>CAN046</t>
  </si>
  <si>
    <t>Losaro Lues</t>
  </si>
  <si>
    <t>CAN047</t>
  </si>
  <si>
    <t>Lausinda Lues</t>
  </si>
  <si>
    <t>CAN048</t>
  </si>
  <si>
    <t>Bernardo Atanalio</t>
  </si>
  <si>
    <t>CAN049</t>
  </si>
  <si>
    <t>Dias Elias</t>
  </si>
  <si>
    <t>CAN050</t>
  </si>
  <si>
    <t xml:space="preserve">Judith Pestilla </t>
  </si>
  <si>
    <t>CAN051</t>
  </si>
  <si>
    <t>Chana Aumereo</t>
  </si>
  <si>
    <t>CAN052</t>
  </si>
  <si>
    <t>Ceutro Aumereo</t>
  </si>
  <si>
    <t>CAN053</t>
  </si>
  <si>
    <t>Xavier Daudo</t>
  </si>
  <si>
    <t>CAN054</t>
  </si>
  <si>
    <t>Celso Daudo</t>
  </si>
  <si>
    <t>CAN055</t>
  </si>
  <si>
    <t>Jorge Fraque</t>
  </si>
  <si>
    <t>CAN056</t>
  </si>
  <si>
    <t>Madeira Felipe</t>
  </si>
  <si>
    <t>CAN057</t>
  </si>
  <si>
    <t>Mateus Madeira</t>
  </si>
  <si>
    <t>CAN058</t>
  </si>
  <si>
    <t>Antoinie Madeira</t>
  </si>
  <si>
    <t>CAN059</t>
  </si>
  <si>
    <t>Miguel Imacio</t>
  </si>
  <si>
    <t>CAN060</t>
  </si>
  <si>
    <t>Jeremies Chibaro</t>
  </si>
  <si>
    <t>CAN061</t>
  </si>
  <si>
    <t>Pourpirio moises</t>
  </si>
  <si>
    <t>CAN062</t>
  </si>
  <si>
    <t>Agostinho Moises</t>
  </si>
  <si>
    <t>CAN063</t>
  </si>
  <si>
    <t>Mateus Bwipiti</t>
  </si>
  <si>
    <t>CAN064</t>
  </si>
  <si>
    <t>Helena Florimdo</t>
  </si>
  <si>
    <t>CAN065</t>
  </si>
  <si>
    <t>Fernando Albano</t>
  </si>
  <si>
    <t>CAN066</t>
  </si>
  <si>
    <t>Lodrigues Albano</t>
  </si>
  <si>
    <t>CAN067</t>
  </si>
  <si>
    <t>Feliciomo Jorge</t>
  </si>
  <si>
    <t>CAN068</t>
  </si>
  <si>
    <t>Pedro Francisco</t>
  </si>
  <si>
    <t>EDU001</t>
  </si>
  <si>
    <t>David Florindo</t>
  </si>
  <si>
    <t>EDU002</t>
  </si>
  <si>
    <t>Fernando Cheujene</t>
  </si>
  <si>
    <t>EDU003</t>
  </si>
  <si>
    <t>Jose Paulo</t>
  </si>
  <si>
    <t>EDU004</t>
  </si>
  <si>
    <t>Abilio Alberto</t>
  </si>
  <si>
    <t>EDU005</t>
  </si>
  <si>
    <t>Ernesto Vasco</t>
  </si>
  <si>
    <t>EDU006</t>
  </si>
  <si>
    <t>Tomas Chadreque</t>
  </si>
  <si>
    <t>EDU007</t>
  </si>
  <si>
    <t>Florinda Eschicos</t>
  </si>
  <si>
    <t>EDU008</t>
  </si>
  <si>
    <t>Azelina Macaudro</t>
  </si>
  <si>
    <t>EDU009</t>
  </si>
  <si>
    <t>Labia Antonio</t>
  </si>
  <si>
    <t>EDU010</t>
  </si>
  <si>
    <t>Johana Vasco</t>
  </si>
  <si>
    <t>EDU011</t>
  </si>
  <si>
    <t>Erb David</t>
  </si>
  <si>
    <t>EDU012</t>
  </si>
  <si>
    <t>Carlinia Jose</t>
  </si>
  <si>
    <t>EDU013</t>
  </si>
  <si>
    <t>Chiquita Manuel</t>
  </si>
  <si>
    <t>EDU014</t>
  </si>
  <si>
    <t>Eva Vasco</t>
  </si>
  <si>
    <t>EDU015</t>
  </si>
  <si>
    <t>Rosa Afuimesse</t>
  </si>
  <si>
    <t>EDU016</t>
  </si>
  <si>
    <t>Luciana Viesa</t>
  </si>
  <si>
    <t>EDU017</t>
  </si>
  <si>
    <t>Rafuinha Tore</t>
  </si>
  <si>
    <t>EDU018</t>
  </si>
  <si>
    <t>Mimite Gastene</t>
  </si>
  <si>
    <t>EDU019</t>
  </si>
  <si>
    <t>Joaquima Adraole</t>
  </si>
  <si>
    <t>EDU020</t>
  </si>
  <si>
    <t>Luisa Masrome</t>
  </si>
  <si>
    <t>EDU021</t>
  </si>
  <si>
    <t>Isabel Joao</t>
  </si>
  <si>
    <t>EDU022</t>
  </si>
  <si>
    <t>Monica Recardo</t>
  </si>
  <si>
    <t>EDU023</t>
  </si>
  <si>
    <t>Maria Jose</t>
  </si>
  <si>
    <t>EDU024</t>
  </si>
  <si>
    <t>Gracinda de Araujo</t>
  </si>
  <si>
    <t>EDU025</t>
  </si>
  <si>
    <t>Zacarias Araujo</t>
  </si>
  <si>
    <t>EDU026</t>
  </si>
  <si>
    <t>Manuel Pedro</t>
  </si>
  <si>
    <t>EDU027</t>
  </si>
  <si>
    <t>Florindo David</t>
  </si>
  <si>
    <t>EDU028</t>
  </si>
  <si>
    <t>Moises Fazendo</t>
  </si>
  <si>
    <t>EDU029</t>
  </si>
  <si>
    <t>Amto Nio Joao</t>
  </si>
  <si>
    <t>EDU030</t>
  </si>
  <si>
    <t>Jose Paulino</t>
  </si>
  <si>
    <t>EDU031</t>
  </si>
  <si>
    <t>Joaquim Manuel</t>
  </si>
  <si>
    <t>EDU032</t>
  </si>
  <si>
    <t>Mandito Antonio</t>
  </si>
  <si>
    <t>EDU033</t>
  </si>
  <si>
    <t>Luis Antonio</t>
  </si>
  <si>
    <t>EDU034</t>
  </si>
  <si>
    <t>Silva Zianai</t>
  </si>
  <si>
    <t>EDU035</t>
  </si>
  <si>
    <t>Celistina Paulino</t>
  </si>
  <si>
    <t>EDU036</t>
  </si>
  <si>
    <t>Graca Silva</t>
  </si>
  <si>
    <t>EDU037</t>
  </si>
  <si>
    <t>Nora Feriera</t>
  </si>
  <si>
    <t>EDU038</t>
  </si>
  <si>
    <t>Cecilia Jose</t>
  </si>
  <si>
    <t>EDU039</t>
  </si>
  <si>
    <t>Armando Rogissone</t>
  </si>
  <si>
    <t>EDU040</t>
  </si>
  <si>
    <t>Eva Armando</t>
  </si>
  <si>
    <t>EDU041</t>
  </si>
  <si>
    <t>Zito Francisco</t>
  </si>
  <si>
    <t>EDU042</t>
  </si>
  <si>
    <t>Felipe Alberto</t>
  </si>
  <si>
    <t>EDU043</t>
  </si>
  <si>
    <t>Joana Jose</t>
  </si>
  <si>
    <t>EDU044</t>
  </si>
  <si>
    <t>Joana Gemusse</t>
  </si>
  <si>
    <t>EDU045</t>
  </si>
  <si>
    <t>Antonio Jo</t>
  </si>
  <si>
    <t>EDU046</t>
  </si>
  <si>
    <t>Rodrigues Paulino</t>
  </si>
  <si>
    <t>EDU047</t>
  </si>
  <si>
    <t>Maria Antonio</t>
  </si>
  <si>
    <t>EDU048</t>
  </si>
  <si>
    <t>Flora Inacio</t>
  </si>
  <si>
    <t>EDU049</t>
  </si>
  <si>
    <t>Daima Andre</t>
  </si>
  <si>
    <t>EDU050</t>
  </si>
  <si>
    <t>Manuel Joao</t>
  </si>
  <si>
    <t>EDU051</t>
  </si>
  <si>
    <t>Francisco Joao</t>
  </si>
  <si>
    <t>EDU052</t>
  </si>
  <si>
    <t>Tomas Joao</t>
  </si>
  <si>
    <t>EDU053</t>
  </si>
  <si>
    <t>Govencio Antonio</t>
  </si>
  <si>
    <t>EDU054</t>
  </si>
  <si>
    <t>Joaquim Caitano</t>
  </si>
  <si>
    <t>EDU055</t>
  </si>
  <si>
    <t>Bazuca Gamhire</t>
  </si>
  <si>
    <t>EDU056</t>
  </si>
  <si>
    <t>Foztu do Fernando</t>
  </si>
  <si>
    <t>EDU057</t>
  </si>
  <si>
    <t>Alfira Chamfeira</t>
  </si>
  <si>
    <t>EDU058</t>
  </si>
  <si>
    <t>Manuel Alberto</t>
  </si>
  <si>
    <t>EDU059</t>
  </si>
  <si>
    <t>Cazaro Joaquim</t>
  </si>
  <si>
    <t>EDU060</t>
  </si>
  <si>
    <t>Fatima Jose</t>
  </si>
  <si>
    <t>EDU061</t>
  </si>
  <si>
    <t>Mariazinha Ofice</t>
  </si>
  <si>
    <t>EDU062</t>
  </si>
  <si>
    <t>Rabeca Joao</t>
  </si>
  <si>
    <t>EDU063</t>
  </si>
  <si>
    <t>Esta Joao</t>
  </si>
  <si>
    <t>EDU064</t>
  </si>
  <si>
    <t>Binzi Joaquim</t>
  </si>
  <si>
    <t>EDU065</t>
  </si>
  <si>
    <t>Joaquim Cumaene</t>
  </si>
  <si>
    <t>EDU066</t>
  </si>
  <si>
    <t>Elia Mario</t>
  </si>
  <si>
    <t>EDU067</t>
  </si>
  <si>
    <t>Berta joaquim</t>
  </si>
  <si>
    <t>EDU068</t>
  </si>
  <si>
    <t>Manuel Joaquim</t>
  </si>
  <si>
    <t>EDU069</t>
  </si>
  <si>
    <t>Joao Antonio</t>
  </si>
  <si>
    <t>EDU070</t>
  </si>
  <si>
    <t>Jose Manuel</t>
  </si>
  <si>
    <t>EDU071</t>
  </si>
  <si>
    <t>EDU072</t>
  </si>
  <si>
    <t>Albertino Manuel</t>
  </si>
  <si>
    <t>EDU073</t>
  </si>
  <si>
    <t>Tomas Manuel</t>
  </si>
  <si>
    <t>NHAM001</t>
  </si>
  <si>
    <t>Jermias Mauzinho</t>
  </si>
  <si>
    <t>NHAM002</t>
  </si>
  <si>
    <t>Joana Alberto</t>
  </si>
  <si>
    <t>NHAM003</t>
  </si>
  <si>
    <t>Joana Mateus</t>
  </si>
  <si>
    <t>NHAM004</t>
  </si>
  <si>
    <t>Isabel Sande</t>
  </si>
  <si>
    <t>NHAM005</t>
  </si>
  <si>
    <t>Tina Augusto</t>
  </si>
  <si>
    <t>NHAM006</t>
  </si>
  <si>
    <t>Berta Fazenda</t>
  </si>
  <si>
    <t>NHAM007</t>
  </si>
  <si>
    <t>Candina joao</t>
  </si>
  <si>
    <t>NHAM008</t>
  </si>
  <si>
    <t>Zareta Fernando</t>
  </si>
  <si>
    <t>NHAM009</t>
  </si>
  <si>
    <t>Anastancia Batista</t>
  </si>
  <si>
    <t>NHAM010</t>
  </si>
  <si>
    <t>Zacaria Dique</t>
  </si>
  <si>
    <t>NHAM011</t>
  </si>
  <si>
    <t>Joana Joao</t>
  </si>
  <si>
    <t>NHAM012</t>
  </si>
  <si>
    <t>Dracinda Alface</t>
  </si>
  <si>
    <t>NHAM013</t>
  </si>
  <si>
    <t>Anapaula Finiassi</t>
  </si>
  <si>
    <t>NHAM014</t>
  </si>
  <si>
    <t>Lucia Raul</t>
  </si>
  <si>
    <t>NHAM015</t>
  </si>
  <si>
    <t>Amelia Victor</t>
  </si>
  <si>
    <t>NHAM016</t>
  </si>
  <si>
    <t>Jenita Elicha</t>
  </si>
  <si>
    <t>NHAM017</t>
  </si>
  <si>
    <t>Sozana Farai</t>
  </si>
  <si>
    <t>NHAM018</t>
  </si>
  <si>
    <t>Maria Djimo</t>
  </si>
  <si>
    <t>NHAM019</t>
  </si>
  <si>
    <t>Anegrete Chandrinho</t>
  </si>
  <si>
    <t>NHAM020</t>
  </si>
  <si>
    <t>Zarias Beni</t>
  </si>
  <si>
    <t>NHAM021</t>
  </si>
  <si>
    <t>Lorinha Ernesto</t>
  </si>
  <si>
    <t>NHAM022</t>
  </si>
  <si>
    <t>Castro Veriz</t>
  </si>
  <si>
    <t>NHAM023</t>
  </si>
  <si>
    <t>Samuel Felix</t>
  </si>
  <si>
    <t>NHAM024</t>
  </si>
  <si>
    <t>Alberto Rossi</t>
  </si>
  <si>
    <t>NHAM025</t>
  </si>
  <si>
    <t>Rossi Zacarias</t>
  </si>
  <si>
    <t>NHAM026</t>
  </si>
  <si>
    <t>Noe Batista</t>
  </si>
  <si>
    <t>NHAM027</t>
  </si>
  <si>
    <t>Draca Taona</t>
  </si>
  <si>
    <t>NHAM028</t>
  </si>
  <si>
    <t>Elisa Ernesto</t>
  </si>
  <si>
    <t>NHAM029</t>
  </si>
  <si>
    <t>Draca Aclite</t>
  </si>
  <si>
    <t>NHAM030</t>
  </si>
  <si>
    <t>Sara Francisco</t>
  </si>
  <si>
    <t>NHAM031</t>
  </si>
  <si>
    <t>Paulino Washi</t>
  </si>
  <si>
    <t>NHAM032</t>
  </si>
  <si>
    <t>Rosalia Chuvo</t>
  </si>
  <si>
    <t>NHAM033</t>
  </si>
  <si>
    <t>Isabel Joaquim</t>
  </si>
  <si>
    <t>NHAM034</t>
  </si>
  <si>
    <t>Regina Jose</t>
  </si>
  <si>
    <t>NHAM035</t>
  </si>
  <si>
    <t>Sabado Jose</t>
  </si>
  <si>
    <t>NHAM036</t>
  </si>
  <si>
    <t>Anseimo Verniz</t>
  </si>
  <si>
    <t>NHAM037</t>
  </si>
  <si>
    <t>Faguiresi Artur</t>
  </si>
  <si>
    <t>NHAM038</t>
  </si>
  <si>
    <t>NHAM039</t>
  </si>
  <si>
    <t>Emilia Victorino</t>
  </si>
  <si>
    <t>NHAM040</t>
  </si>
  <si>
    <t>Jose Medja</t>
  </si>
  <si>
    <t>NHAM041</t>
  </si>
  <si>
    <t>Laurinda Joao</t>
  </si>
  <si>
    <t>NHAM042</t>
  </si>
  <si>
    <t>Chico Domingos</t>
  </si>
  <si>
    <t>NHAM043</t>
  </si>
  <si>
    <t>Luis Inacio</t>
  </si>
  <si>
    <t>NHAM044</t>
  </si>
  <si>
    <t>Elias Fernando</t>
  </si>
  <si>
    <t>NHAM045</t>
  </si>
  <si>
    <t>Manuel Monteiro</t>
  </si>
  <si>
    <t>NHAM046</t>
  </si>
  <si>
    <t>Joana Zacarias</t>
  </si>
  <si>
    <t>NHAM047</t>
  </si>
  <si>
    <t>Penso Amerco</t>
  </si>
  <si>
    <t>NHAM048</t>
  </si>
  <si>
    <t>Hortencia Virus</t>
  </si>
  <si>
    <t>NHAM049</t>
  </si>
  <si>
    <t>Pedro Costa</t>
  </si>
  <si>
    <t>NHAM050</t>
  </si>
  <si>
    <t>Dorca Joaquim</t>
  </si>
  <si>
    <t>NHAM051</t>
  </si>
  <si>
    <t>Otilia Baptista</t>
  </si>
  <si>
    <t>NHAM052</t>
  </si>
  <si>
    <t>Sara Bazima</t>
  </si>
  <si>
    <t>NHAM053</t>
  </si>
  <si>
    <t>NHAM054</t>
  </si>
  <si>
    <t>Sandra Mouzinho</t>
  </si>
  <si>
    <t>NHAM055</t>
  </si>
  <si>
    <t>Sonia Alberto</t>
  </si>
  <si>
    <t>NHAM056</t>
  </si>
  <si>
    <t>Eva Jose</t>
  </si>
  <si>
    <t>NHAM057</t>
  </si>
  <si>
    <t>Alise Armerco</t>
  </si>
  <si>
    <t>NHAM058</t>
  </si>
  <si>
    <t>Elibeti Ricardo</t>
  </si>
  <si>
    <t>NHAM059</t>
  </si>
  <si>
    <t>Lidia Tonito</t>
  </si>
  <si>
    <t>NHAM060</t>
  </si>
  <si>
    <t>Tia Anabela</t>
  </si>
  <si>
    <t>NHAM061</t>
  </si>
  <si>
    <t>Eduardo Sinturoa</t>
  </si>
  <si>
    <t>NHAM062</t>
  </si>
  <si>
    <t>Lurdes Francisco</t>
  </si>
  <si>
    <t>NHAM063</t>
  </si>
  <si>
    <t>Azelia Luis</t>
  </si>
  <si>
    <t>NHAM064</t>
  </si>
  <si>
    <t>Querida Jose</t>
  </si>
  <si>
    <t>NHAM065</t>
  </si>
  <si>
    <t>Rita Jose</t>
  </si>
  <si>
    <t>NHAM066</t>
  </si>
  <si>
    <t>Gloria Felix</t>
  </si>
  <si>
    <t>NHAM067</t>
  </si>
  <si>
    <t>Antonio Vasco</t>
  </si>
  <si>
    <t>NHAM068</t>
  </si>
  <si>
    <t>Fernando Nhanturbo</t>
  </si>
  <si>
    <t>NHAM069</t>
  </si>
  <si>
    <t>Lucia Ernesto</t>
  </si>
  <si>
    <t>NHAM070</t>
  </si>
  <si>
    <t>Mai Sarudzai</t>
  </si>
  <si>
    <t>NHAM071</t>
  </si>
  <si>
    <t>Vanneta Sanoramo</t>
  </si>
  <si>
    <t>NHAM072</t>
  </si>
  <si>
    <t>Maria Caero</t>
  </si>
  <si>
    <t>NHAM073</t>
  </si>
  <si>
    <t>Rieza Tomas</t>
  </si>
  <si>
    <t>NHAM074</t>
  </si>
  <si>
    <t>Denja Camacho</t>
  </si>
  <si>
    <t>NHAM075</t>
  </si>
  <si>
    <t>Celestina Joao</t>
  </si>
  <si>
    <t>NHAM076</t>
  </si>
  <si>
    <t>Victoria Mandigo</t>
  </si>
  <si>
    <t>NHAM077</t>
  </si>
  <si>
    <t>Augusto Alberto</t>
  </si>
  <si>
    <t>NHAM078</t>
  </si>
  <si>
    <t>Draca Eunice</t>
  </si>
  <si>
    <t>NHAM079</t>
  </si>
  <si>
    <t>Lucia Murrupula</t>
  </si>
  <si>
    <t>BEN001</t>
  </si>
  <si>
    <t>Januario Z Janudo</t>
  </si>
  <si>
    <t>BEN002</t>
  </si>
  <si>
    <t>Baucaraza Blende</t>
  </si>
  <si>
    <t>31/10/2019</t>
  </si>
  <si>
    <t>BEN003</t>
  </si>
  <si>
    <t>Ramim Jose</t>
  </si>
  <si>
    <t>BEN004</t>
  </si>
  <si>
    <t>Antonio Jeuten</t>
  </si>
  <si>
    <t>BEN005</t>
  </si>
  <si>
    <t>Rosaria Paticene</t>
  </si>
  <si>
    <t>BEN006</t>
  </si>
  <si>
    <t>Agostinho Bernardo</t>
  </si>
  <si>
    <t>BEN007</t>
  </si>
  <si>
    <t>Maria Baera</t>
  </si>
  <si>
    <t>BEN008</t>
  </si>
  <si>
    <t>Artur Murienda</t>
  </si>
  <si>
    <t>BEN009</t>
  </si>
  <si>
    <t>Anita Allerli</t>
  </si>
  <si>
    <t>BEN010</t>
  </si>
  <si>
    <t>Bia Felisberti</t>
  </si>
  <si>
    <t>BEN011</t>
  </si>
  <si>
    <t>Rogerio Vasco</t>
  </si>
  <si>
    <t>BEN012</t>
  </si>
  <si>
    <t>Mauinha Eduardo</t>
  </si>
  <si>
    <t>BEN013</t>
  </si>
  <si>
    <t>Gina Fita</t>
  </si>
  <si>
    <t>BEN014</t>
  </si>
  <si>
    <t>Ana Rafael</t>
  </si>
  <si>
    <t>BEN015</t>
  </si>
  <si>
    <t>Victoria Saile</t>
  </si>
  <si>
    <t>BEN016</t>
  </si>
  <si>
    <t>Argentina Alberto</t>
  </si>
  <si>
    <t>BEN017</t>
  </si>
  <si>
    <t>Joao Jose</t>
  </si>
  <si>
    <t>BEN018</t>
  </si>
  <si>
    <t>Jorina Alberto</t>
  </si>
  <si>
    <t>BEN019</t>
  </si>
  <si>
    <t>Sara Picardo</t>
  </si>
  <si>
    <t>BEN020</t>
  </si>
  <si>
    <t>Sara Joao</t>
  </si>
  <si>
    <t>BEN021</t>
  </si>
  <si>
    <t>Sofia Romao</t>
  </si>
  <si>
    <t>BEN022</t>
  </si>
  <si>
    <t>Zacaria Jose</t>
  </si>
  <si>
    <t>BEN023</t>
  </si>
  <si>
    <t>Teresa Bernardo</t>
  </si>
  <si>
    <t>BEN024</t>
  </si>
  <si>
    <t>Augusto Saide</t>
  </si>
  <si>
    <t>BEN025</t>
  </si>
  <si>
    <t>Maria Madzinga</t>
  </si>
  <si>
    <t>BEN026</t>
  </si>
  <si>
    <t>Julieta Joao</t>
  </si>
  <si>
    <t>BEN027</t>
  </si>
  <si>
    <t>Cristina Vasco</t>
  </si>
  <si>
    <t>BEN028</t>
  </si>
  <si>
    <t xml:space="preserve">Zabel Bargues </t>
  </si>
  <si>
    <t>BEN029</t>
  </si>
  <si>
    <t>Armando Manuel</t>
  </si>
  <si>
    <t>BEN030</t>
  </si>
  <si>
    <t>Alexandre Januario</t>
  </si>
  <si>
    <t>BEN031</t>
  </si>
  <si>
    <t>Domingos Joao</t>
  </si>
  <si>
    <t>BEN032</t>
  </si>
  <si>
    <t>Beeb Joao</t>
  </si>
  <si>
    <t>BEN033</t>
  </si>
  <si>
    <t>Sitoi Oracio</t>
  </si>
  <si>
    <t>BEN034</t>
  </si>
  <si>
    <t>Saquina Julio</t>
  </si>
  <si>
    <t>BEN035</t>
  </si>
  <si>
    <t>Teresa Xavier</t>
  </si>
  <si>
    <t>BEN036</t>
  </si>
  <si>
    <t>Isabel Jose</t>
  </si>
  <si>
    <t>BEN037</t>
  </si>
  <si>
    <t>Lorinha Thaimo</t>
  </si>
  <si>
    <t>BEN038</t>
  </si>
  <si>
    <t>Victor Joao</t>
  </si>
  <si>
    <t>BEN039</t>
  </si>
  <si>
    <t>Elisa Zeca</t>
  </si>
  <si>
    <t>BEN040</t>
  </si>
  <si>
    <t>Chiquirima Sixtene</t>
  </si>
  <si>
    <t>BEN041</t>
  </si>
  <si>
    <t>Jose Valentin</t>
  </si>
  <si>
    <t>BEN042</t>
  </si>
  <si>
    <t>Isabel Bernardo</t>
  </si>
  <si>
    <t>BEN043</t>
  </si>
  <si>
    <t>Jangino Braende</t>
  </si>
  <si>
    <t>BEN044</t>
  </si>
  <si>
    <t>Eva Ranjo</t>
  </si>
  <si>
    <t>BEN045</t>
  </si>
  <si>
    <t>Sairosse Rajo</t>
  </si>
  <si>
    <t>BEN046</t>
  </si>
  <si>
    <t>Lucia Bleewaio</t>
  </si>
  <si>
    <t>BEN047</t>
  </si>
  <si>
    <t>Maria Pinto</t>
  </si>
  <si>
    <t>BEN048</t>
  </si>
  <si>
    <t>joao Rendicao</t>
  </si>
  <si>
    <t>BEN049</t>
  </si>
  <si>
    <t>BEN050</t>
  </si>
  <si>
    <t xml:space="preserve">Sophia Levene </t>
  </si>
  <si>
    <t>BEN051</t>
  </si>
  <si>
    <t>Maria Opice</t>
  </si>
  <si>
    <t>BEN052</t>
  </si>
  <si>
    <t>Chico Albano</t>
  </si>
  <si>
    <t>BEN053</t>
  </si>
  <si>
    <t>Cecilia Naene</t>
  </si>
  <si>
    <t>BEN054</t>
  </si>
  <si>
    <t>Naia Francisco</t>
  </si>
  <si>
    <t>BEN055</t>
  </si>
  <si>
    <t>Lorenha Maia</t>
  </si>
  <si>
    <t>BEN056</t>
  </si>
  <si>
    <t>Berinha Maia</t>
  </si>
  <si>
    <t>BEN057</t>
  </si>
  <si>
    <t>Luisa Fomibe</t>
  </si>
  <si>
    <t>BEN058</t>
  </si>
  <si>
    <t>Maria Paulo</t>
  </si>
  <si>
    <t xml:space="preserve">SDG 3: Good Health and Well Being </t>
  </si>
  <si>
    <t>Description</t>
  </si>
  <si>
    <t>Psafe = Py * (1-Cj) * (1-Pb,boil)</t>
  </si>
  <si>
    <t>Unit</t>
  </si>
  <si>
    <t>Psafe</t>
  </si>
  <si>
    <t xml:space="preserve">Number of additional persons having access to safe water in the project activity compared to the baseline scenario. </t>
  </si>
  <si>
    <t>people</t>
  </si>
  <si>
    <t>Py</t>
  </si>
  <si>
    <t xml:space="preserve">Number of persons having access to safe water in the project activity. </t>
  </si>
  <si>
    <t>project database</t>
  </si>
  <si>
    <t>Expressed as a percentage, the portion of users of the project technology j who in the baseline were already consuming safe water without boiling it.</t>
  </si>
  <si>
    <t>%</t>
  </si>
  <si>
    <t>baseline survey</t>
  </si>
  <si>
    <t>Pb,boil</t>
  </si>
  <si>
    <t>Percentage of persons boiling water for purification in the baseline scenario.</t>
  </si>
  <si>
    <t>baseline:</t>
  </si>
  <si>
    <t>SDG 5: Gender Equality</t>
  </si>
  <si>
    <t>TRy = (Tb,y - Tp,y)/Tb,y</t>
  </si>
  <si>
    <t>TRy</t>
  </si>
  <si>
    <t xml:space="preserve">Total reduction time spent collecting firewood and water for project activity in year y </t>
  </si>
  <si>
    <t>Tb,y</t>
  </si>
  <si>
    <t>Baseline time spent collecting firewood and water per household per week</t>
  </si>
  <si>
    <t>hours</t>
  </si>
  <si>
    <t>Tp,y</t>
  </si>
  <si>
    <t>Project time spent collecting firewood and water per household per week</t>
  </si>
  <si>
    <t>project survey</t>
  </si>
  <si>
    <t>SDG 6: Clean Water and Sanitation</t>
  </si>
  <si>
    <t>Paccess = Py * (1 – Cj) * Up,y</t>
  </si>
  <si>
    <t>Paccess</t>
  </si>
  <si>
    <t>Number of additional persons having access to safe water in the project activity compared to the baseline scenario</t>
  </si>
  <si>
    <t>Number of persons having access to safe water in the project activity</t>
  </si>
  <si>
    <t xml:space="preserve">Up,y </t>
  </si>
  <si>
    <r>
      <t>Usage rate in project scenario p during</t>
    </r>
    <r>
      <rPr>
        <vertAlign val="subscript"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year y</t>
    </r>
  </si>
  <si>
    <t>SDG 13: Climate Action</t>
  </si>
  <si>
    <t>Er,y</t>
  </si>
  <si>
    <t xml:space="preserve">CO2 emission reductions for the current monitoring period </t>
  </si>
  <si>
    <t>VER</t>
  </si>
  <si>
    <t>Emission Reductions claimed for MP 2</t>
  </si>
  <si>
    <t>Nonfunctional days</t>
  </si>
  <si>
    <t>CHI00096</t>
  </si>
  <si>
    <t>Josina Machel Gondola</t>
  </si>
  <si>
    <t>CAPPED at Max people as per 'Treatment Capacity Flow Cap' tab</t>
  </si>
  <si>
    <t>CHI01320</t>
  </si>
  <si>
    <t>Kaboi</t>
  </si>
  <si>
    <t>CHI00091</t>
  </si>
  <si>
    <t>Lorena</t>
  </si>
  <si>
    <t>CHI00086</t>
  </si>
  <si>
    <t>Mazicuera</t>
  </si>
  <si>
    <t>CHI00087</t>
  </si>
  <si>
    <t>Muarewa</t>
  </si>
  <si>
    <t>CHI00081</t>
  </si>
  <si>
    <t>Mucessua</t>
  </si>
  <si>
    <t>CHI00079</t>
  </si>
  <si>
    <t>Muda</t>
  </si>
  <si>
    <t>CHI00042</t>
  </si>
  <si>
    <t>Nhanvudza</t>
  </si>
  <si>
    <t>Average credits at 10,000 cap</t>
  </si>
  <si>
    <t>No of Children</t>
  </si>
  <si>
    <t>No of Adults</t>
  </si>
  <si>
    <t>No of people per HH</t>
  </si>
  <si>
    <t>JOSG001</t>
  </si>
  <si>
    <t>Felix Agostinho</t>
  </si>
  <si>
    <t>JOSG002</t>
  </si>
  <si>
    <t>Hiolaria Augusto</t>
  </si>
  <si>
    <t>JOSG003</t>
  </si>
  <si>
    <t>Francisca Bigone</t>
  </si>
  <si>
    <t>JOSG004</t>
  </si>
  <si>
    <t>Sara Jorge</t>
  </si>
  <si>
    <t>JOSG005</t>
  </si>
  <si>
    <t>Sofia Manuel</t>
  </si>
  <si>
    <t>JOSG006</t>
  </si>
  <si>
    <t>Fina Paulo</t>
  </si>
  <si>
    <t>JOSG007</t>
  </si>
  <si>
    <t>Jota Luis</t>
  </si>
  <si>
    <t>JOSG008</t>
  </si>
  <si>
    <t>Lina Vasco</t>
  </si>
  <si>
    <t>JOSG009</t>
  </si>
  <si>
    <t>Daniel Cesal</t>
  </si>
  <si>
    <t>JOSG010</t>
  </si>
  <si>
    <t>Elvira Conforme</t>
  </si>
  <si>
    <t>JOSG011</t>
  </si>
  <si>
    <t>Cristina Gemuse</t>
  </si>
  <si>
    <t>JOSG012</t>
  </si>
  <si>
    <t>Moises Alface</t>
  </si>
  <si>
    <t>JOSG013</t>
  </si>
  <si>
    <t>Elnesto Cunhabino</t>
  </si>
  <si>
    <t>JOSG014</t>
  </si>
  <si>
    <t>Zaida Guerra</t>
  </si>
  <si>
    <t>JOSG015</t>
  </si>
  <si>
    <t>Cecila Chipingue</t>
  </si>
  <si>
    <t>JOSG016</t>
  </si>
  <si>
    <t>Pita Armando</t>
  </si>
  <si>
    <t>JOSG017</t>
  </si>
  <si>
    <t>Guiro Manuel</t>
  </si>
  <si>
    <t>JOSG018</t>
  </si>
  <si>
    <t>Altur Mateu</t>
  </si>
  <si>
    <t>JOSG019</t>
  </si>
  <si>
    <t>Anastancia Jose</t>
  </si>
  <si>
    <t>JOSG020</t>
  </si>
  <si>
    <t>Pedro Ferro</t>
  </si>
  <si>
    <t>JOSG021</t>
  </si>
  <si>
    <t>Anita Joao</t>
  </si>
  <si>
    <t>JOSG022</t>
  </si>
  <si>
    <t>Domina Nuculao</t>
  </si>
  <si>
    <t>JOSG023</t>
  </si>
  <si>
    <t>Nina Francsico</t>
  </si>
  <si>
    <t>JOSG024</t>
  </si>
  <si>
    <t>Isabel Pita</t>
  </si>
  <si>
    <t>JOSG025</t>
  </si>
  <si>
    <t>Zaida Saraiva</t>
  </si>
  <si>
    <t>JOSG026</t>
  </si>
  <si>
    <t>Domingos Jaime</t>
  </si>
  <si>
    <t>JOSG027</t>
  </si>
  <si>
    <t>Zefa Felix</t>
  </si>
  <si>
    <t>JOSG028</t>
  </si>
  <si>
    <t>Costancia Noua</t>
  </si>
  <si>
    <t>JOSG029</t>
  </si>
  <si>
    <t>Keijo Taio</t>
  </si>
  <si>
    <t>JOSG030</t>
  </si>
  <si>
    <t>Jose Cativa</t>
  </si>
  <si>
    <t>JOSG031</t>
  </si>
  <si>
    <t>Gabriel Canivete</t>
  </si>
  <si>
    <t>JOSG032</t>
  </si>
  <si>
    <t>Sakina Josse</t>
  </si>
  <si>
    <t>JOSG033</t>
  </si>
  <si>
    <t>Armando Mbofana</t>
  </si>
  <si>
    <t>JOSG034</t>
  </si>
  <si>
    <t>Matus Francisco</t>
  </si>
  <si>
    <t>JOSG035</t>
  </si>
  <si>
    <t>Inacio Alexandre</t>
  </si>
  <si>
    <t>JOSG036</t>
  </si>
  <si>
    <t>Augusto Tembo</t>
  </si>
  <si>
    <t>JOSG037</t>
  </si>
  <si>
    <t>Maria Charles</t>
  </si>
  <si>
    <t>JOSG038</t>
  </si>
  <si>
    <t>Pedro Muzimba</t>
  </si>
  <si>
    <t>JOSG039</t>
  </si>
  <si>
    <t>Manuel Muzimba</t>
  </si>
  <si>
    <t>JOSG040</t>
  </si>
  <si>
    <t>Isabel Muzimba</t>
  </si>
  <si>
    <t>JOSG041</t>
  </si>
  <si>
    <t>Jose Wulson</t>
  </si>
  <si>
    <t>JOSG042</t>
  </si>
  <si>
    <t>Vasco Jofrisse</t>
  </si>
  <si>
    <t>JOSG043</t>
  </si>
  <si>
    <t>Jone Wassikete</t>
  </si>
  <si>
    <t>KAB001</t>
  </si>
  <si>
    <t>Tobia Saimoni</t>
  </si>
  <si>
    <t>KAB002</t>
  </si>
  <si>
    <t>Aniceto Andre</t>
  </si>
  <si>
    <t>KAB003</t>
  </si>
  <si>
    <t>Fernando Tshaisa</t>
  </si>
  <si>
    <t>KAB004</t>
  </si>
  <si>
    <t>Mateus Mousinho</t>
  </si>
  <si>
    <t>KAB005</t>
  </si>
  <si>
    <t>Mateus Manuel</t>
  </si>
  <si>
    <t>KAB006</t>
  </si>
  <si>
    <t>Rogerio Boaventura</t>
  </si>
  <si>
    <t>KAB007</t>
  </si>
  <si>
    <t>Gildo Tome</t>
  </si>
  <si>
    <t>KAB008</t>
  </si>
  <si>
    <t>Chico Luis</t>
  </si>
  <si>
    <t>KAB009</t>
  </si>
  <si>
    <t>Fernando Horacio</t>
  </si>
  <si>
    <t>KAB010</t>
  </si>
  <si>
    <t>Celina Langton</t>
  </si>
  <si>
    <t>KAB011</t>
  </si>
  <si>
    <t>Cecilia Amosse</t>
  </si>
  <si>
    <t>KAB012</t>
  </si>
  <si>
    <t>Cecilia Nguenha</t>
  </si>
  <si>
    <t>KAB013</t>
  </si>
  <si>
    <t>Amelia David</t>
  </si>
  <si>
    <t>KAB014</t>
  </si>
  <si>
    <t>Elisa Pinto</t>
  </si>
  <si>
    <t>KAB015</t>
  </si>
  <si>
    <t>Diolindo Jaime</t>
  </si>
  <si>
    <t>KAB016</t>
  </si>
  <si>
    <t>Delfa Ajofce</t>
  </si>
  <si>
    <t>KAB017</t>
  </si>
  <si>
    <t>Elena Melisse</t>
  </si>
  <si>
    <t>KAB018</t>
  </si>
  <si>
    <t>Albertina Jose</t>
  </si>
  <si>
    <t>KAB019</t>
  </si>
  <si>
    <t>Armindo Joaquim</t>
  </si>
  <si>
    <t>KAB020</t>
  </si>
  <si>
    <t>Jose Tobias</t>
  </si>
  <si>
    <t>KAB021</t>
  </si>
  <si>
    <t>Zinha Manuel</t>
  </si>
  <si>
    <t>KAB022</t>
  </si>
  <si>
    <t>Tina Paulino</t>
  </si>
  <si>
    <t>KAB023</t>
  </si>
  <si>
    <t>Nina Fernando</t>
  </si>
  <si>
    <t>KAB024</t>
  </si>
  <si>
    <t>Rita Zestino</t>
  </si>
  <si>
    <t>KAB025</t>
  </si>
  <si>
    <t>Teresa Tomas</t>
  </si>
  <si>
    <t>KAB026</t>
  </si>
  <si>
    <t>Isa Carlos</t>
  </si>
  <si>
    <t>KAB027</t>
  </si>
  <si>
    <t>Catija Zeca</t>
  </si>
  <si>
    <t>KAB028</t>
  </si>
  <si>
    <t>Zareta Armando</t>
  </si>
  <si>
    <t>KAB029</t>
  </si>
  <si>
    <t>Amelia Joao</t>
  </si>
  <si>
    <t>KAB030</t>
  </si>
  <si>
    <t>Faneja Tauzeni</t>
  </si>
  <si>
    <t>KAB031</t>
  </si>
  <si>
    <t>Runinha Marengo</t>
  </si>
  <si>
    <t>KAB032</t>
  </si>
  <si>
    <t>Rita Lindo</t>
  </si>
  <si>
    <t>KAB033</t>
  </si>
  <si>
    <t>Lina Antonio</t>
  </si>
  <si>
    <t>KAB034</t>
  </si>
  <si>
    <t>Isabel Vicente</t>
  </si>
  <si>
    <t>KAB035</t>
  </si>
  <si>
    <t>Rosa Moiwana</t>
  </si>
  <si>
    <t>KAB036</t>
  </si>
  <si>
    <t>Amelia Ernesto</t>
  </si>
  <si>
    <t>KAB037</t>
  </si>
  <si>
    <t>Joana Manuel</t>
  </si>
  <si>
    <t>KAB038</t>
  </si>
  <si>
    <t>Sara Armando</t>
  </si>
  <si>
    <t>KAB039</t>
  </si>
  <si>
    <t>Maria Francisco</t>
  </si>
  <si>
    <t>KAB040</t>
  </si>
  <si>
    <t>Sinea Charles</t>
  </si>
  <si>
    <t>KAB041</t>
  </si>
  <si>
    <t>Calisto Cassene</t>
  </si>
  <si>
    <t>KAB042</t>
  </si>
  <si>
    <t>Fofina Chicuasa</t>
  </si>
  <si>
    <t>KAB043</t>
  </si>
  <si>
    <t>Regina Augusto</t>
  </si>
  <si>
    <t>KAB044</t>
  </si>
  <si>
    <t>Minora Inacio</t>
  </si>
  <si>
    <t>KAB045</t>
  </si>
  <si>
    <t>Muculada Frau</t>
  </si>
  <si>
    <t>KAB046</t>
  </si>
  <si>
    <t>Rita Chaviet</t>
  </si>
  <si>
    <t>KAB047</t>
  </si>
  <si>
    <t>Armando Mateus</t>
  </si>
  <si>
    <t>KAB048</t>
  </si>
  <si>
    <t>Frazio Andre</t>
  </si>
  <si>
    <t>KAB049</t>
  </si>
  <si>
    <t>Francisco Mareva</t>
  </si>
  <si>
    <t>KAB050</t>
  </si>
  <si>
    <t>Regildo Januario</t>
  </si>
  <si>
    <t>KAB051</t>
  </si>
  <si>
    <t>Manuel Bernaldo</t>
  </si>
  <si>
    <t>KAB052</t>
  </si>
  <si>
    <t>Amade Manuel</t>
  </si>
  <si>
    <t>KAB053</t>
  </si>
  <si>
    <t>Judite David</t>
  </si>
  <si>
    <t>KAB054</t>
  </si>
  <si>
    <t>Ines Beca</t>
  </si>
  <si>
    <t>KAB055</t>
  </si>
  <si>
    <t>Russia Francisco</t>
  </si>
  <si>
    <t>KAB056</t>
  </si>
  <si>
    <t>Rosita Danca</t>
  </si>
  <si>
    <t>KAB057</t>
  </si>
  <si>
    <t>Nelfa Abilio</t>
  </si>
  <si>
    <t>KAB058</t>
  </si>
  <si>
    <t>Celestino Jorge</t>
  </si>
  <si>
    <t>KAB059</t>
  </si>
  <si>
    <t>Domingo Manuel</t>
  </si>
  <si>
    <t>LOR001</t>
  </si>
  <si>
    <t>Alberto Wambore</t>
  </si>
  <si>
    <t>LOR002</t>
  </si>
  <si>
    <t>Otilia Surpeni</t>
  </si>
  <si>
    <t>LOR003</t>
  </si>
  <si>
    <t>Francisco Gonsalve</t>
  </si>
  <si>
    <t>LOR004</t>
  </si>
  <si>
    <t>Francisco Baire</t>
  </si>
  <si>
    <t>LOR005</t>
  </si>
  <si>
    <t>Anastancia Mario</t>
  </si>
  <si>
    <t>LOR006</t>
  </si>
  <si>
    <t>Rodrigues Sumila</t>
  </si>
  <si>
    <t>LOR007</t>
  </si>
  <si>
    <t>Regina Francisco</t>
  </si>
  <si>
    <t>LOR008</t>
  </si>
  <si>
    <t>Rita Azorio</t>
  </si>
  <si>
    <t>LOR009</t>
  </si>
  <si>
    <t>Chica Alberto</t>
  </si>
  <si>
    <t>LOR010</t>
  </si>
  <si>
    <t>Aguista Atonio</t>
  </si>
  <si>
    <t>LOR011</t>
  </si>
  <si>
    <t>Maria Rosa Melo</t>
  </si>
  <si>
    <t>LOR012</t>
  </si>
  <si>
    <t>Maria Bernardo</t>
  </si>
  <si>
    <t>LOR013</t>
  </si>
  <si>
    <t>Rozarina Danci</t>
  </si>
  <si>
    <t>LOR014</t>
  </si>
  <si>
    <t>Graca Sadiqim</t>
  </si>
  <si>
    <t>LOR015</t>
  </si>
  <si>
    <t>Rasimer Francisco</t>
  </si>
  <si>
    <t>LOR016</t>
  </si>
  <si>
    <t>Ana Vasco</t>
  </si>
  <si>
    <t>LOR017</t>
  </si>
  <si>
    <t>Madarena Ernesto</t>
  </si>
  <si>
    <t>LOR018</t>
  </si>
  <si>
    <t>Catarina Domigos</t>
  </si>
  <si>
    <t>LOR019</t>
  </si>
  <si>
    <t>Anito Domigos</t>
  </si>
  <si>
    <t>LOR020</t>
  </si>
  <si>
    <t>Beti Joao</t>
  </si>
  <si>
    <t>LOR021</t>
  </si>
  <si>
    <t>Ana Francisco</t>
  </si>
  <si>
    <t>LOR022</t>
  </si>
  <si>
    <t>Rainha Ernesto</t>
  </si>
  <si>
    <t>LOR023</t>
  </si>
  <si>
    <t>Anapaulo Francisco</t>
  </si>
  <si>
    <t>LOR024</t>
  </si>
  <si>
    <t>Timotio Zindoga</t>
  </si>
  <si>
    <t>LOR025</t>
  </si>
  <si>
    <t>Sezario Babu</t>
  </si>
  <si>
    <t>LOR026</t>
  </si>
  <si>
    <t>Sinon Castigo</t>
  </si>
  <si>
    <t>LOR027</t>
  </si>
  <si>
    <t>Tomas Zindoga</t>
  </si>
  <si>
    <t>LOR028</t>
  </si>
  <si>
    <t>Paulo Alberto</t>
  </si>
  <si>
    <t>LOR029</t>
  </si>
  <si>
    <t>Jeremias Tomas</t>
  </si>
  <si>
    <t>LOR030</t>
  </si>
  <si>
    <t>Alberto Carlos</t>
  </si>
  <si>
    <t>LOR031</t>
  </si>
  <si>
    <t>Zito Joao</t>
  </si>
  <si>
    <t>LOR032</t>
  </si>
  <si>
    <t>Catia Francisco</t>
  </si>
  <si>
    <t>LOR033</t>
  </si>
  <si>
    <t>Zaina Jeremias</t>
  </si>
  <si>
    <t>LOR034</t>
  </si>
  <si>
    <t>Daina Alberto</t>
  </si>
  <si>
    <t>LOR035</t>
  </si>
  <si>
    <t>Francisco Tonito</t>
  </si>
  <si>
    <t>LOR036</t>
  </si>
  <si>
    <t>Ozilia Tomas</t>
  </si>
  <si>
    <t>LOR037</t>
  </si>
  <si>
    <t>Cristina Timotio</t>
  </si>
  <si>
    <t>LOR038</t>
  </si>
  <si>
    <t>Zindoga Tomas</t>
  </si>
  <si>
    <t>LOR039</t>
  </si>
  <si>
    <t>Joao Calisto</t>
  </si>
  <si>
    <t>LOR040</t>
  </si>
  <si>
    <t>Alberto Candinho</t>
  </si>
  <si>
    <t>LOR041</t>
  </si>
  <si>
    <t>Beto Cigarro</t>
  </si>
  <si>
    <t>LOR042</t>
  </si>
  <si>
    <t>Arlete Grande</t>
  </si>
  <si>
    <t>LOR043</t>
  </si>
  <si>
    <t>Monis Francisco</t>
  </si>
  <si>
    <t>LOR044</t>
  </si>
  <si>
    <t>Octia Chingorre</t>
  </si>
  <si>
    <t>MAZ001</t>
  </si>
  <si>
    <t>Domingos</t>
  </si>
  <si>
    <t>MAZ002</t>
  </si>
  <si>
    <t>Joao Tomas</t>
  </si>
  <si>
    <t>MAZ003</t>
  </si>
  <si>
    <t>Gili Albino</t>
  </si>
  <si>
    <t>MAZ004</t>
  </si>
  <si>
    <t>Zeca Altorin</t>
  </si>
  <si>
    <t>MAZ005</t>
  </si>
  <si>
    <t>Jose Joaquim Joao</t>
  </si>
  <si>
    <t>MAZ006</t>
  </si>
  <si>
    <t>Flora Cotinho</t>
  </si>
  <si>
    <t>MAZ007</t>
  </si>
  <si>
    <t>Alminda Wine</t>
  </si>
  <si>
    <t>MAZ008</t>
  </si>
  <si>
    <t>Petro Coliasi</t>
  </si>
  <si>
    <t>MAZ009</t>
  </si>
  <si>
    <t>Maria Inoqui</t>
  </si>
  <si>
    <t>MAZ010</t>
  </si>
  <si>
    <t>Tina Zeca</t>
  </si>
  <si>
    <t>MAZ011</t>
  </si>
  <si>
    <t>Antonho Albino</t>
  </si>
  <si>
    <t>MAZ012</t>
  </si>
  <si>
    <t>Sezina Magain</t>
  </si>
  <si>
    <t>MAZ013</t>
  </si>
  <si>
    <t>Fati Jose</t>
  </si>
  <si>
    <t>MAZ014</t>
  </si>
  <si>
    <t>Zina Americon</t>
  </si>
  <si>
    <t>MAZ015</t>
  </si>
  <si>
    <t>Raquel Joao</t>
  </si>
  <si>
    <t>MAZ016</t>
  </si>
  <si>
    <t>Esperasa Feizba</t>
  </si>
  <si>
    <t>MAZ017</t>
  </si>
  <si>
    <t>Sara Osazico</t>
  </si>
  <si>
    <t>MAZ018</t>
  </si>
  <si>
    <t>Joana Vasco</t>
  </si>
  <si>
    <t>MAZ019</t>
  </si>
  <si>
    <t>Esta Jozem</t>
  </si>
  <si>
    <t>MAZ020</t>
  </si>
  <si>
    <t>Joana Perera</t>
  </si>
  <si>
    <t>MAZ021</t>
  </si>
  <si>
    <t>Amelia Tomo</t>
  </si>
  <si>
    <t>MAZ022</t>
  </si>
  <si>
    <t>Bezinha Pica</t>
  </si>
  <si>
    <t>MAZ023</t>
  </si>
  <si>
    <t>MAZ024</t>
  </si>
  <si>
    <t>Eliza Josem</t>
  </si>
  <si>
    <t>MAZ025</t>
  </si>
  <si>
    <t>Elisa Albino</t>
  </si>
  <si>
    <t>MAZ026</t>
  </si>
  <si>
    <t>Jochi Zeca</t>
  </si>
  <si>
    <t>MAZ027</t>
  </si>
  <si>
    <t>Aiola Paulo</t>
  </si>
  <si>
    <t>MAZ028</t>
  </si>
  <si>
    <t>Muazia Zecolo</t>
  </si>
  <si>
    <t>MAZ029</t>
  </si>
  <si>
    <t>Alminda Zeca</t>
  </si>
  <si>
    <t>MAZ030</t>
  </si>
  <si>
    <t>Rosa Morisenit</t>
  </si>
  <si>
    <t>MAZ031</t>
  </si>
  <si>
    <t>Feza Sico Joao</t>
  </si>
  <si>
    <t>MAZ032</t>
  </si>
  <si>
    <t>Elena Elias</t>
  </si>
  <si>
    <t>MAZ033</t>
  </si>
  <si>
    <t>Malta Tomas</t>
  </si>
  <si>
    <t>MAZ034</t>
  </si>
  <si>
    <t>Gina Zeca</t>
  </si>
  <si>
    <t>MAZ035</t>
  </si>
  <si>
    <t>Riana Vasco</t>
  </si>
  <si>
    <t>MAZ036</t>
  </si>
  <si>
    <t>Mada Rena</t>
  </si>
  <si>
    <t>MAZ037</t>
  </si>
  <si>
    <t>Vaiola Savume</t>
  </si>
  <si>
    <t>MAZ038</t>
  </si>
  <si>
    <t>Aha Savume</t>
  </si>
  <si>
    <t>MAZ039</t>
  </si>
  <si>
    <t>Eminha Chico</t>
  </si>
  <si>
    <t>MAZ040</t>
  </si>
  <si>
    <t>Maria Chadre</t>
  </si>
  <si>
    <t>MAZ041</t>
  </si>
  <si>
    <t>Mamelia Petzo</t>
  </si>
  <si>
    <t>MAZ042</t>
  </si>
  <si>
    <t>Sandra Mantos</t>
  </si>
  <si>
    <t>MAZ043</t>
  </si>
  <si>
    <t>Oenado Caxitio</t>
  </si>
  <si>
    <t>MAZ044</t>
  </si>
  <si>
    <t>Eliza Alturia</t>
  </si>
  <si>
    <t>MAZ045</t>
  </si>
  <si>
    <t>Zabel josem</t>
  </si>
  <si>
    <t>MAZ046</t>
  </si>
  <si>
    <t>Muemtaole</t>
  </si>
  <si>
    <t>MAZ047</t>
  </si>
  <si>
    <t>Cobra Dorim</t>
  </si>
  <si>
    <t>MAZ048</t>
  </si>
  <si>
    <t>Clara Tomas</t>
  </si>
  <si>
    <t>MAZ049</t>
  </si>
  <si>
    <t>Monica</t>
  </si>
  <si>
    <t>MAZ050</t>
  </si>
  <si>
    <t>Rosita Manuel</t>
  </si>
  <si>
    <t>MAZ051</t>
  </si>
  <si>
    <t>Ahita Seela</t>
  </si>
  <si>
    <t>MAZ052</t>
  </si>
  <si>
    <t>Aha Maria Mario</t>
  </si>
  <si>
    <t>MAZ053</t>
  </si>
  <si>
    <t>Zabel jose</t>
  </si>
  <si>
    <t>MAZ054</t>
  </si>
  <si>
    <t>Emabra Sico</t>
  </si>
  <si>
    <t>MAZ055</t>
  </si>
  <si>
    <t>Luisa Heti</t>
  </si>
  <si>
    <t>MAZ056</t>
  </si>
  <si>
    <t>Grasinola Otoli</t>
  </si>
  <si>
    <t>MAZ057</t>
  </si>
  <si>
    <t>Davidime Gachis</t>
  </si>
  <si>
    <t>MAZ058</t>
  </si>
  <si>
    <t>Lino Faeron</t>
  </si>
  <si>
    <t>MAZ059</t>
  </si>
  <si>
    <t>Aha Atonho</t>
  </si>
  <si>
    <t>MAZ060</t>
  </si>
  <si>
    <t>Ana Sapazio</t>
  </si>
  <si>
    <t>MAZ061</t>
  </si>
  <si>
    <t>Dorica Mario</t>
  </si>
  <si>
    <t>MAZ062</t>
  </si>
  <si>
    <t>Eva Chico</t>
  </si>
  <si>
    <t>MAZ063</t>
  </si>
  <si>
    <t>Cristina Soza</t>
  </si>
  <si>
    <t>MAZ064</t>
  </si>
  <si>
    <t>MAZ065</t>
  </si>
  <si>
    <t>Mara Quia Josi</t>
  </si>
  <si>
    <t>MAZ066</t>
  </si>
  <si>
    <t>Pita Fungai</t>
  </si>
  <si>
    <t>MAZ067</t>
  </si>
  <si>
    <t>Siolazia Tomas</t>
  </si>
  <si>
    <t>MAZ068</t>
  </si>
  <si>
    <t>Gerezia Hasit</t>
  </si>
  <si>
    <t>MAZ069</t>
  </si>
  <si>
    <t>Luis Ginga</t>
  </si>
  <si>
    <t>MAZ070</t>
  </si>
  <si>
    <t>Luis Midrizem</t>
  </si>
  <si>
    <t>MAZ071</t>
  </si>
  <si>
    <t>Marico Ginga</t>
  </si>
  <si>
    <t>MAZ072</t>
  </si>
  <si>
    <t>Pitama Sango</t>
  </si>
  <si>
    <t>MAZ073</t>
  </si>
  <si>
    <t xml:space="preserve">Manugla Manuel </t>
  </si>
  <si>
    <t>MAZ074</t>
  </si>
  <si>
    <t>Sala</t>
  </si>
  <si>
    <t>MAZ075</t>
  </si>
  <si>
    <t>MAZ076</t>
  </si>
  <si>
    <t>Sinegim</t>
  </si>
  <si>
    <t>MAZ077</t>
  </si>
  <si>
    <t>Maria Fernando</t>
  </si>
  <si>
    <t>MAZ078</t>
  </si>
  <si>
    <t>Silva N G</t>
  </si>
  <si>
    <t>MAZ079</t>
  </si>
  <si>
    <t>MAZ080</t>
  </si>
  <si>
    <t>Pedro</t>
  </si>
  <si>
    <t>MAZ081</t>
  </si>
  <si>
    <t>Giziela Mendi</t>
  </si>
  <si>
    <t>MAZ082</t>
  </si>
  <si>
    <t>Pita Zeca</t>
  </si>
  <si>
    <t>MAZ083</t>
  </si>
  <si>
    <t>Paulo Pizipin</t>
  </si>
  <si>
    <t>MAZ084</t>
  </si>
  <si>
    <t>Siada Magani</t>
  </si>
  <si>
    <t>MAZ085</t>
  </si>
  <si>
    <t>Marta</t>
  </si>
  <si>
    <t>MAZ086</t>
  </si>
  <si>
    <t>Selger Gahi</t>
  </si>
  <si>
    <t>MAZ087</t>
  </si>
  <si>
    <t>Domingos Maune</t>
  </si>
  <si>
    <t>MAZ088</t>
  </si>
  <si>
    <t>Zacue Seize</t>
  </si>
  <si>
    <t>MAZ089</t>
  </si>
  <si>
    <t>Atonio Vizamau</t>
  </si>
  <si>
    <t>MAZ090</t>
  </si>
  <si>
    <t>Elihesito Sozinho</t>
  </si>
  <si>
    <t>MAZ091</t>
  </si>
  <si>
    <t>Linda Brenado</t>
  </si>
  <si>
    <t>MAZ092</t>
  </si>
  <si>
    <t>Belinha Antonio</t>
  </si>
  <si>
    <t>MAZ093</t>
  </si>
  <si>
    <t>Gina Maire</t>
  </si>
  <si>
    <t>MUA001</t>
  </si>
  <si>
    <t>Jose Sebastiao</t>
  </si>
  <si>
    <t>MUA002</t>
  </si>
  <si>
    <t>MUA003</t>
  </si>
  <si>
    <t>Mario Hureze</t>
  </si>
  <si>
    <t>MUA004</t>
  </si>
  <si>
    <t>Serizai Laurenco</t>
  </si>
  <si>
    <t>MUA005</t>
  </si>
  <si>
    <t>Antonio Manuel</t>
  </si>
  <si>
    <t>MUA006</t>
  </si>
  <si>
    <t>Carlos Alberto</t>
  </si>
  <si>
    <t>MUA007</t>
  </si>
  <si>
    <t>Alegoiz Joao Macanio</t>
  </si>
  <si>
    <t>MUA008</t>
  </si>
  <si>
    <t>Potai Jose</t>
  </si>
  <si>
    <t>MUA009</t>
  </si>
  <si>
    <t>Rui Benjamin</t>
  </si>
  <si>
    <t>MUA010</t>
  </si>
  <si>
    <t>Paulo Marques</t>
  </si>
  <si>
    <t>MUA011</t>
  </si>
  <si>
    <t>Lucas Manuel</t>
  </si>
  <si>
    <t>MUA012</t>
  </si>
  <si>
    <t>Izaquiel Jose</t>
  </si>
  <si>
    <t>MUA013</t>
  </si>
  <si>
    <t>Manuel Ricardo</t>
  </si>
  <si>
    <t>MUA014</t>
  </si>
  <si>
    <t>Mussa Samuel</t>
  </si>
  <si>
    <t>MUA015</t>
  </si>
  <si>
    <t>Elicha Luis</t>
  </si>
  <si>
    <t>MUA016</t>
  </si>
  <si>
    <t>Felipe Isac</t>
  </si>
  <si>
    <t>MUA017</t>
  </si>
  <si>
    <t>MUA018</t>
  </si>
  <si>
    <t>Anastaicia Manuel</t>
  </si>
  <si>
    <t>MUA019</t>
  </si>
  <si>
    <t>Azesta Araujo</t>
  </si>
  <si>
    <t>MUA020</t>
  </si>
  <si>
    <t>Ines Manguenna</t>
  </si>
  <si>
    <t>MUA021</t>
  </si>
  <si>
    <t>Eva Paulo</t>
  </si>
  <si>
    <t>MUA022</t>
  </si>
  <si>
    <t>Mariasinh Fernando</t>
  </si>
  <si>
    <t>MUA023</t>
  </si>
  <si>
    <t>Luisa Luis</t>
  </si>
  <si>
    <t>MUA024</t>
  </si>
  <si>
    <t>Francisca Jose</t>
  </si>
  <si>
    <t>MUA025</t>
  </si>
  <si>
    <t>Nesta Tito</t>
  </si>
  <si>
    <t>MUA026</t>
  </si>
  <si>
    <t>Lucia Antonio</t>
  </si>
  <si>
    <t>MUA027</t>
  </si>
  <si>
    <t>Dorca Armando</t>
  </si>
  <si>
    <t>MUA028</t>
  </si>
  <si>
    <t>Graca Samuel</t>
  </si>
  <si>
    <t>MUA029</t>
  </si>
  <si>
    <t>Ester Manuel</t>
  </si>
  <si>
    <t>MUA030</t>
  </si>
  <si>
    <t>Julieta Matanna</t>
  </si>
  <si>
    <t>MUA031</t>
  </si>
  <si>
    <t>Dorca Antonio</t>
  </si>
  <si>
    <t>MUA032</t>
  </si>
  <si>
    <t>Velonica Sozinho</t>
  </si>
  <si>
    <t>MUA033</t>
  </si>
  <si>
    <t>Izabel Jose</t>
  </si>
  <si>
    <t>MUA034</t>
  </si>
  <si>
    <t>Fatima Sebastiao</t>
  </si>
  <si>
    <t>MUA035</t>
  </si>
  <si>
    <t>Laura Almeida</t>
  </si>
  <si>
    <t>MUA036</t>
  </si>
  <si>
    <t>Maria Eriques</t>
  </si>
  <si>
    <t>MUA037</t>
  </si>
  <si>
    <t>Hate Nharimwe</t>
  </si>
  <si>
    <t>MUA038</t>
  </si>
  <si>
    <t>Maria Lousenso</t>
  </si>
  <si>
    <t>MUA039</t>
  </si>
  <si>
    <t>Jodite Fazenda</t>
  </si>
  <si>
    <t>MUA040</t>
  </si>
  <si>
    <t>Mama Laurenco</t>
  </si>
  <si>
    <t>MUA041</t>
  </si>
  <si>
    <t>Marta Antonio</t>
  </si>
  <si>
    <t>MUA042</t>
  </si>
  <si>
    <t>Alice Pedro</t>
  </si>
  <si>
    <t>MUA043</t>
  </si>
  <si>
    <t>Cristina Felix</t>
  </si>
  <si>
    <t>MUA044</t>
  </si>
  <si>
    <t>Celina Caudiero</t>
  </si>
  <si>
    <t>MUA045</t>
  </si>
  <si>
    <t>Alberlina Laurenco</t>
  </si>
  <si>
    <t>MUA046</t>
  </si>
  <si>
    <t>Cativa Ernesto</t>
  </si>
  <si>
    <t>MUA047</t>
  </si>
  <si>
    <t>Amelia Antonio</t>
  </si>
  <si>
    <t>MUA048</t>
  </si>
  <si>
    <t>Elisa Colfate</t>
  </si>
  <si>
    <t>MUA049</t>
  </si>
  <si>
    <t>Lucas Pedro</t>
  </si>
  <si>
    <t>MUC001</t>
  </si>
  <si>
    <t>Julio Ricardo</t>
  </si>
  <si>
    <t>MUC002</t>
  </si>
  <si>
    <t>Raul Fernando</t>
  </si>
  <si>
    <t>MUC003</t>
  </si>
  <si>
    <t>Antonio Diquisson</t>
  </si>
  <si>
    <t>MUC004</t>
  </si>
  <si>
    <t>Rosa Joaquim</t>
  </si>
  <si>
    <t>MUC005</t>
  </si>
  <si>
    <t>Teresa Alberto</t>
  </si>
  <si>
    <t>MUC006</t>
  </si>
  <si>
    <t>Xume Luis Mbairo</t>
  </si>
  <si>
    <t>MUC007</t>
  </si>
  <si>
    <t>Victoria Samuel</t>
  </si>
  <si>
    <t>MUC008</t>
  </si>
  <si>
    <t>Atale Larissa</t>
  </si>
  <si>
    <t>MUC009</t>
  </si>
  <si>
    <t>Felizmina Nhaca</t>
  </si>
  <si>
    <t>MUC010</t>
  </si>
  <si>
    <t>Albino Catoma</t>
  </si>
  <si>
    <t>MUC011</t>
  </si>
  <si>
    <t>Pedro Mariano</t>
  </si>
  <si>
    <t>MUC012</t>
  </si>
  <si>
    <t>Clara Mupangabue</t>
  </si>
  <si>
    <t>MUC013</t>
  </si>
  <si>
    <t>Fthone Maguaza</t>
  </si>
  <si>
    <t>MUC014</t>
  </si>
  <si>
    <t>Miguel Sebastiao</t>
  </si>
  <si>
    <t>MUC015</t>
  </si>
  <si>
    <t>MUC016</t>
  </si>
  <si>
    <t>Octavio Thaundo</t>
  </si>
  <si>
    <t>MUC017</t>
  </si>
  <si>
    <t>Francisco Canfose</t>
  </si>
  <si>
    <t>MUC018</t>
  </si>
  <si>
    <t>Jose Pedro</t>
  </si>
  <si>
    <t>MUC019</t>
  </si>
  <si>
    <t>Alberto Joao</t>
  </si>
  <si>
    <t>MUC020</t>
  </si>
  <si>
    <t>Paulo Nueva</t>
  </si>
  <si>
    <t>MUC021</t>
  </si>
  <si>
    <t>Estieranca Pedro</t>
  </si>
  <si>
    <t>MUC022</t>
  </si>
  <si>
    <t>Joaquina Carvalho</t>
  </si>
  <si>
    <t>MUC023</t>
  </si>
  <si>
    <t>Leonor Armindo</t>
  </si>
  <si>
    <t>MUC024</t>
  </si>
  <si>
    <t>Azelia Daimon</t>
  </si>
  <si>
    <t>MUC025</t>
  </si>
  <si>
    <t xml:space="preserve">Nelson Antonio </t>
  </si>
  <si>
    <t>MUC026</t>
  </si>
  <si>
    <t>Maria Augusto</t>
  </si>
  <si>
    <t>MUC027</t>
  </si>
  <si>
    <t>David Francisco</t>
  </si>
  <si>
    <t>MUC028</t>
  </si>
  <si>
    <t>Luis Joaquim</t>
  </si>
  <si>
    <t>MUC029</t>
  </si>
  <si>
    <t>Veronica Alberto</t>
  </si>
  <si>
    <t>MUC030</t>
  </si>
  <si>
    <t>Sezor Costinho</t>
  </si>
  <si>
    <t>MUC031</t>
  </si>
  <si>
    <t>Titas Fernando</t>
  </si>
  <si>
    <t>MUC032</t>
  </si>
  <si>
    <t>MUC033</t>
  </si>
  <si>
    <t>Gilda Danil</t>
  </si>
  <si>
    <t>MUC034</t>
  </si>
  <si>
    <t>Maises Mario</t>
  </si>
  <si>
    <t>MUC035</t>
  </si>
  <si>
    <t>Marta Manuel</t>
  </si>
  <si>
    <t>MUC036</t>
  </si>
  <si>
    <t>Antonio Santo</t>
  </si>
  <si>
    <t>MUC037</t>
  </si>
  <si>
    <t>Rosita Xavier</t>
  </si>
  <si>
    <t>MUC038</t>
  </si>
  <si>
    <t>Cicilia Armando</t>
  </si>
  <si>
    <t>MUC039</t>
  </si>
  <si>
    <t>Felix Pita</t>
  </si>
  <si>
    <t>MUC040</t>
  </si>
  <si>
    <t>Ines Domingo</t>
  </si>
  <si>
    <t>MUC041</t>
  </si>
  <si>
    <t>Pedro Marques</t>
  </si>
  <si>
    <t>MUC042</t>
  </si>
  <si>
    <t>Amilcar Francisco</t>
  </si>
  <si>
    <t>MUC043</t>
  </si>
  <si>
    <t>Seleste Mateus</t>
  </si>
  <si>
    <t>MUC044</t>
  </si>
  <si>
    <t>Joaquina Muchito</t>
  </si>
  <si>
    <t>MUC045</t>
  </si>
  <si>
    <t>Isabel Alberto</t>
  </si>
  <si>
    <t>MUC046</t>
  </si>
  <si>
    <t>Victoria Alberto</t>
  </si>
  <si>
    <t>MUC047</t>
  </si>
  <si>
    <t>Catarina Jose</t>
  </si>
  <si>
    <t>MUC048</t>
  </si>
  <si>
    <t>Candido Tiago</t>
  </si>
  <si>
    <t>MUC049</t>
  </si>
  <si>
    <t>Sergo Tiago</t>
  </si>
  <si>
    <t>MUC050</t>
  </si>
  <si>
    <t>Laurinha Sifiano</t>
  </si>
  <si>
    <t>MUC051</t>
  </si>
  <si>
    <t>Luisa Tanga</t>
  </si>
  <si>
    <t>MUC052</t>
  </si>
  <si>
    <t>Emilia Benzene</t>
  </si>
  <si>
    <t>MUC053</t>
  </si>
  <si>
    <t>Manuel Tembo</t>
  </si>
  <si>
    <t>MUC054</t>
  </si>
  <si>
    <t>Lidia Andre</t>
  </si>
  <si>
    <t>MUC055</t>
  </si>
  <si>
    <t>Buthe Antonio</t>
  </si>
  <si>
    <t>MUC056</t>
  </si>
  <si>
    <t>Tapacua Antonio</t>
  </si>
  <si>
    <t>MUC057</t>
  </si>
  <si>
    <t>Maria Camilo</t>
  </si>
  <si>
    <t>MUC058</t>
  </si>
  <si>
    <t>Inacio Camilo</t>
  </si>
  <si>
    <t>MUC059</t>
  </si>
  <si>
    <t>Terezinha Cassone</t>
  </si>
  <si>
    <t>MUC060</t>
  </si>
  <si>
    <t>Rogerio Camilo</t>
  </si>
  <si>
    <t>MUC061</t>
  </si>
  <si>
    <t>Maria Macarreia</t>
  </si>
  <si>
    <t>MUC062</t>
  </si>
  <si>
    <t>Rosaria Roda</t>
  </si>
  <si>
    <t>MUC063</t>
  </si>
  <si>
    <t>Laura Joao</t>
  </si>
  <si>
    <t>MUDA001</t>
  </si>
  <si>
    <t>Carlos Chaora</t>
  </si>
  <si>
    <t>MUDA002</t>
  </si>
  <si>
    <t>Calisto Razao</t>
  </si>
  <si>
    <t>MUDA003</t>
  </si>
  <si>
    <t>Julinho Tambo</t>
  </si>
  <si>
    <t>MUDA004</t>
  </si>
  <si>
    <t>Antonia Reis</t>
  </si>
  <si>
    <t>MUDA005</t>
  </si>
  <si>
    <t>Antonio Pedro</t>
  </si>
  <si>
    <t>MUDA006</t>
  </si>
  <si>
    <t>Maria Alfredo</t>
  </si>
  <si>
    <t>MUDA007</t>
  </si>
  <si>
    <t>Raunde Raunde</t>
  </si>
  <si>
    <t>MUDA008</t>
  </si>
  <si>
    <t>Mateus Joao Oliv</t>
  </si>
  <si>
    <t>MUDA009</t>
  </si>
  <si>
    <t>Edina Agosinho</t>
  </si>
  <si>
    <t>MUDA010</t>
  </si>
  <si>
    <t>Ernesto Manuel</t>
  </si>
  <si>
    <t>MUDA011</t>
  </si>
  <si>
    <t>Malote Daniel</t>
  </si>
  <si>
    <t>MUDA012</t>
  </si>
  <si>
    <t>Pita Antonio Mazande</t>
  </si>
  <si>
    <t>MUDA013</t>
  </si>
  <si>
    <t>Jervasio Paulo</t>
  </si>
  <si>
    <t>MUDA014</t>
  </si>
  <si>
    <t>Armando Francisco</t>
  </si>
  <si>
    <t>MUDA015</t>
  </si>
  <si>
    <t>MUDA016</t>
  </si>
  <si>
    <t>Filomena Jose</t>
  </si>
  <si>
    <t>MUDA017</t>
  </si>
  <si>
    <t>Amelia Momade</t>
  </si>
  <si>
    <t>MUDA018</t>
  </si>
  <si>
    <t>Hortencia Pita</t>
  </si>
  <si>
    <t>MUDA019</t>
  </si>
  <si>
    <t>Terezinha Luis</t>
  </si>
  <si>
    <t>MUDA020</t>
  </si>
  <si>
    <t>Adelina Mabalane</t>
  </si>
  <si>
    <t>MUDA021</t>
  </si>
  <si>
    <t>Cristina Jorge</t>
  </si>
  <si>
    <t>MUDA022</t>
  </si>
  <si>
    <t>Delfina Gonsalves</t>
  </si>
  <si>
    <t>MUDA023</t>
  </si>
  <si>
    <t>Fernando Manuel</t>
  </si>
  <si>
    <t>MUDA024</t>
  </si>
  <si>
    <t>Tabita Horacio</t>
  </si>
  <si>
    <t>MUDA025</t>
  </si>
  <si>
    <t>Maria Felix</t>
  </si>
  <si>
    <t>MUDA026</t>
  </si>
  <si>
    <t>Biette Dac Vasco</t>
  </si>
  <si>
    <t>MUDA027</t>
  </si>
  <si>
    <t>Leidita Araujo</t>
  </si>
  <si>
    <t>MUDA028</t>
  </si>
  <si>
    <t>Manta Paenimo</t>
  </si>
  <si>
    <t>MUDA029</t>
  </si>
  <si>
    <t>Eromelida Erijemio</t>
  </si>
  <si>
    <t>MUDA030</t>
  </si>
  <si>
    <t>Maria Fomne</t>
  </si>
  <si>
    <t>MUDA031</t>
  </si>
  <si>
    <t>Antonia Carlos</t>
  </si>
  <si>
    <t>MUDA032</t>
  </si>
  <si>
    <t>Helema Francisco</t>
  </si>
  <si>
    <t>MUDA033</t>
  </si>
  <si>
    <t>Izaura Funai</t>
  </si>
  <si>
    <t>MUDA034</t>
  </si>
  <si>
    <t>Maria Rosa</t>
  </si>
  <si>
    <t>MUDA035</t>
  </si>
  <si>
    <t>Leumisia Luis</t>
  </si>
  <si>
    <t>MUDA036</t>
  </si>
  <si>
    <t>Carlito Recastro</t>
  </si>
  <si>
    <t>MUDA037</t>
  </si>
  <si>
    <t>Terezinha Viagera</t>
  </si>
  <si>
    <t>MUDA038</t>
  </si>
  <si>
    <t>Natamiel Eugemio</t>
  </si>
  <si>
    <t>MUDA039</t>
  </si>
  <si>
    <t>Luisa Eugemio</t>
  </si>
  <si>
    <t>MUDA040</t>
  </si>
  <si>
    <t>Joaquim Chimario</t>
  </si>
  <si>
    <t>MUDA041</t>
  </si>
  <si>
    <t>Paulo Faene</t>
  </si>
  <si>
    <t>MUDA042</t>
  </si>
  <si>
    <t>MUDA043</t>
  </si>
  <si>
    <t>MUDA044</t>
  </si>
  <si>
    <t>Daniel Joao</t>
  </si>
  <si>
    <t>MUDA045</t>
  </si>
  <si>
    <t>Pnesiosa Daniel</t>
  </si>
  <si>
    <t>MUDA046</t>
  </si>
  <si>
    <t xml:space="preserve">Mateus Joao  </t>
  </si>
  <si>
    <t>MUDA047</t>
  </si>
  <si>
    <t>Adelima Masalame</t>
  </si>
  <si>
    <t>MUDA048</t>
  </si>
  <si>
    <t xml:space="preserve">Mateus Mufumame </t>
  </si>
  <si>
    <t>MUDA049</t>
  </si>
  <si>
    <t>Marcelino Araujo</t>
  </si>
  <si>
    <t>MUDA050</t>
  </si>
  <si>
    <t>Luis Jaso</t>
  </si>
  <si>
    <t>MUDA051</t>
  </si>
  <si>
    <t>Ester Vermiz</t>
  </si>
  <si>
    <t>NHAN001</t>
  </si>
  <si>
    <t>Amelia Wache</t>
  </si>
  <si>
    <t>NHAN002</t>
  </si>
  <si>
    <t>Mateus Luis</t>
  </si>
  <si>
    <t>NHAN003</t>
  </si>
  <si>
    <t>Domingos Thauro</t>
  </si>
  <si>
    <t>NHAN004</t>
  </si>
  <si>
    <t>Armando Estevao</t>
  </si>
  <si>
    <t>NHAN005</t>
  </si>
  <si>
    <t xml:space="preserve">Sanito Batista </t>
  </si>
  <si>
    <t>NHAN006</t>
  </si>
  <si>
    <t>Joao Viagem</t>
  </si>
  <si>
    <t>NHAN007</t>
  </si>
  <si>
    <t>Bente Jessinao</t>
  </si>
  <si>
    <t>NHAN008</t>
  </si>
  <si>
    <t>Sebastiana Pomba</t>
  </si>
  <si>
    <t>NHAN009</t>
  </si>
  <si>
    <t>Alberto Jaime</t>
  </si>
  <si>
    <t>NHAN010</t>
  </si>
  <si>
    <t>Zacarias Fentasse</t>
  </si>
  <si>
    <t>NHAN011</t>
  </si>
  <si>
    <t>Charles Mateus</t>
  </si>
  <si>
    <t>NHAN012</t>
  </si>
  <si>
    <t>Tomas Vontade</t>
  </si>
  <si>
    <t>NHAN013</t>
  </si>
  <si>
    <t>Fernando Mateus</t>
  </si>
  <si>
    <t>NHAN014</t>
  </si>
  <si>
    <t>Paulina Pascoal</t>
  </si>
  <si>
    <t>NHAN015</t>
  </si>
  <si>
    <t>Evelina Pascoal</t>
  </si>
  <si>
    <t>NHAN016</t>
  </si>
  <si>
    <t>Samuel Paulo</t>
  </si>
  <si>
    <t>NHAN017</t>
  </si>
  <si>
    <t>Mateus Paulo</t>
  </si>
  <si>
    <t>NHAN018</t>
  </si>
  <si>
    <t>Joana Sande</t>
  </si>
  <si>
    <t>NHAN019</t>
  </si>
  <si>
    <t>Pedro Farnela</t>
  </si>
  <si>
    <t>NHAN020</t>
  </si>
  <si>
    <t>Zeca Alberto</t>
  </si>
  <si>
    <t>NHAN021</t>
  </si>
  <si>
    <t>Madalena Vasco</t>
  </si>
  <si>
    <t>NHAN022</t>
  </si>
  <si>
    <t>Regina Guerra</t>
  </si>
  <si>
    <t>NHAN023</t>
  </si>
  <si>
    <t>Abel Mateus</t>
  </si>
  <si>
    <t>NHAN024</t>
  </si>
  <si>
    <t>Tomas Estevao</t>
  </si>
  <si>
    <t>NHAN025</t>
  </si>
  <si>
    <t>Amosse Fernando</t>
  </si>
  <si>
    <t>NHAN026</t>
  </si>
  <si>
    <t>Emilia Vasco</t>
  </si>
  <si>
    <t>NHAN027</t>
  </si>
  <si>
    <t>Joaquina Americo</t>
  </si>
  <si>
    <t>NHAN028</t>
  </si>
  <si>
    <t>Elisa Vontade</t>
  </si>
  <si>
    <t>NHAN029</t>
  </si>
  <si>
    <t>Anabela Joao</t>
  </si>
  <si>
    <t>NHAN030</t>
  </si>
  <si>
    <t>Joaquina Chave</t>
  </si>
  <si>
    <t>NHAN031</t>
  </si>
  <si>
    <t>Azelia Fernando</t>
  </si>
  <si>
    <t>NHAN032</t>
  </si>
  <si>
    <t>Paulino Jose</t>
  </si>
  <si>
    <t>NHAN033</t>
  </si>
  <si>
    <t>Pancieneia Alpeu</t>
  </si>
  <si>
    <t>NHAN034</t>
  </si>
  <si>
    <t>Armando Salvador</t>
  </si>
  <si>
    <t>NHAN035</t>
  </si>
  <si>
    <t>Feniasse Simes</t>
  </si>
  <si>
    <t>NHAN036</t>
  </si>
  <si>
    <t>Tadeu Gabriel</t>
  </si>
  <si>
    <t>NHAN037</t>
  </si>
  <si>
    <t>Joaquim Alfredo</t>
  </si>
  <si>
    <t>NHAN038</t>
  </si>
  <si>
    <t>Armando Mussa</t>
  </si>
  <si>
    <t>NHAN039</t>
  </si>
  <si>
    <t>Andre Isaqquiel</t>
  </si>
  <si>
    <t>NHAN040</t>
  </si>
  <si>
    <t>Zeca Americo</t>
  </si>
  <si>
    <t>NHAN041</t>
  </si>
  <si>
    <t>Lazara joao</t>
  </si>
  <si>
    <t>NHAN042</t>
  </si>
  <si>
    <t>Tome Andrade</t>
  </si>
  <si>
    <t>NHAN043</t>
  </si>
  <si>
    <t>Claudio Manuel</t>
  </si>
  <si>
    <t>NHAN044</t>
  </si>
  <si>
    <t>Vasco Zeca</t>
  </si>
  <si>
    <t>NHAN045</t>
  </si>
  <si>
    <t>Jossal Zandai</t>
  </si>
  <si>
    <t>NHAN046</t>
  </si>
  <si>
    <t>Alcinda Jorge</t>
  </si>
  <si>
    <t>NHAN047</t>
  </si>
  <si>
    <t>NHAN048</t>
  </si>
  <si>
    <t>Eduardo Manuel</t>
  </si>
  <si>
    <t>NHAN049</t>
  </si>
  <si>
    <t>Castigo Luis</t>
  </si>
  <si>
    <t>NHAN050</t>
  </si>
  <si>
    <t>Mascarenta Pinto</t>
  </si>
  <si>
    <t>NHAN051</t>
  </si>
  <si>
    <t>Germias Tendai</t>
  </si>
  <si>
    <t>NHAN052</t>
  </si>
  <si>
    <t>Arcefo Joao</t>
  </si>
  <si>
    <t>NHAN053</t>
  </si>
  <si>
    <t>Germias Joao</t>
  </si>
  <si>
    <t>NHAN054</t>
  </si>
  <si>
    <t>Tome Jofrisse</t>
  </si>
  <si>
    <t>baseline</t>
  </si>
  <si>
    <t>Nonfuctional</t>
  </si>
  <si>
    <t>SUS01087</t>
  </si>
  <si>
    <t>Madudu</t>
  </si>
  <si>
    <t>CAPPED at capped people as per 'Treatment Capacity Flow Cap' tab</t>
  </si>
  <si>
    <t>SUS00023</t>
  </si>
  <si>
    <t xml:space="preserve">Magaro </t>
  </si>
  <si>
    <t>SUS01091</t>
  </si>
  <si>
    <t>Maquawaio</t>
  </si>
  <si>
    <t>SUS01086</t>
  </si>
  <si>
    <t>Maquina</t>
  </si>
  <si>
    <t>SUS00009</t>
  </si>
  <si>
    <t>Matongua</t>
  </si>
  <si>
    <t>SUS00008</t>
  </si>
  <si>
    <t>Mucombe School</t>
  </si>
  <si>
    <t>SUS01094</t>
  </si>
  <si>
    <t>Sanguene School</t>
  </si>
  <si>
    <t>CHI00045</t>
  </si>
  <si>
    <t>1 de Junho</t>
  </si>
  <si>
    <t xml:space="preserve">Cap for CP </t>
  </si>
  <si>
    <t>MADU001</t>
  </si>
  <si>
    <t>Buco Saize Weche</t>
  </si>
  <si>
    <t>MADU002</t>
  </si>
  <si>
    <t>MADU003</t>
  </si>
  <si>
    <t>Sorofina Mateus</t>
  </si>
  <si>
    <t>MADU004</t>
  </si>
  <si>
    <t>Chipo Samuel</t>
  </si>
  <si>
    <t>MADU005</t>
  </si>
  <si>
    <t>Manuel Buco</t>
  </si>
  <si>
    <t>MADU006</t>
  </si>
  <si>
    <t>Gilda Manuel</t>
  </si>
  <si>
    <t>MADU007</t>
  </si>
  <si>
    <t>Luis Saize</t>
  </si>
  <si>
    <t>MADU008</t>
  </si>
  <si>
    <t>Paulina Mateus</t>
  </si>
  <si>
    <t>MADU009</t>
  </si>
  <si>
    <t>Enia Luis</t>
  </si>
  <si>
    <t>MADU010</t>
  </si>
  <si>
    <t>Madalena Elias</t>
  </si>
  <si>
    <t>MADU011</t>
  </si>
  <si>
    <t>Joao Joanita</t>
  </si>
  <si>
    <t>MADU012</t>
  </si>
  <si>
    <t>Mateus Sebastiao</t>
  </si>
  <si>
    <t>MADU013</t>
  </si>
  <si>
    <t>MADU014</t>
  </si>
  <si>
    <t>Adriano Mateus</t>
  </si>
  <si>
    <t>MADU015</t>
  </si>
  <si>
    <t>Veronica Daniel</t>
  </si>
  <si>
    <t>MADU016</t>
  </si>
  <si>
    <t>Pedro Saize Weche</t>
  </si>
  <si>
    <t>MADU017</t>
  </si>
  <si>
    <t>Johane Pedro</t>
  </si>
  <si>
    <t>MADU018</t>
  </si>
  <si>
    <t>Helena Tobias</t>
  </si>
  <si>
    <t>MADU019</t>
  </si>
  <si>
    <t>Miriemo Samuel</t>
  </si>
  <si>
    <t>MADU020</t>
  </si>
  <si>
    <t>Rosa Mateus</t>
  </si>
  <si>
    <t>MADU021</t>
  </si>
  <si>
    <t>Virginia Simone</t>
  </si>
  <si>
    <t>MADU022</t>
  </si>
  <si>
    <t>Fernando Albino</t>
  </si>
  <si>
    <t>MADU023</t>
  </si>
  <si>
    <t>Isabel Mateus</t>
  </si>
  <si>
    <t>MADU024</t>
  </si>
  <si>
    <t>Filipe Albino</t>
  </si>
  <si>
    <t>MADU025</t>
  </si>
  <si>
    <t>Isaias Pedro</t>
  </si>
  <si>
    <t>MADU026</t>
  </si>
  <si>
    <t>Maria Timoteo</t>
  </si>
  <si>
    <t>MADU027</t>
  </si>
  <si>
    <t>Maria Sebastiao</t>
  </si>
  <si>
    <t>MADU028</t>
  </si>
  <si>
    <t>Elidia Pedro</t>
  </si>
  <si>
    <t>MADU029</t>
  </si>
  <si>
    <t>Jose Daniel</t>
  </si>
  <si>
    <t>MADU030</t>
  </si>
  <si>
    <t>Rosita Sevene</t>
  </si>
  <si>
    <t>MADU031</t>
  </si>
  <si>
    <t>Sara Bjane</t>
  </si>
  <si>
    <t>MADU032</t>
  </si>
  <si>
    <t>Fatima Pedro</t>
  </si>
  <si>
    <t>MADU033</t>
  </si>
  <si>
    <t>Marta Simango</t>
  </si>
  <si>
    <t>MADU034</t>
  </si>
  <si>
    <t>Fernando Juliasse</t>
  </si>
  <si>
    <t>MADU035</t>
  </si>
  <si>
    <t>Marta Alfredo</t>
  </si>
  <si>
    <t>MADU036</t>
  </si>
  <si>
    <t>Moises Pedro</t>
  </si>
  <si>
    <t>MADU037</t>
  </si>
  <si>
    <t>Mario Jermias</t>
  </si>
  <si>
    <t>MADU038</t>
  </si>
  <si>
    <t>Titosse Simango</t>
  </si>
  <si>
    <t>MADU039</t>
  </si>
  <si>
    <t>Sebastiao Joaquim</t>
  </si>
  <si>
    <t>MADU040</t>
  </si>
  <si>
    <t>Teresa Weche</t>
  </si>
  <si>
    <t>MADU041</t>
  </si>
  <si>
    <t>Rabeca Saize</t>
  </si>
  <si>
    <t>MADU042</t>
  </si>
  <si>
    <t>Armando Naene</t>
  </si>
  <si>
    <t>MADU043</t>
  </si>
  <si>
    <t>Amelia Mateus</t>
  </si>
  <si>
    <t>MADU044</t>
  </si>
  <si>
    <t>MADU045</t>
  </si>
  <si>
    <t>Joana Abel</t>
  </si>
  <si>
    <t>MADU046</t>
  </si>
  <si>
    <t>Chistina Paulo</t>
  </si>
  <si>
    <t>MADU047</t>
  </si>
  <si>
    <t>Madalena Jose</t>
  </si>
  <si>
    <t>MADU048</t>
  </si>
  <si>
    <t>Elisa Joaquim</t>
  </si>
  <si>
    <t>MADU049</t>
  </si>
  <si>
    <t>Dorcas Elias</t>
  </si>
  <si>
    <t>MADU050</t>
  </si>
  <si>
    <t>Celina Manuel</t>
  </si>
  <si>
    <t>MADU051</t>
  </si>
  <si>
    <t>Fatima Armando</t>
  </si>
  <si>
    <t>MADU052</t>
  </si>
  <si>
    <t>Fernando Naene</t>
  </si>
  <si>
    <t>MADU053</t>
  </si>
  <si>
    <t>Ndanci Armando</t>
  </si>
  <si>
    <t>MADU054</t>
  </si>
  <si>
    <t>Jemusse Joaquim</t>
  </si>
  <si>
    <t>MADU055</t>
  </si>
  <si>
    <t>Filipe Armando</t>
  </si>
  <si>
    <t>MADU056</t>
  </si>
  <si>
    <t>Jossefa Alberto</t>
  </si>
  <si>
    <t>MADU057</t>
  </si>
  <si>
    <t>Virginia Amerco</t>
  </si>
  <si>
    <t>MADU058</t>
  </si>
  <si>
    <t>Elisa Antonio</t>
  </si>
  <si>
    <t>MADU059</t>
  </si>
  <si>
    <t>Helena Augusto</t>
  </si>
  <si>
    <t>MADU060</t>
  </si>
  <si>
    <t>Amelia Manuel</t>
  </si>
  <si>
    <t>MADU061</t>
  </si>
  <si>
    <t>Ana Timoteo</t>
  </si>
  <si>
    <t>MADU062</t>
  </si>
  <si>
    <t>Fatima Mutice</t>
  </si>
  <si>
    <t>MADU063</t>
  </si>
  <si>
    <t>Lucia Sebastiao</t>
  </si>
  <si>
    <t>MADU064</t>
  </si>
  <si>
    <t>MADU065</t>
  </si>
  <si>
    <t>MADU066</t>
  </si>
  <si>
    <t>Perdo Saize</t>
  </si>
  <si>
    <t>MADU067</t>
  </si>
  <si>
    <t>Armando Sebastiao</t>
  </si>
  <si>
    <t>MADU068</t>
  </si>
  <si>
    <t>MADU069</t>
  </si>
  <si>
    <t>Joao Sebastiao</t>
  </si>
  <si>
    <t>MADU070</t>
  </si>
  <si>
    <t>Helina Timoteo</t>
  </si>
  <si>
    <t>MADU071</t>
  </si>
  <si>
    <t>Jossefa Antonio</t>
  </si>
  <si>
    <t>MADU072</t>
  </si>
  <si>
    <t>Maria Mariano</t>
  </si>
  <si>
    <t>MADU073</t>
  </si>
  <si>
    <t>Chupicai Lucas</t>
  </si>
  <si>
    <t>MADU074</t>
  </si>
  <si>
    <t>Eva Pedro Mariano</t>
  </si>
  <si>
    <t>MADU075</t>
  </si>
  <si>
    <t>Saulina Chico</t>
  </si>
  <si>
    <t>MADU076</t>
  </si>
  <si>
    <t>Chico Timoteo</t>
  </si>
  <si>
    <t>MADU077</t>
  </si>
  <si>
    <t>Armando Armando</t>
  </si>
  <si>
    <t>MADU078</t>
  </si>
  <si>
    <t>Erasmo Chanssi</t>
  </si>
  <si>
    <t>MADU079</t>
  </si>
  <si>
    <t>Carlito Mateus</t>
  </si>
  <si>
    <t>MADU080</t>
  </si>
  <si>
    <t>MADU081</t>
  </si>
  <si>
    <t>Jose Rupe Jose</t>
  </si>
  <si>
    <t>MADU082</t>
  </si>
  <si>
    <t>Adelia Ernesto</t>
  </si>
  <si>
    <t>MADU083</t>
  </si>
  <si>
    <t>Isabel Nharuanda</t>
  </si>
  <si>
    <t>MADU084</t>
  </si>
  <si>
    <t>Maria Nassi</t>
  </si>
  <si>
    <t>MADU085</t>
  </si>
  <si>
    <t>Jose Soares</t>
  </si>
  <si>
    <t>MADU086</t>
  </si>
  <si>
    <t>Zacarias Tembo</t>
  </si>
  <si>
    <t>MADU087</t>
  </si>
  <si>
    <t>Tome Bulaque</t>
  </si>
  <si>
    <t>MADU088</t>
  </si>
  <si>
    <t>Modesto Beniasse</t>
  </si>
  <si>
    <t>MADU089</t>
  </si>
  <si>
    <t>Augusto Eduardo</t>
  </si>
  <si>
    <t>MADU090</t>
  </si>
  <si>
    <t>Nito Noa</t>
  </si>
  <si>
    <t>MADU091</t>
  </si>
  <si>
    <t>Buga Baimone</t>
  </si>
  <si>
    <t>MADU092</t>
  </si>
  <si>
    <t>Argentina Rojasi</t>
  </si>
  <si>
    <t>MADU093</t>
  </si>
  <si>
    <t>Celeste Juda</t>
  </si>
  <si>
    <t>MAGA001</t>
  </si>
  <si>
    <t>David Sabao</t>
  </si>
  <si>
    <t>MAGA002</t>
  </si>
  <si>
    <t>Armando Gemuce</t>
  </si>
  <si>
    <t>MAGA003</t>
  </si>
  <si>
    <t>Mateus Sofia</t>
  </si>
  <si>
    <t>MAGA004</t>
  </si>
  <si>
    <t>Jacob Tomas</t>
  </si>
  <si>
    <t>MAGA005</t>
  </si>
  <si>
    <t>Arone Elias</t>
  </si>
  <si>
    <t>MAGA006</t>
  </si>
  <si>
    <t>Fernando Alesandre</t>
  </si>
  <si>
    <t>MAGA007</t>
  </si>
  <si>
    <t>Tobias Thaunde</t>
  </si>
  <si>
    <t>MAGA008</t>
  </si>
  <si>
    <t>Samuel Zacarias</t>
  </si>
  <si>
    <t>MAGA009</t>
  </si>
  <si>
    <t>Angela Agostinho</t>
  </si>
  <si>
    <t>MAGA010</t>
  </si>
  <si>
    <t>Silvia Samuel</t>
  </si>
  <si>
    <t>MAGA011</t>
  </si>
  <si>
    <t>Ester Timoteo</t>
  </si>
  <si>
    <t>MAGA012</t>
  </si>
  <si>
    <t>Roda Isaias</t>
  </si>
  <si>
    <t>MAGA013</t>
  </si>
  <si>
    <t>Rabeca Jairosse</t>
  </si>
  <si>
    <t>MAGA014</t>
  </si>
  <si>
    <t>Sara Timoteo</t>
  </si>
  <si>
    <t>MAGA015</t>
  </si>
  <si>
    <t>Ema Lucas</t>
  </si>
  <si>
    <t>MAGA016</t>
  </si>
  <si>
    <t>Anita Manuel</t>
  </si>
  <si>
    <t>MAGA017</t>
  </si>
  <si>
    <t>Fatima Filimono</t>
  </si>
  <si>
    <t>MAGA018</t>
  </si>
  <si>
    <t>Elisa Adriano</t>
  </si>
  <si>
    <t>MAGA019</t>
  </si>
  <si>
    <t>Maria Filimone</t>
  </si>
  <si>
    <t>MAGA020</t>
  </si>
  <si>
    <t>Lucia Jossias</t>
  </si>
  <si>
    <t>MAGA021</t>
  </si>
  <si>
    <t>Rosa Jose</t>
  </si>
  <si>
    <t>MAGA022</t>
  </si>
  <si>
    <t>Luisa Mbunji</t>
  </si>
  <si>
    <t>MAGA023</t>
  </si>
  <si>
    <t>Arminda Mateus</t>
  </si>
  <si>
    <t>MAGA024</t>
  </si>
  <si>
    <t>Regina Tomas</t>
  </si>
  <si>
    <t>MAGA025</t>
  </si>
  <si>
    <t>Eugenia Baptista</t>
  </si>
  <si>
    <t>MAGA026</t>
  </si>
  <si>
    <t>Essinate Naissone</t>
  </si>
  <si>
    <t>MAGA027</t>
  </si>
  <si>
    <t>Lucia Moises</t>
  </si>
  <si>
    <t>MAGA028</t>
  </si>
  <si>
    <t>Sara Naissone</t>
  </si>
  <si>
    <t>MAGA029</t>
  </si>
  <si>
    <t>Marta Filimone</t>
  </si>
  <si>
    <t>MAGA030</t>
  </si>
  <si>
    <t>Rocina Zacarias</t>
  </si>
  <si>
    <t>MAGA031</t>
  </si>
  <si>
    <t>Teresa Zacarias</t>
  </si>
  <si>
    <t>MAGA032</t>
  </si>
  <si>
    <t>Raina Samissone</t>
  </si>
  <si>
    <t>MAGA033</t>
  </si>
  <si>
    <t>Essita Manuel</t>
  </si>
  <si>
    <t>MAGA034</t>
  </si>
  <si>
    <t>Teresa Sete</t>
  </si>
  <si>
    <t>MAGA035</t>
  </si>
  <si>
    <t>Luisa Jossias</t>
  </si>
  <si>
    <t>MAGA036</t>
  </si>
  <si>
    <t>Gloria Arone</t>
  </si>
  <si>
    <t>MAGA037</t>
  </si>
  <si>
    <t>Sara Johane</t>
  </si>
  <si>
    <t>MAGA038</t>
  </si>
  <si>
    <t>Elisa Zacarias</t>
  </si>
  <si>
    <t>MAGA039</t>
  </si>
  <si>
    <t>Agostinho Joni</t>
  </si>
  <si>
    <t>MAGA040</t>
  </si>
  <si>
    <t>Domuche Amacaracher</t>
  </si>
  <si>
    <t>MAGA041</t>
  </si>
  <si>
    <t>Pita Mateus</t>
  </si>
  <si>
    <t>MAGA042</t>
  </si>
  <si>
    <t>Mateus Samuel</t>
  </si>
  <si>
    <t>MAGA043</t>
  </si>
  <si>
    <t>Joao Joaquim</t>
  </si>
  <si>
    <t>MAGA044</t>
  </si>
  <si>
    <t>Maulicio Joao</t>
  </si>
  <si>
    <t>MAGA045</t>
  </si>
  <si>
    <t>David Armando</t>
  </si>
  <si>
    <t>MAGA046</t>
  </si>
  <si>
    <t>Francisco Manuel</t>
  </si>
  <si>
    <t>MAGA047</t>
  </si>
  <si>
    <t>MAGA048</t>
  </si>
  <si>
    <t>Maria Samussoni</t>
  </si>
  <si>
    <t>MAGA049</t>
  </si>
  <si>
    <t>Celina Maguiza</t>
  </si>
  <si>
    <t>MAGA050</t>
  </si>
  <si>
    <t xml:space="preserve">Julia Musagurana </t>
  </si>
  <si>
    <t>MAGA051</t>
  </si>
  <si>
    <t>Arminda Filipe</t>
  </si>
  <si>
    <t>MAGA052</t>
  </si>
  <si>
    <t>MAGA053</t>
  </si>
  <si>
    <t>Catalina Paulo</t>
  </si>
  <si>
    <t>MAGA054</t>
  </si>
  <si>
    <t>Eva Simao</t>
  </si>
  <si>
    <t>MAGA055</t>
  </si>
  <si>
    <t>Rosita Lucas</t>
  </si>
  <si>
    <t>MAGA056</t>
  </si>
  <si>
    <t>Rosa Alberto</t>
  </si>
  <si>
    <t>MAGA057</t>
  </si>
  <si>
    <t>Julieta Chaviel</t>
  </si>
  <si>
    <t>MAGA058</t>
  </si>
  <si>
    <t>Sofia Alberto</t>
  </si>
  <si>
    <t>MAGA059</t>
  </si>
  <si>
    <t>Suzoni Mutumai</t>
  </si>
  <si>
    <t>MAGA060</t>
  </si>
  <si>
    <t>Victoria Fernando</t>
  </si>
  <si>
    <t>MAGA061</t>
  </si>
  <si>
    <t>Sofia Farai</t>
  </si>
  <si>
    <t>MAGA062</t>
  </si>
  <si>
    <t>Npsai Chirenje</t>
  </si>
  <si>
    <t>MAGA063</t>
  </si>
  <si>
    <t>Fatima Mauricio</t>
  </si>
  <si>
    <t>MAGA064</t>
  </si>
  <si>
    <t>Agelina Jossefa</t>
  </si>
  <si>
    <t>MAGA065</t>
  </si>
  <si>
    <t>Rosa Francisco</t>
  </si>
  <si>
    <t>MAGA066</t>
  </si>
  <si>
    <t>Gloria Mayana</t>
  </si>
  <si>
    <t>MAGA067</t>
  </si>
  <si>
    <t>Densa Adriano</t>
  </si>
  <si>
    <t>MAGA068</t>
  </si>
  <si>
    <t>MAGA069</t>
  </si>
  <si>
    <t>Sara Mariceta</t>
  </si>
  <si>
    <t>MAGA070</t>
  </si>
  <si>
    <t>Enia Taimo</t>
  </si>
  <si>
    <t>MAGA071</t>
  </si>
  <si>
    <t>Sara Zacarias</t>
  </si>
  <si>
    <t>MAGA072</t>
  </si>
  <si>
    <t>Fatima Samuel</t>
  </si>
  <si>
    <t>MAGA073</t>
  </si>
  <si>
    <t>Aria Germias</t>
  </si>
  <si>
    <t>MAGA074</t>
  </si>
  <si>
    <t>Paulina Isaque</t>
  </si>
  <si>
    <t>MAGA075</t>
  </si>
  <si>
    <t>MAGA076</t>
  </si>
  <si>
    <t>Veronica Massaita</t>
  </si>
  <si>
    <t>MAGA077</t>
  </si>
  <si>
    <t>Lucia Chuquanta</t>
  </si>
  <si>
    <t>MAGA078</t>
  </si>
  <si>
    <t>Eva Penicera</t>
  </si>
  <si>
    <t>MAGA079</t>
  </si>
  <si>
    <t>Rosina Wilson</t>
  </si>
  <si>
    <t>MAGA080</t>
  </si>
  <si>
    <t>Isabel Tekesua</t>
  </si>
  <si>
    <t>MAGA081</t>
  </si>
  <si>
    <t>Joni Joao</t>
  </si>
  <si>
    <t>MAGA082</t>
  </si>
  <si>
    <t>Helena Maulicio</t>
  </si>
  <si>
    <t>MAGA083</t>
  </si>
  <si>
    <t>Rosa Tomas</t>
  </si>
  <si>
    <t>MAGA084</t>
  </si>
  <si>
    <t>Belina Lucas</t>
  </si>
  <si>
    <t>MAGA085</t>
  </si>
  <si>
    <t>Sara Machir</t>
  </si>
  <si>
    <t>MAGA086</t>
  </si>
  <si>
    <t>Essita Chico</t>
  </si>
  <si>
    <t>MAGA087</t>
  </si>
  <si>
    <t>Luisa Senda</t>
  </si>
  <si>
    <t>MAGA088</t>
  </si>
  <si>
    <t>Elia Jairosse</t>
  </si>
  <si>
    <t>MAGA089</t>
  </si>
  <si>
    <t>Zacarias Samossone</t>
  </si>
  <si>
    <t>MAGA090</t>
  </si>
  <si>
    <t>Herique Filimone</t>
  </si>
  <si>
    <t>MAGA091</t>
  </si>
  <si>
    <t>MAGA092</t>
  </si>
  <si>
    <t>Luisa Tehuquata</t>
  </si>
  <si>
    <t>MAGA093</t>
  </si>
  <si>
    <t>Timato Pedro</t>
  </si>
  <si>
    <t>MAQ001</t>
  </si>
  <si>
    <t>Benjamim Niquicene</t>
  </si>
  <si>
    <t>MAQ002</t>
  </si>
  <si>
    <t>Daniel Benjamim</t>
  </si>
  <si>
    <t>MAQ003</t>
  </si>
  <si>
    <t>Manuel Benjamim</t>
  </si>
  <si>
    <t>MAQ004</t>
  </si>
  <si>
    <t>Joaqum Benjamim</t>
  </si>
  <si>
    <t>MAQ005</t>
  </si>
  <si>
    <t>Amelia Manguanga</t>
  </si>
  <si>
    <t>MAQ006</t>
  </si>
  <si>
    <t>Terezinha Nhoana</t>
  </si>
  <si>
    <t>MAQ007</t>
  </si>
  <si>
    <t>Lavumo Benjamim</t>
  </si>
  <si>
    <t>MAQ008</t>
  </si>
  <si>
    <t>MAQ009</t>
  </si>
  <si>
    <t>Elisa Macundangu</t>
  </si>
  <si>
    <t>MAQ010</t>
  </si>
  <si>
    <t>MAQ011</t>
  </si>
  <si>
    <t>Madalenzi Charles</t>
  </si>
  <si>
    <t>MAQ012</t>
  </si>
  <si>
    <t>Helena Thaundra</t>
  </si>
  <si>
    <t>MAQ013</t>
  </si>
  <si>
    <t>Guressi Alberto</t>
  </si>
  <si>
    <t>MAQ014</t>
  </si>
  <si>
    <t>Mateus Filipe</t>
  </si>
  <si>
    <t>MAQ015</t>
  </si>
  <si>
    <t>Laurinda Mateus</t>
  </si>
  <si>
    <t>MAQ016</t>
  </si>
  <si>
    <t>Albino Felipe</t>
  </si>
  <si>
    <t>MAQ017</t>
  </si>
  <si>
    <t>Carolina Maelongue</t>
  </si>
  <si>
    <t>MAQ018</t>
  </si>
  <si>
    <t>Fernando Felipe</t>
  </si>
  <si>
    <t>MAQ019</t>
  </si>
  <si>
    <t>Tsitsi Feliz</t>
  </si>
  <si>
    <t>MAQ020</t>
  </si>
  <si>
    <t>Elias Muridjo</t>
  </si>
  <si>
    <t>MAQ021</t>
  </si>
  <si>
    <t>Fatima Chuquera</t>
  </si>
  <si>
    <t>MAQ022</t>
  </si>
  <si>
    <t>Sebastiao Elias</t>
  </si>
  <si>
    <t>MAQ023</t>
  </si>
  <si>
    <t>Alberto Elias</t>
  </si>
  <si>
    <t>MAQ024</t>
  </si>
  <si>
    <t>Luisa Jossefa</t>
  </si>
  <si>
    <t>MAQ025</t>
  </si>
  <si>
    <t>Adelia Simeo</t>
  </si>
  <si>
    <t>MAQ026</t>
  </si>
  <si>
    <t>Augusto Fernando</t>
  </si>
  <si>
    <t>MAQ027</t>
  </si>
  <si>
    <t>Manuel Elizis</t>
  </si>
  <si>
    <t>MAQ028</t>
  </si>
  <si>
    <t>Teresa Verniz</t>
  </si>
  <si>
    <t>MAQ029</t>
  </si>
  <si>
    <t>Catarina Johane</t>
  </si>
  <si>
    <t>MAQ030</t>
  </si>
  <si>
    <t>Gloria Mario Raza</t>
  </si>
  <si>
    <t>MAQ031</t>
  </si>
  <si>
    <t>Lucas Mario Raza</t>
  </si>
  <si>
    <t>MAQ032</t>
  </si>
  <si>
    <t>Sofia Mario</t>
  </si>
  <si>
    <t>MAQ033</t>
  </si>
  <si>
    <t>Rosa Mario Jose</t>
  </si>
  <si>
    <t>MAQ034</t>
  </si>
  <si>
    <t>Catarina Alberto</t>
  </si>
  <si>
    <t>MAQ035</t>
  </si>
  <si>
    <t>Vitoria Manuel</t>
  </si>
  <si>
    <t>MAQ036</t>
  </si>
  <si>
    <t>Helena Alberto</t>
  </si>
  <si>
    <t>MAQ037</t>
  </si>
  <si>
    <t>Samuel Sumburane</t>
  </si>
  <si>
    <t>MAQ038</t>
  </si>
  <si>
    <t>Agusta Jose Matoa</t>
  </si>
  <si>
    <t>MAQ039</t>
  </si>
  <si>
    <t>Gertrude Daniel Oficio</t>
  </si>
  <si>
    <t>MAQ040</t>
  </si>
  <si>
    <t>Laurinda Mateus Gurue</t>
  </si>
  <si>
    <t>MAQ041</t>
  </si>
  <si>
    <t>Sara Lavume Samuel</t>
  </si>
  <si>
    <t>MAQ042</t>
  </si>
  <si>
    <t>Eva Saize</t>
  </si>
  <si>
    <t>MAQ043</t>
  </si>
  <si>
    <t>Rosariz Jose</t>
  </si>
  <si>
    <t>MAQ044</t>
  </si>
  <si>
    <t>Isabel Richard</t>
  </si>
  <si>
    <t>MAQ045</t>
  </si>
  <si>
    <t>Rabeca Tomas</t>
  </si>
  <si>
    <t>MAQ046</t>
  </si>
  <si>
    <t>Carolina Mateus</t>
  </si>
  <si>
    <t>MAQ047</t>
  </si>
  <si>
    <t>Luisa Machawa</t>
  </si>
  <si>
    <t>MAQ048</t>
  </si>
  <si>
    <t>Wilson Samuel</t>
  </si>
  <si>
    <t>MAQ049</t>
  </si>
  <si>
    <t>Runia Benjamim</t>
  </si>
  <si>
    <t>MAQ050</t>
  </si>
  <si>
    <t>Rosa Jorge</t>
  </si>
  <si>
    <t>MAQ051</t>
  </si>
  <si>
    <t>Jorge Samuel</t>
  </si>
  <si>
    <t>MAQ052</t>
  </si>
  <si>
    <t>Paulina Penicela</t>
  </si>
  <si>
    <t>MAQ053</t>
  </si>
  <si>
    <t>Pita Samuel Marque</t>
  </si>
  <si>
    <t>MAQ054</t>
  </si>
  <si>
    <t>Greci Felipe</t>
  </si>
  <si>
    <t>MAQ055</t>
  </si>
  <si>
    <t>Julia Memba Mahone</t>
  </si>
  <si>
    <t>MAQU001</t>
  </si>
  <si>
    <t>Paulo Penente</t>
  </si>
  <si>
    <t>MAQU002</t>
  </si>
  <si>
    <t>Enia Tomas</t>
  </si>
  <si>
    <t>MAQU003</t>
  </si>
  <si>
    <t>Nora Tomas</t>
  </si>
  <si>
    <t>MAQU004</t>
  </si>
  <si>
    <t>Joao Paulo</t>
  </si>
  <si>
    <t>MAQU005</t>
  </si>
  <si>
    <t>Diolinda Penente</t>
  </si>
  <si>
    <t>MAQU006</t>
  </si>
  <si>
    <t>Enia Francisco</t>
  </si>
  <si>
    <t>MAQU007</t>
  </si>
  <si>
    <t>Fernando Jequecene</t>
  </si>
  <si>
    <t>MAQU008</t>
  </si>
  <si>
    <t>Francisco Fernando</t>
  </si>
  <si>
    <t>MAQU009</t>
  </si>
  <si>
    <t>Imaculada Manuel</t>
  </si>
  <si>
    <t>MAQU010</t>
  </si>
  <si>
    <t>Belito Fernando</t>
  </si>
  <si>
    <t>MAQU011</t>
  </si>
  <si>
    <t>Fenando Sete</t>
  </si>
  <si>
    <t>MAQU012</t>
  </si>
  <si>
    <t>David Gimo</t>
  </si>
  <si>
    <t>MAQU013</t>
  </si>
  <si>
    <t>Vasco Miquitaio</t>
  </si>
  <si>
    <t>MAQU014</t>
  </si>
  <si>
    <t>Helena Manuel</t>
  </si>
  <si>
    <t>MAQU015</t>
  </si>
  <si>
    <t>Maria Jossias</t>
  </si>
  <si>
    <t>MAQU016</t>
  </si>
  <si>
    <t>Rosalina Inacio</t>
  </si>
  <si>
    <t>MAQU017</t>
  </si>
  <si>
    <t>Joaquina Jose</t>
  </si>
  <si>
    <t>MAQU018</t>
  </si>
  <si>
    <t>MAQU019</t>
  </si>
  <si>
    <t>Marta Fernando</t>
  </si>
  <si>
    <t>MAQU020</t>
  </si>
  <si>
    <t>Celina Joao</t>
  </si>
  <si>
    <t>MAQU021</t>
  </si>
  <si>
    <t>Amelia Vasco</t>
  </si>
  <si>
    <t>MAQU022</t>
  </si>
  <si>
    <t>Isabel Vasco Luis</t>
  </si>
  <si>
    <t>MAQU023</t>
  </si>
  <si>
    <t>Ruben Alexandre</t>
  </si>
  <si>
    <t>MAQU024</t>
  </si>
  <si>
    <t>Zacarias Gopo</t>
  </si>
  <si>
    <t>MAQU025</t>
  </si>
  <si>
    <t>Saimone Massaite</t>
  </si>
  <si>
    <t>MAQU026</t>
  </si>
  <si>
    <t>Ruben Maphossa</t>
  </si>
  <si>
    <t>MAQU027</t>
  </si>
  <si>
    <t>Maria Massaite</t>
  </si>
  <si>
    <t>MAQU028</t>
  </si>
  <si>
    <t>Moguen Mugambo</t>
  </si>
  <si>
    <t>MAQU029</t>
  </si>
  <si>
    <t>Robati Madiri</t>
  </si>
  <si>
    <t>MAQU030</t>
  </si>
  <si>
    <t>Elisa Nhango</t>
  </si>
  <si>
    <t>MAQU031</t>
  </si>
  <si>
    <t>Isabel Ngonhamo</t>
  </si>
  <si>
    <t>MAQU032</t>
  </si>
  <si>
    <t>Epino Ngwenha</t>
  </si>
  <si>
    <t>MAQU033</t>
  </si>
  <si>
    <t>David Machai</t>
  </si>
  <si>
    <t>MAQU034</t>
  </si>
  <si>
    <t>Jose Chamu</t>
  </si>
  <si>
    <t>MAQU035</t>
  </si>
  <si>
    <t>Micheque Gambango</t>
  </si>
  <si>
    <t>MAQU036</t>
  </si>
  <si>
    <t>David Gopo</t>
  </si>
  <si>
    <t>MAQU037</t>
  </si>
  <si>
    <t>Marova Chongue</t>
  </si>
  <si>
    <t>MAQU038</t>
  </si>
  <si>
    <t>Samuel Gopo</t>
  </si>
  <si>
    <t>MAQU039</t>
  </si>
  <si>
    <t>Samorai Phossa</t>
  </si>
  <si>
    <t>MAQU040</t>
  </si>
  <si>
    <t>Joaquina Fernando</t>
  </si>
  <si>
    <t>MAQU041</t>
  </si>
  <si>
    <t>Joao Biqui</t>
  </si>
  <si>
    <t>MAQU042</t>
  </si>
  <si>
    <t>Caitano Massamba</t>
  </si>
  <si>
    <t>MAQU043</t>
  </si>
  <si>
    <t>Manje Mumboco</t>
  </si>
  <si>
    <t>MAQU044</t>
  </si>
  <si>
    <t>Chipuripuri Mugandiura</t>
  </si>
  <si>
    <t>MAQU045</t>
  </si>
  <si>
    <t>Zacaria Penicela</t>
  </si>
  <si>
    <t>MAQU046</t>
  </si>
  <si>
    <t>Seveca Thomo</t>
  </si>
  <si>
    <t>MAQU047</t>
  </si>
  <si>
    <t>Tito Godin</t>
  </si>
  <si>
    <t>MAQU048</t>
  </si>
  <si>
    <t>Lucia Americo</t>
  </si>
  <si>
    <t>MAQU049</t>
  </si>
  <si>
    <t>MAQU050</t>
  </si>
  <si>
    <t>Gardinho Titos</t>
  </si>
  <si>
    <t>MAQU051</t>
  </si>
  <si>
    <t>Guerra Chomugurara</t>
  </si>
  <si>
    <t>MAQU052</t>
  </si>
  <si>
    <t>Wiliamo Simango</t>
  </si>
  <si>
    <t>MAQU053</t>
  </si>
  <si>
    <t>Luis Machaua</t>
  </si>
  <si>
    <t>MAQU054</t>
  </si>
  <si>
    <t>Ben Alexandre</t>
  </si>
  <si>
    <t>MAQU055</t>
  </si>
  <si>
    <t>Mateus Joaquim</t>
  </si>
  <si>
    <t>MAQU056</t>
  </si>
  <si>
    <t>Solomoni Nguenha</t>
  </si>
  <si>
    <t>MAQU057</t>
  </si>
  <si>
    <t>Josina Machava</t>
  </si>
  <si>
    <t>MAQU058</t>
  </si>
  <si>
    <t>Marova Chenque</t>
  </si>
  <si>
    <t>MAQU059</t>
  </si>
  <si>
    <t>Samuel Mabuco</t>
  </si>
  <si>
    <t>MAQU060</t>
  </si>
  <si>
    <t>Fazenda Mabiana</t>
  </si>
  <si>
    <t>MAQU061</t>
  </si>
  <si>
    <t>Jaio Baipai</t>
  </si>
  <si>
    <t>MAQU062</t>
  </si>
  <si>
    <t>Mario Tome</t>
  </si>
  <si>
    <t>MAQU063</t>
  </si>
  <si>
    <t>Fernando Djequicene</t>
  </si>
  <si>
    <t>MAQU064</t>
  </si>
  <si>
    <t xml:space="preserve">Noe Alexandre </t>
  </si>
  <si>
    <t>MAQU065</t>
  </si>
  <si>
    <t>Cativa Samuel</t>
  </si>
  <si>
    <t>MAQU066</t>
  </si>
  <si>
    <t xml:space="preserve">Vasco Luis </t>
  </si>
  <si>
    <t>MAQU067</t>
  </si>
  <si>
    <t>Rosa Mathuce</t>
  </si>
  <si>
    <t>MAQU068</t>
  </si>
  <si>
    <t>Maria Vasco Luis</t>
  </si>
  <si>
    <t>MAQU069</t>
  </si>
  <si>
    <t>Sonia Mateus</t>
  </si>
  <si>
    <t>MAQU070</t>
  </si>
  <si>
    <t>Amelia Tomas</t>
  </si>
  <si>
    <t>MAQU071</t>
  </si>
  <si>
    <t>Jossias Tomas</t>
  </si>
  <si>
    <t>MAQU072</t>
  </si>
  <si>
    <t>Muchanga Matias</t>
  </si>
  <si>
    <t>MAQU073</t>
  </si>
  <si>
    <t>Samorai Muchanga</t>
  </si>
  <si>
    <t>MAQU074</t>
  </si>
  <si>
    <t>Julieto Zuesse</t>
  </si>
  <si>
    <t>MAQU075</t>
  </si>
  <si>
    <t>Zacarias Gimo</t>
  </si>
  <si>
    <t>MAQU076</t>
  </si>
  <si>
    <t>Ilda Zacarias</t>
  </si>
  <si>
    <t>MAQU077</t>
  </si>
  <si>
    <t>Neto Domingos</t>
  </si>
  <si>
    <t>MAQU078</t>
  </si>
  <si>
    <t>Maria Massaita</t>
  </si>
  <si>
    <t>MAQU079</t>
  </si>
  <si>
    <t>Eranive Nhaurando</t>
  </si>
  <si>
    <t>MAQU080</t>
  </si>
  <si>
    <t>Mario Sara Jane</t>
  </si>
  <si>
    <t>MAQU081</t>
  </si>
  <si>
    <t>Donista Esoivao</t>
  </si>
  <si>
    <t>MAQU082</t>
  </si>
  <si>
    <t>Abilio Bernando</t>
  </si>
  <si>
    <t>MAQU083</t>
  </si>
  <si>
    <t>Sara Usenio</t>
  </si>
  <si>
    <t>MAQU084</t>
  </si>
  <si>
    <t>MAQU085</t>
  </si>
  <si>
    <t>Gilda Mairosse</t>
  </si>
  <si>
    <t>MAQU086</t>
  </si>
  <si>
    <t>Abilio Gerente</t>
  </si>
  <si>
    <t>MAQU087</t>
  </si>
  <si>
    <t>Zenta Cinturas</t>
  </si>
  <si>
    <t>MAQU088</t>
  </si>
  <si>
    <t>Mateus Chemberanao</t>
  </si>
  <si>
    <t>MAQU089</t>
  </si>
  <si>
    <t>Gilda Joao</t>
  </si>
  <si>
    <t>MAQU090</t>
  </si>
  <si>
    <t>Abel Sitole</t>
  </si>
  <si>
    <t>MAQU091</t>
  </si>
  <si>
    <t>Melina Pedro</t>
  </si>
  <si>
    <t>MAQU092</t>
  </si>
  <si>
    <t>Bamiao Chistovas</t>
  </si>
  <si>
    <t>MAQU093</t>
  </si>
  <si>
    <t>Arminda Antonio</t>
  </si>
  <si>
    <t>MATO001</t>
  </si>
  <si>
    <t>Samo Lucas</t>
  </si>
  <si>
    <t>MATO002</t>
  </si>
  <si>
    <t>Edimo F Buecunte</t>
  </si>
  <si>
    <t>MATO003</t>
  </si>
  <si>
    <t>Moiseis Eriques</t>
  </si>
  <si>
    <t>MATO004</t>
  </si>
  <si>
    <t>Noe Paulo Chelene</t>
  </si>
  <si>
    <t>MATO005</t>
  </si>
  <si>
    <t>Mateus M. Samuel</t>
  </si>
  <si>
    <t>MATO006</t>
  </si>
  <si>
    <t>Mussa J. Gemusse</t>
  </si>
  <si>
    <t>MATO007</t>
  </si>
  <si>
    <t>Aizeque Guccuente</t>
  </si>
  <si>
    <t>MATO008</t>
  </si>
  <si>
    <t>Jose F. Mucandiao</t>
  </si>
  <si>
    <t>MATO009</t>
  </si>
  <si>
    <t>Carlos Elias Amoz</t>
  </si>
  <si>
    <t>MATO010</t>
  </si>
  <si>
    <t>Simao Noe Nisquice</t>
  </si>
  <si>
    <t>MATO011</t>
  </si>
  <si>
    <t>Asia Jose Matajoai</t>
  </si>
  <si>
    <t>MATO012</t>
  </si>
  <si>
    <t>Rabeca Wilson</t>
  </si>
  <si>
    <t>MATO013</t>
  </si>
  <si>
    <t>Elisa Jose Batista</t>
  </si>
  <si>
    <t>MATO014</t>
  </si>
  <si>
    <t>Misiemo Jossefa</t>
  </si>
  <si>
    <t>MATO015</t>
  </si>
  <si>
    <t>Roda Pedro Zacarias</t>
  </si>
  <si>
    <t>MATO016</t>
  </si>
  <si>
    <t>MATO017</t>
  </si>
  <si>
    <t>Caistina Lucas</t>
  </si>
  <si>
    <t>MATO018</t>
  </si>
  <si>
    <t>Amelia Nothissa</t>
  </si>
  <si>
    <t>MATO019</t>
  </si>
  <si>
    <t>Elisa Eduardo</t>
  </si>
  <si>
    <t>MATO020</t>
  </si>
  <si>
    <t>Cicilia Andre</t>
  </si>
  <si>
    <t>MATO021</t>
  </si>
  <si>
    <t>Celina Lucizi</t>
  </si>
  <si>
    <t>MATO022</t>
  </si>
  <si>
    <t>Eva Alberto</t>
  </si>
  <si>
    <t>MATO023</t>
  </si>
  <si>
    <t>Gina Taugene</t>
  </si>
  <si>
    <t>MATO024</t>
  </si>
  <si>
    <t>Cicilia Samuel</t>
  </si>
  <si>
    <t>MATO025</t>
  </si>
  <si>
    <t>Masculina Cristonia</t>
  </si>
  <si>
    <t>MATO026</t>
  </si>
  <si>
    <t>Tina Joaquim</t>
  </si>
  <si>
    <t>MATO027</t>
  </si>
  <si>
    <t>Joana Basilio</t>
  </si>
  <si>
    <t>MATO028</t>
  </si>
  <si>
    <t>Fatima Majeoasse</t>
  </si>
  <si>
    <t>MATO029</t>
  </si>
  <si>
    <t>Cristina Isaias</t>
  </si>
  <si>
    <t>MATO030</t>
  </si>
  <si>
    <t>Rosa Daniel</t>
  </si>
  <si>
    <t>MATO031</t>
  </si>
  <si>
    <t>Joana Moiseis</t>
  </si>
  <si>
    <t>MATO032</t>
  </si>
  <si>
    <t>Teresa Fernando</t>
  </si>
  <si>
    <t>MATO033</t>
  </si>
  <si>
    <t>Emilia Francisco</t>
  </si>
  <si>
    <t>MATO034</t>
  </si>
  <si>
    <t>Elsa Chanisso</t>
  </si>
  <si>
    <t>MATO035</t>
  </si>
  <si>
    <t>Marta Mario Mateus</t>
  </si>
  <si>
    <t>MATO036</t>
  </si>
  <si>
    <t>Rosa Fernando</t>
  </si>
  <si>
    <t>MATO037</t>
  </si>
  <si>
    <t>Sara Mateus</t>
  </si>
  <si>
    <t>MATO038</t>
  </si>
  <si>
    <t>Claire Rui Jose</t>
  </si>
  <si>
    <t>MATO039</t>
  </si>
  <si>
    <t>Tereasa Filipe Joao</t>
  </si>
  <si>
    <t>MATO040</t>
  </si>
  <si>
    <t>Frusia J. Tungeda</t>
  </si>
  <si>
    <t>MATO041</t>
  </si>
  <si>
    <t>Antonio Joshral</t>
  </si>
  <si>
    <t>MATO042</t>
  </si>
  <si>
    <t>Jose Saize Ngusto</t>
  </si>
  <si>
    <t>MATO043</t>
  </si>
  <si>
    <t>Elidjo Saize Ngusito</t>
  </si>
  <si>
    <t>MATO044</t>
  </si>
  <si>
    <t>Armando Nhbhassi</t>
  </si>
  <si>
    <t>MATO045</t>
  </si>
  <si>
    <t>Joao Samuel</t>
  </si>
  <si>
    <t>MATO046</t>
  </si>
  <si>
    <t>Jorge Mateus</t>
  </si>
  <si>
    <t>MATO047</t>
  </si>
  <si>
    <t>Cardeso M. Makhosse</t>
  </si>
  <si>
    <t>MATO048</t>
  </si>
  <si>
    <t>Gilda M. Sacoaeti</t>
  </si>
  <si>
    <t>MATO049</t>
  </si>
  <si>
    <t>Margurido J. Simango</t>
  </si>
  <si>
    <t>MATO050</t>
  </si>
  <si>
    <t>Rosa Nequitai</t>
  </si>
  <si>
    <t>MATO051</t>
  </si>
  <si>
    <t>Simnoni S. Marchando</t>
  </si>
  <si>
    <t>MATO052</t>
  </si>
  <si>
    <t>Samuel Manguiza</t>
  </si>
  <si>
    <t>MATO053</t>
  </si>
  <si>
    <t>Samuel Joao Zimousa</t>
  </si>
  <si>
    <t>MATO054</t>
  </si>
  <si>
    <t>Essita Nguluche</t>
  </si>
  <si>
    <t>MATO055</t>
  </si>
  <si>
    <t>Isabel Jossias</t>
  </si>
  <si>
    <t>MATO056</t>
  </si>
  <si>
    <t>Maria Jossias Nguenba</t>
  </si>
  <si>
    <t>MATO057</t>
  </si>
  <si>
    <t>Jose A. Mgongore</t>
  </si>
  <si>
    <t>MATO058</t>
  </si>
  <si>
    <t>Pedro Mutongue</t>
  </si>
  <si>
    <t>MATO059</t>
  </si>
  <si>
    <t>Fernando Mario Chicaca</t>
  </si>
  <si>
    <t>MATO060</t>
  </si>
  <si>
    <t>Madalena P. Ngonhamo</t>
  </si>
  <si>
    <t>MATO061</t>
  </si>
  <si>
    <t>Nothissa Mateus</t>
  </si>
  <si>
    <t>MATO062</t>
  </si>
  <si>
    <t>Jossia M. Nhamunda</t>
  </si>
  <si>
    <t>MATO063</t>
  </si>
  <si>
    <t>Salome M. Sithole</t>
  </si>
  <si>
    <t>MATO064</t>
  </si>
  <si>
    <t>Felipe Tafule Ngusto</t>
  </si>
  <si>
    <t>MATO065</t>
  </si>
  <si>
    <t>Tomas Timateo</t>
  </si>
  <si>
    <t>MATO066</t>
  </si>
  <si>
    <t>Armando Dingatini</t>
  </si>
  <si>
    <t>MATO067</t>
  </si>
  <si>
    <t>Naissoni Taimo</t>
  </si>
  <si>
    <t>MATO068</t>
  </si>
  <si>
    <t>Johane M. Chidambam</t>
  </si>
  <si>
    <t>MATO069</t>
  </si>
  <si>
    <t>Alfrede Fernando</t>
  </si>
  <si>
    <t>MATO070</t>
  </si>
  <si>
    <t>Agostinho Fessiando</t>
  </si>
  <si>
    <t>MATO071</t>
  </si>
  <si>
    <t>Joao Quistizino</t>
  </si>
  <si>
    <t>MATO072</t>
  </si>
  <si>
    <t>Nedi J. Simango</t>
  </si>
  <si>
    <t>MATO073</t>
  </si>
  <si>
    <t>Samussoni Leveni</t>
  </si>
  <si>
    <t>MATO074</t>
  </si>
  <si>
    <t>Armando W. Manlisso</t>
  </si>
  <si>
    <t>MATO075</t>
  </si>
  <si>
    <t>Lucas Bento</t>
  </si>
  <si>
    <t>MATO076</t>
  </si>
  <si>
    <t>Papaito Lucas</t>
  </si>
  <si>
    <t>MATO077</t>
  </si>
  <si>
    <t>Tuendi Vasea</t>
  </si>
  <si>
    <t>MATO078</t>
  </si>
  <si>
    <t>Jose Samuel</t>
  </si>
  <si>
    <t>MATO079</t>
  </si>
  <si>
    <t>Memor Solomoni</t>
  </si>
  <si>
    <t>MATO080</t>
  </si>
  <si>
    <t>Boraezia Xavier</t>
  </si>
  <si>
    <t>MATO081</t>
  </si>
  <si>
    <t>Filipe Manuel</t>
  </si>
  <si>
    <t>MATO082</t>
  </si>
  <si>
    <t>Elisa Tchunguera</t>
  </si>
  <si>
    <t>MATO083</t>
  </si>
  <si>
    <t>Pauline Tauzene</t>
  </si>
  <si>
    <t>MATO084</t>
  </si>
  <si>
    <t>Jone Benjamin</t>
  </si>
  <si>
    <t>MATO085</t>
  </si>
  <si>
    <t>Manuel Arnaldo</t>
  </si>
  <si>
    <t>MATO086</t>
  </si>
  <si>
    <t>Ana Fautino Mateus</t>
  </si>
  <si>
    <t>MATO087</t>
  </si>
  <si>
    <t>Virginia Luis Saize</t>
  </si>
  <si>
    <t>MATO088</t>
  </si>
  <si>
    <t>Fernando Luis Saize</t>
  </si>
  <si>
    <t>MATO089</t>
  </si>
  <si>
    <t>Samuel Ngucatra</t>
  </si>
  <si>
    <t>MUCsc001</t>
  </si>
  <si>
    <t>Paulo Saize</t>
  </si>
  <si>
    <t>MUCsc002</t>
  </si>
  <si>
    <t>Eugenio Filipe</t>
  </si>
  <si>
    <t>MUCsc003</t>
  </si>
  <si>
    <t>Afonso Jambo</t>
  </si>
  <si>
    <t>MUCsc004</t>
  </si>
  <si>
    <t>Samuel Mbaula</t>
  </si>
  <si>
    <t>MUCsc005</t>
  </si>
  <si>
    <t>Samuel Joao</t>
  </si>
  <si>
    <t>MUCsc006</t>
  </si>
  <si>
    <t>Lucas Faife</t>
  </si>
  <si>
    <t>MUCsc007</t>
  </si>
  <si>
    <t>Joao Mbendana</t>
  </si>
  <si>
    <t>MUCsc008</t>
  </si>
  <si>
    <t>Mateus Tomussene</t>
  </si>
  <si>
    <t>MUCsc009</t>
  </si>
  <si>
    <t>Paulo Manuel</t>
  </si>
  <si>
    <t>MUCsc010</t>
  </si>
  <si>
    <t>Oscar Mateus</t>
  </si>
  <si>
    <t>MUCsc011</t>
  </si>
  <si>
    <t>Manuel Antonio</t>
  </si>
  <si>
    <t>MUCsc012</t>
  </si>
  <si>
    <t>Gabriel Salvador</t>
  </si>
  <si>
    <t>MUCsc013</t>
  </si>
  <si>
    <t>Felipe Gimo</t>
  </si>
  <si>
    <t>MUCsc014</t>
  </si>
  <si>
    <t>Filipe Saize</t>
  </si>
  <si>
    <t>MUCsc015</t>
  </si>
  <si>
    <t>Gabriel Messitira</t>
  </si>
  <si>
    <t>MUCsc016</t>
  </si>
  <si>
    <t>Filipe Mateus</t>
  </si>
  <si>
    <t>MUCsc017</t>
  </si>
  <si>
    <t>Daniel Paulo</t>
  </si>
  <si>
    <t>MUCsc018</t>
  </si>
  <si>
    <t>Anton Lucas</t>
  </si>
  <si>
    <t>MUCsc019</t>
  </si>
  <si>
    <t>Timoteo Joao</t>
  </si>
  <si>
    <t>MUCsc020</t>
  </si>
  <si>
    <t>Miguel Afonso</t>
  </si>
  <si>
    <t>MUCsc021</t>
  </si>
  <si>
    <t>MUCsc022</t>
  </si>
  <si>
    <t>Jaime Miguel</t>
  </si>
  <si>
    <t>MUCsc023</t>
  </si>
  <si>
    <t>Carlito Fernando</t>
  </si>
  <si>
    <t>MUCsc024</t>
  </si>
  <si>
    <t>Daniel Maiss</t>
  </si>
  <si>
    <t>MUCsc025</t>
  </si>
  <si>
    <t>Alfredo Faife</t>
  </si>
  <si>
    <t>MUCsc026</t>
  </si>
  <si>
    <t>Sebastiao Lucas</t>
  </si>
  <si>
    <t>MUCsc027</t>
  </si>
  <si>
    <t>Maises Jemime</t>
  </si>
  <si>
    <t>MUCsc028</t>
  </si>
  <si>
    <t>Mario Jossies</t>
  </si>
  <si>
    <t>MUCsc029</t>
  </si>
  <si>
    <t>Antonio Jossies</t>
  </si>
  <si>
    <t>MUCsc030</t>
  </si>
  <si>
    <t>Fernando Lucas</t>
  </si>
  <si>
    <t>MUCsc031</t>
  </si>
  <si>
    <t>Lucas Faza</t>
  </si>
  <si>
    <t>MUCsc032</t>
  </si>
  <si>
    <t>Jossies Manuel</t>
  </si>
  <si>
    <t>MUCsc033</t>
  </si>
  <si>
    <t>Pedro Jauzene</t>
  </si>
  <si>
    <t>MUCsc034</t>
  </si>
  <si>
    <t>Ezequiel Pedro</t>
  </si>
  <si>
    <t>MUCsc035</t>
  </si>
  <si>
    <t>Lucas B Mapossa</t>
  </si>
  <si>
    <t>MUCsc036</t>
  </si>
  <si>
    <t>Pedro Jose</t>
  </si>
  <si>
    <t>MUCsc037</t>
  </si>
  <si>
    <t>Timoteo Mateus</t>
  </si>
  <si>
    <t>MUCsc038</t>
  </si>
  <si>
    <t>Paulo Maises</t>
  </si>
  <si>
    <t>MUCsc039</t>
  </si>
  <si>
    <t>Filipe Maises</t>
  </si>
  <si>
    <t>MUCsc040</t>
  </si>
  <si>
    <t xml:space="preserve">Tomas Magosso </t>
  </si>
  <si>
    <t>MUCsc041</t>
  </si>
  <si>
    <t>Timoteo Jeremies</t>
  </si>
  <si>
    <t>MUCsc042</t>
  </si>
  <si>
    <t>Lucas Nhoana</t>
  </si>
  <si>
    <t>MUCsc043</t>
  </si>
  <si>
    <t>Joaquim Salvador</t>
  </si>
  <si>
    <t>MUCsc044</t>
  </si>
  <si>
    <t>Tomas Samuel</t>
  </si>
  <si>
    <t>MUCsc045</t>
  </si>
  <si>
    <t>Henine Saize</t>
  </si>
  <si>
    <t>MUCsc046</t>
  </si>
  <si>
    <t>Pedro Joaquim</t>
  </si>
  <si>
    <t>MUCsc047</t>
  </si>
  <si>
    <t>Jossefa Joaquim</t>
  </si>
  <si>
    <t>MUCsc048</t>
  </si>
  <si>
    <t>Salmao Pita</t>
  </si>
  <si>
    <t>MUCsc049</t>
  </si>
  <si>
    <t>Mateus Jeremies</t>
  </si>
  <si>
    <t>MUCsc050</t>
  </si>
  <si>
    <t>Maises Joao</t>
  </si>
  <si>
    <t>MUCsc051</t>
  </si>
  <si>
    <t>Lucas Jossies</t>
  </si>
  <si>
    <t>MUCsc052</t>
  </si>
  <si>
    <t>Joao Lucas</t>
  </si>
  <si>
    <t>MUCsc053</t>
  </si>
  <si>
    <t>Alberto Filipe</t>
  </si>
  <si>
    <t>MUCsc054</t>
  </si>
  <si>
    <t>MUCsc055</t>
  </si>
  <si>
    <t>Isaies Johane</t>
  </si>
  <si>
    <t>MUCsc056</t>
  </si>
  <si>
    <t>MUCsc057</t>
  </si>
  <si>
    <t>Jossies Joaquim</t>
  </si>
  <si>
    <t>MUCsc058</t>
  </si>
  <si>
    <t>Jossefa Timoteo</t>
  </si>
  <si>
    <t>MUCsc059</t>
  </si>
  <si>
    <t xml:space="preserve">Antonio Fernando </t>
  </si>
  <si>
    <t>MUCsc060</t>
  </si>
  <si>
    <t>Vaseo Sete</t>
  </si>
  <si>
    <t>MUCsc061</t>
  </si>
  <si>
    <t>Lopis Tomas</t>
  </si>
  <si>
    <t>MUCsc062</t>
  </si>
  <si>
    <t>Meque Filipe</t>
  </si>
  <si>
    <t>MUCsc063</t>
  </si>
  <si>
    <t>Manuel Samuel</t>
  </si>
  <si>
    <t>MUCsc064</t>
  </si>
  <si>
    <t>Zacaries Lucas</t>
  </si>
  <si>
    <t>MUCsc065</t>
  </si>
  <si>
    <t>Zacaries Gamundeia</t>
  </si>
  <si>
    <t>MUCsc066</t>
  </si>
  <si>
    <t>Samuel J Gamundeia</t>
  </si>
  <si>
    <t>MUCsc067</t>
  </si>
  <si>
    <t>Joao Adelino</t>
  </si>
  <si>
    <t>MUCsc068</t>
  </si>
  <si>
    <t>Manuel Saize</t>
  </si>
  <si>
    <t>MUCsc069</t>
  </si>
  <si>
    <t>Noe Ndafree</t>
  </si>
  <si>
    <t>MUCsc070</t>
  </si>
  <si>
    <t>Tomas Messitira</t>
  </si>
  <si>
    <t>MUCsc071</t>
  </si>
  <si>
    <t>Fastino Manuel</t>
  </si>
  <si>
    <t>MUCsc072</t>
  </si>
  <si>
    <t>Andre Maises</t>
  </si>
  <si>
    <t>SANSc001</t>
  </si>
  <si>
    <t>Samuel Timotio</t>
  </si>
  <si>
    <t>SANSc002</t>
  </si>
  <si>
    <t>SANSc003</t>
  </si>
  <si>
    <t>Mateus Armando</t>
  </si>
  <si>
    <t>SANSc004</t>
  </si>
  <si>
    <t>Filipe Vasco</t>
  </si>
  <si>
    <t>SANSc005</t>
  </si>
  <si>
    <t>Majulha Jone</t>
  </si>
  <si>
    <t>SANSc006</t>
  </si>
  <si>
    <t>Samuel Boavisto</t>
  </si>
  <si>
    <t>SANSc007</t>
  </si>
  <si>
    <t>Maises Daniel</t>
  </si>
  <si>
    <t>SANSc008</t>
  </si>
  <si>
    <t>Paulo Joao</t>
  </si>
  <si>
    <t>SANSc009</t>
  </si>
  <si>
    <t>Facarias Maracowe</t>
  </si>
  <si>
    <t>SANSc010</t>
  </si>
  <si>
    <t>Fula Armando</t>
  </si>
  <si>
    <t>SANSc011</t>
  </si>
  <si>
    <t>Matias Louis</t>
  </si>
  <si>
    <t>SANSc012</t>
  </si>
  <si>
    <t>Armando Simeo</t>
  </si>
  <si>
    <t>SANSc013</t>
  </si>
  <si>
    <t>Jeremios Filibe</t>
  </si>
  <si>
    <t>SANSc014</t>
  </si>
  <si>
    <t>Benjamin Adelino</t>
  </si>
  <si>
    <t>SANSc015</t>
  </si>
  <si>
    <t>Facarias Filipe</t>
  </si>
  <si>
    <t>SANSc016</t>
  </si>
  <si>
    <t>Pedro Joao</t>
  </si>
  <si>
    <t>SANSc017</t>
  </si>
  <si>
    <t>Joaquim Timotis</t>
  </si>
  <si>
    <t>SANSc018</t>
  </si>
  <si>
    <t>Manuel Daniel</t>
  </si>
  <si>
    <t>SANSc019</t>
  </si>
  <si>
    <t>Castifo Timotio</t>
  </si>
  <si>
    <t>SANSc020</t>
  </si>
  <si>
    <t>Julias Boavisto</t>
  </si>
  <si>
    <t>SANSc021</t>
  </si>
  <si>
    <t>Jetosse Tomas</t>
  </si>
  <si>
    <t>SANSc022</t>
  </si>
  <si>
    <t>SANSc023</t>
  </si>
  <si>
    <t>Lucas Johone</t>
  </si>
  <si>
    <t>SANSc024</t>
  </si>
  <si>
    <t>Mateus Lucas</t>
  </si>
  <si>
    <t>SANSc025</t>
  </si>
  <si>
    <t>SANSc026</t>
  </si>
  <si>
    <t>Elias Maises</t>
  </si>
  <si>
    <t>SANSc027</t>
  </si>
  <si>
    <t>Alberto Pedro</t>
  </si>
  <si>
    <t>SANSc028</t>
  </si>
  <si>
    <t>Pacheco Mario</t>
  </si>
  <si>
    <t>SANSc029</t>
  </si>
  <si>
    <t>Mateus Joao</t>
  </si>
  <si>
    <t>SANSc030</t>
  </si>
  <si>
    <t>Felipe Eugenio</t>
  </si>
  <si>
    <t>SANSc031</t>
  </si>
  <si>
    <t>Juoque Maises</t>
  </si>
  <si>
    <t>SANSc032</t>
  </si>
  <si>
    <t>SANSc033</t>
  </si>
  <si>
    <t>Alberto Agostinho</t>
  </si>
  <si>
    <t>SANSc034</t>
  </si>
  <si>
    <t>Elias Facarias</t>
  </si>
  <si>
    <t>SANSc035</t>
  </si>
  <si>
    <t>Issaca Filipe</t>
  </si>
  <si>
    <t>SANSc036</t>
  </si>
  <si>
    <t>Filipe Louis</t>
  </si>
  <si>
    <t>SANSc037</t>
  </si>
  <si>
    <t>Bolas Filipe</t>
  </si>
  <si>
    <t>SANSc038</t>
  </si>
  <si>
    <t>Mateus Antonio</t>
  </si>
  <si>
    <t>SANSc039</t>
  </si>
  <si>
    <t>Antonio Paula</t>
  </si>
  <si>
    <t>SANSc040</t>
  </si>
  <si>
    <t>Mateus Agonstinho</t>
  </si>
  <si>
    <t>SANSc041</t>
  </si>
  <si>
    <t>Paulo Jose</t>
  </si>
  <si>
    <t>SANSc042</t>
  </si>
  <si>
    <t>Filipe Imoque</t>
  </si>
  <si>
    <t>SANSc043</t>
  </si>
  <si>
    <t>Nhadia Joao</t>
  </si>
  <si>
    <t>SANSc044</t>
  </si>
  <si>
    <t>Fadisberto Jose</t>
  </si>
  <si>
    <t>SANSc045</t>
  </si>
  <si>
    <t>Pedro Lucas</t>
  </si>
  <si>
    <t>SANSc046</t>
  </si>
  <si>
    <t>Joao Tomas Agostinho</t>
  </si>
  <si>
    <t>SANSc047</t>
  </si>
  <si>
    <t>Jahcinfa Mateus</t>
  </si>
  <si>
    <t>SANSc048</t>
  </si>
  <si>
    <t>Maises Castifo</t>
  </si>
  <si>
    <t>SANSc049</t>
  </si>
  <si>
    <t>Alberto Samuel</t>
  </si>
  <si>
    <t>SANSc050</t>
  </si>
  <si>
    <t>Filip Antonio</t>
  </si>
  <si>
    <t>SANSc051</t>
  </si>
  <si>
    <t>Mabalana Lucas</t>
  </si>
  <si>
    <t>SANSc052</t>
  </si>
  <si>
    <t>Chichawa Vurande</t>
  </si>
  <si>
    <t>SANSc053</t>
  </si>
  <si>
    <t>Maise Machawa</t>
  </si>
  <si>
    <t>SANSc054</t>
  </si>
  <si>
    <t>Antonio Jobril</t>
  </si>
  <si>
    <t>SANSc055</t>
  </si>
  <si>
    <t>Daniel Filipe</t>
  </si>
  <si>
    <t>SANSc056</t>
  </si>
  <si>
    <t>Joao Saize</t>
  </si>
  <si>
    <t>SANSc057</t>
  </si>
  <si>
    <t>Safrados Mateus</t>
  </si>
  <si>
    <t>SANSc058</t>
  </si>
  <si>
    <t>Mbauro Saize</t>
  </si>
  <si>
    <t>SANSc059</t>
  </si>
  <si>
    <t>Lucas Jambo</t>
  </si>
  <si>
    <t>SANSc060</t>
  </si>
  <si>
    <t>Daniel Jaulo</t>
  </si>
  <si>
    <t>SANSc061</t>
  </si>
  <si>
    <t>Julio Fenaisse</t>
  </si>
  <si>
    <t>SANSc062</t>
  </si>
  <si>
    <t>Augusto Seoro</t>
  </si>
  <si>
    <t>SANSc063</t>
  </si>
  <si>
    <t>Manuel Jaife</t>
  </si>
  <si>
    <t>SANSc064</t>
  </si>
  <si>
    <t>Paulino Jeremies</t>
  </si>
  <si>
    <t>SANSc065</t>
  </si>
  <si>
    <t>Maises Nhoama</t>
  </si>
  <si>
    <t>SANSc066</t>
  </si>
  <si>
    <t>Sebastiao Jose</t>
  </si>
  <si>
    <t>SANSc067</t>
  </si>
  <si>
    <t>Alfredo Meque</t>
  </si>
  <si>
    <t>SANSc068</t>
  </si>
  <si>
    <t>Jose Fonte</t>
  </si>
  <si>
    <t>SANSc069</t>
  </si>
  <si>
    <t>Alberto Jamuydeia</t>
  </si>
  <si>
    <t>SANSc070</t>
  </si>
  <si>
    <t>SANSc071</t>
  </si>
  <si>
    <t>Filipe Macumbine</t>
  </si>
  <si>
    <t>SANSc072</t>
  </si>
  <si>
    <t>Paulo Chibala</t>
  </si>
  <si>
    <t>SANSc073</t>
  </si>
  <si>
    <t>Facarias Jose</t>
  </si>
  <si>
    <t>SANSc074</t>
  </si>
  <si>
    <t>Homure Vasco</t>
  </si>
  <si>
    <t>SANSc075</t>
  </si>
  <si>
    <t>Antonio Vaias</t>
  </si>
  <si>
    <t>SANSc076</t>
  </si>
  <si>
    <t>Tomas Joaquim</t>
  </si>
  <si>
    <t>SANSc077</t>
  </si>
  <si>
    <t>Samuel Sita</t>
  </si>
  <si>
    <t>SANSc078</t>
  </si>
  <si>
    <t>Adelino Maises</t>
  </si>
  <si>
    <t>SANSc079</t>
  </si>
  <si>
    <t>Joaquim Samuel</t>
  </si>
  <si>
    <t>SANSc080</t>
  </si>
  <si>
    <t>Manuel Tomas</t>
  </si>
  <si>
    <t>SANSc081</t>
  </si>
  <si>
    <t>Saize Antonia</t>
  </si>
  <si>
    <t>SANSc082</t>
  </si>
  <si>
    <t>Jossefa Saize</t>
  </si>
  <si>
    <t>SANSc083</t>
  </si>
  <si>
    <t>Alberto Jamato</t>
  </si>
  <si>
    <t>SANSc084</t>
  </si>
  <si>
    <t>Andre Mefhitero</t>
  </si>
  <si>
    <t>SANSc085</t>
  </si>
  <si>
    <t>Vasco Antonio</t>
  </si>
  <si>
    <t>SANSc086</t>
  </si>
  <si>
    <t>Roferio Filipe</t>
  </si>
  <si>
    <t>SANSc087</t>
  </si>
  <si>
    <t>Pedro Ernesto</t>
  </si>
  <si>
    <t>SANSc088</t>
  </si>
  <si>
    <t>Antonio Manhicha</t>
  </si>
  <si>
    <t>SANSc089</t>
  </si>
  <si>
    <t>Adndre Vasco</t>
  </si>
  <si>
    <t>1de001</t>
  </si>
  <si>
    <t>Zvaiza Felipe</t>
  </si>
  <si>
    <t>1de002</t>
  </si>
  <si>
    <t>Omar Simbe</t>
  </si>
  <si>
    <t>1de003</t>
  </si>
  <si>
    <t>Samuel</t>
  </si>
  <si>
    <t>1de004</t>
  </si>
  <si>
    <t>Ernesto Carlito</t>
  </si>
  <si>
    <t>1de005</t>
  </si>
  <si>
    <t>Tomas Fernando</t>
  </si>
  <si>
    <t>1de006</t>
  </si>
  <si>
    <t>Almindo Zondare</t>
  </si>
  <si>
    <t>1de007</t>
  </si>
  <si>
    <t>Nobete Albano</t>
  </si>
  <si>
    <t>1de008</t>
  </si>
  <si>
    <t>Raul</t>
  </si>
  <si>
    <t>1de009</t>
  </si>
  <si>
    <r>
      <t>Vitorino Tom</t>
    </r>
    <r>
      <rPr>
        <sz val="11"/>
        <rFont val="Calibri"/>
        <family val="2"/>
      </rPr>
      <t>ê</t>
    </r>
  </si>
  <si>
    <t>1de010</t>
  </si>
  <si>
    <t>Resnaldo Mateus</t>
  </si>
  <si>
    <t>1de011</t>
  </si>
  <si>
    <r>
      <t>Jos</t>
    </r>
    <r>
      <rPr>
        <sz val="11"/>
        <rFont val="Calibri"/>
        <family val="2"/>
      </rPr>
      <t>ê Farias</t>
    </r>
  </si>
  <si>
    <t>1de012</t>
  </si>
  <si>
    <t xml:space="preserve">Joao Cufa </t>
  </si>
  <si>
    <t>1de013</t>
  </si>
  <si>
    <t>Tito Quispeze</t>
  </si>
  <si>
    <t>1de014</t>
  </si>
  <si>
    <t>1de015</t>
  </si>
  <si>
    <t>Pedro Rank</t>
  </si>
  <si>
    <t>1de016</t>
  </si>
  <si>
    <t>Isak Fernando</t>
  </si>
  <si>
    <t>1de017</t>
  </si>
  <si>
    <t>Antonio Jose</t>
  </si>
  <si>
    <t>1de018</t>
  </si>
  <si>
    <t>Felix Albino</t>
  </si>
  <si>
    <t>1de019</t>
  </si>
  <si>
    <t>Bento Dabina</t>
  </si>
  <si>
    <t>1de020</t>
  </si>
  <si>
    <t>Bejamion Pita</t>
  </si>
  <si>
    <t>1de021</t>
  </si>
  <si>
    <t>1de022</t>
  </si>
  <si>
    <t>Adelina Antonio</t>
  </si>
  <si>
    <t>1de023</t>
  </si>
  <si>
    <t>Fernando Francisco</t>
  </si>
  <si>
    <t>1de024</t>
  </si>
  <si>
    <t>Afonso Samuel</t>
  </si>
  <si>
    <t>1de025</t>
  </si>
  <si>
    <t>Francisco Ernesto</t>
  </si>
  <si>
    <t>1de026</t>
  </si>
  <si>
    <t>Joao Laurenco</t>
  </si>
  <si>
    <t>1de027</t>
  </si>
  <si>
    <t>Brito Quewa</t>
  </si>
  <si>
    <t>1de028</t>
  </si>
  <si>
    <t xml:space="preserve"> Juvencio Carlos</t>
  </si>
  <si>
    <t>1de029</t>
  </si>
  <si>
    <t>Albano Paulino</t>
  </si>
  <si>
    <t>1de030</t>
  </si>
  <si>
    <t>Fernando Enoqce</t>
  </si>
  <si>
    <t>1de031</t>
  </si>
  <si>
    <t>Victorino Filipo</t>
  </si>
  <si>
    <t>1de032</t>
  </si>
  <si>
    <t>Albino Languisse</t>
  </si>
  <si>
    <t>1de033</t>
  </si>
  <si>
    <t>Paulo Luis</t>
  </si>
  <si>
    <t>1de034</t>
  </si>
  <si>
    <t>Joao Sabado</t>
  </si>
  <si>
    <t>1de035</t>
  </si>
  <si>
    <t>Brasil Campo</t>
  </si>
  <si>
    <t>1de036</t>
  </si>
  <si>
    <t>Luis Fone</t>
  </si>
  <si>
    <t>1de037</t>
  </si>
  <si>
    <t>Ernacolado Antenio</t>
  </si>
  <si>
    <t>1de038</t>
  </si>
  <si>
    <t>Bendito Manel</t>
  </si>
  <si>
    <t>1de039</t>
  </si>
  <si>
    <t>Oliveira Somate</t>
  </si>
  <si>
    <t>1de040</t>
  </si>
  <si>
    <t>Sairosse Feri</t>
  </si>
  <si>
    <t>1de041</t>
  </si>
  <si>
    <t>Maquilo Bernaldo</t>
  </si>
  <si>
    <t>Baseline estimate</t>
  </si>
  <si>
    <t>SUS01093</t>
  </si>
  <si>
    <t>Zinguena School</t>
  </si>
  <si>
    <t>CAPPED at max people  as per 'Treatment Capacity Flow Cap' tab</t>
  </si>
  <si>
    <t>CHI00014</t>
  </si>
  <si>
    <t>1 de Maio</t>
  </si>
  <si>
    <t>CHI00018</t>
  </si>
  <si>
    <t>7 de Abril</t>
  </si>
  <si>
    <t>SUS01090</t>
  </si>
  <si>
    <t>Sanguene</t>
  </si>
  <si>
    <t>CHI00011</t>
  </si>
  <si>
    <t>Agostinho Neto-A</t>
  </si>
  <si>
    <t>CHI00012</t>
  </si>
  <si>
    <t>Agostinho Neto-B</t>
  </si>
  <si>
    <t>CHI00013</t>
  </si>
  <si>
    <t>Francisco Manyanga</t>
  </si>
  <si>
    <t>CHI00033</t>
  </si>
  <si>
    <t>Venceremos</t>
  </si>
  <si>
    <t>Zin001</t>
  </si>
  <si>
    <t>Jose Macaroeira</t>
  </si>
  <si>
    <t>Zin002</t>
  </si>
  <si>
    <t>Zin003</t>
  </si>
  <si>
    <t>Filipe Jamuario</t>
  </si>
  <si>
    <t>Zin004</t>
  </si>
  <si>
    <t>Zin005</t>
  </si>
  <si>
    <t>Xavier Paulo</t>
  </si>
  <si>
    <t>Zin006</t>
  </si>
  <si>
    <t>Albino Mateus</t>
  </si>
  <si>
    <t>Zin007</t>
  </si>
  <si>
    <t>Zin008</t>
  </si>
  <si>
    <t>Lucas Simbonda</t>
  </si>
  <si>
    <t>Zin009</t>
  </si>
  <si>
    <t>Zin010</t>
  </si>
  <si>
    <t>Castro Pedro</t>
  </si>
  <si>
    <t>Zin011</t>
  </si>
  <si>
    <t>Calisto Pedro</t>
  </si>
  <si>
    <t>Zin012</t>
  </si>
  <si>
    <t>Zin013</t>
  </si>
  <si>
    <t>Pedro Maurimbo</t>
  </si>
  <si>
    <t>Zin014</t>
  </si>
  <si>
    <t>Tomas Peniala</t>
  </si>
  <si>
    <t>Zin015</t>
  </si>
  <si>
    <t>Ronaldo Luis</t>
  </si>
  <si>
    <t>Zin016</t>
  </si>
  <si>
    <t>Wilson Machawa</t>
  </si>
  <si>
    <t>Zin017</t>
  </si>
  <si>
    <t>Saimane Simbine</t>
  </si>
  <si>
    <t>Zin018</t>
  </si>
  <si>
    <t>Simione Saimbibe</t>
  </si>
  <si>
    <t>Zin019</t>
  </si>
  <si>
    <t>Antonio Simbanda</t>
  </si>
  <si>
    <t>Zin020</t>
  </si>
  <si>
    <t>Mateus Simbanda</t>
  </si>
  <si>
    <t>Zin021</t>
  </si>
  <si>
    <t>Jonefa Mamawi</t>
  </si>
  <si>
    <t>Zin022</t>
  </si>
  <si>
    <t>Mofate Novaz</t>
  </si>
  <si>
    <t>Zin023</t>
  </si>
  <si>
    <t>Zin024</t>
  </si>
  <si>
    <t>Mateus Sabonete</t>
  </si>
  <si>
    <t>Zin025</t>
  </si>
  <si>
    <t>Zebarino Wache</t>
  </si>
  <si>
    <t>Zin026</t>
  </si>
  <si>
    <t>Rita Samuel</t>
  </si>
  <si>
    <t>Zin027</t>
  </si>
  <si>
    <t>Pedro Calisto</t>
  </si>
  <si>
    <t>Zin028</t>
  </si>
  <si>
    <t>Nelson Gracia</t>
  </si>
  <si>
    <t>Zin029</t>
  </si>
  <si>
    <t>Zin030</t>
  </si>
  <si>
    <t>Mateus Simbonde</t>
  </si>
  <si>
    <t>Zin031</t>
  </si>
  <si>
    <t>Zin032</t>
  </si>
  <si>
    <t>Zin033</t>
  </si>
  <si>
    <t>Zeca Filimane</t>
  </si>
  <si>
    <t>Zin034</t>
  </si>
  <si>
    <t>Lucas Maumbire</t>
  </si>
  <si>
    <t>Zin035</t>
  </si>
  <si>
    <t>Lucas Jossias</t>
  </si>
  <si>
    <t>Zin036</t>
  </si>
  <si>
    <t>Alberto Tebimbia</t>
  </si>
  <si>
    <t>Zin037</t>
  </si>
  <si>
    <t>Antonio Joao</t>
  </si>
  <si>
    <t>Zin038</t>
  </si>
  <si>
    <t>Xadriwue Nbandome</t>
  </si>
  <si>
    <t>Zin039</t>
  </si>
  <si>
    <t>Alique Mande</t>
  </si>
  <si>
    <t>Zin040</t>
  </si>
  <si>
    <t>Mateus Zeca</t>
  </si>
  <si>
    <t>Zin041</t>
  </si>
  <si>
    <t>Timiteo Stale</t>
  </si>
  <si>
    <t>Zin042</t>
  </si>
  <si>
    <t>Lucas Paulo</t>
  </si>
  <si>
    <t>Zin043</t>
  </si>
  <si>
    <t>Pedro Tauxai</t>
  </si>
  <si>
    <t>Zin044</t>
  </si>
  <si>
    <t>Filipe Mario</t>
  </si>
  <si>
    <t>Zin045</t>
  </si>
  <si>
    <t>Lucas Andre</t>
  </si>
  <si>
    <t>Zin046</t>
  </si>
  <si>
    <t>Filipe Mucindo</t>
  </si>
  <si>
    <t>Zin047</t>
  </si>
  <si>
    <t>Nee Alberto</t>
  </si>
  <si>
    <t>Zin048</t>
  </si>
  <si>
    <t>Zin049</t>
  </si>
  <si>
    <t>Zin050</t>
  </si>
  <si>
    <t>Zin051</t>
  </si>
  <si>
    <t>Filipe Machawa</t>
  </si>
  <si>
    <t>Zin052</t>
  </si>
  <si>
    <t>Timoteo Stale</t>
  </si>
  <si>
    <t>Zin053</t>
  </si>
  <si>
    <t>Carlitos Joao</t>
  </si>
  <si>
    <t>Zin054</t>
  </si>
  <si>
    <t>Meque Xande</t>
  </si>
  <si>
    <t>Zin055</t>
  </si>
  <si>
    <t>Zin056</t>
  </si>
  <si>
    <t>Zeforino Wache</t>
  </si>
  <si>
    <t>Zin057</t>
  </si>
  <si>
    <t>Ronaldo Bera</t>
  </si>
  <si>
    <t>Zin058</t>
  </si>
  <si>
    <t>Mateus Six</t>
  </si>
  <si>
    <t>Zin059</t>
  </si>
  <si>
    <t>Isaquel Fazbem</t>
  </si>
  <si>
    <t>Zin060</t>
  </si>
  <si>
    <t>Zin061</t>
  </si>
  <si>
    <t>Meque Namde</t>
  </si>
  <si>
    <t>Zin062</t>
  </si>
  <si>
    <t>Zin063</t>
  </si>
  <si>
    <t>Filipe Mavalne</t>
  </si>
  <si>
    <t>Zin064</t>
  </si>
  <si>
    <t>Isaquel Wache</t>
  </si>
  <si>
    <t>Zin065</t>
  </si>
  <si>
    <t>Zin066</t>
  </si>
  <si>
    <t>Zin067</t>
  </si>
  <si>
    <t>Antonio Mbwere</t>
  </si>
  <si>
    <t>Zin068</t>
  </si>
  <si>
    <t>Siplimo Castano</t>
  </si>
  <si>
    <t>Zin069</t>
  </si>
  <si>
    <t>Jorge Mauzinho</t>
  </si>
  <si>
    <t>Zin070</t>
  </si>
  <si>
    <t>Alberto Pamgamame</t>
  </si>
  <si>
    <t>Zin071</t>
  </si>
  <si>
    <t>Marcos Augusto</t>
  </si>
  <si>
    <t>Zin072</t>
  </si>
  <si>
    <t>Carloa Sozinho</t>
  </si>
  <si>
    <t>Zin073</t>
  </si>
  <si>
    <t>Titos Mahpoteca</t>
  </si>
  <si>
    <t>Zin074</t>
  </si>
  <si>
    <t>Felix Muamba</t>
  </si>
  <si>
    <t>Zin075</t>
  </si>
  <si>
    <t>Felisberto Sebastian</t>
  </si>
  <si>
    <t>Zin076</t>
  </si>
  <si>
    <t>Torres Isaios</t>
  </si>
  <si>
    <t>1DEM001</t>
  </si>
  <si>
    <t>Maria Fazenda</t>
  </si>
  <si>
    <t>1DEM002</t>
  </si>
  <si>
    <t>Ana Laurenco</t>
  </si>
  <si>
    <t>1DEM003</t>
  </si>
  <si>
    <t>Domingas Zano</t>
  </si>
  <si>
    <t>1DEM004</t>
  </si>
  <si>
    <t>Matilde Joao</t>
  </si>
  <si>
    <t>1DEM005</t>
  </si>
  <si>
    <t>Julio Ozorio</t>
  </si>
  <si>
    <t>1DEM006</t>
  </si>
  <si>
    <t>Custadio Jose</t>
  </si>
  <si>
    <t>1DEM007</t>
  </si>
  <si>
    <t>Domingos Zano</t>
  </si>
  <si>
    <t>1DEM008</t>
  </si>
  <si>
    <t>Joana Fermas</t>
  </si>
  <si>
    <t>1DEM009</t>
  </si>
  <si>
    <t>Victoria Meque</t>
  </si>
  <si>
    <t>1DEM010</t>
  </si>
  <si>
    <t>Maninha Chico</t>
  </si>
  <si>
    <t>1DEM011</t>
  </si>
  <si>
    <t>1DEM012</t>
  </si>
  <si>
    <t>Dionisio Francisco</t>
  </si>
  <si>
    <t>1DEM013</t>
  </si>
  <si>
    <t>1DEM014</t>
  </si>
  <si>
    <t>1DEM015</t>
  </si>
  <si>
    <t>1DEM016</t>
  </si>
  <si>
    <t>Sara Amen</t>
  </si>
  <si>
    <t>1DEM017</t>
  </si>
  <si>
    <t>Antonio Zeca</t>
  </si>
  <si>
    <t>1DEM018</t>
  </si>
  <si>
    <t>1DEM019</t>
  </si>
  <si>
    <t>Lidia Viola</t>
  </si>
  <si>
    <t>1DEM020</t>
  </si>
  <si>
    <t>Narcisio Bento</t>
  </si>
  <si>
    <t>1DEM021</t>
  </si>
  <si>
    <t>Gonsalves Deve</t>
  </si>
  <si>
    <t>1DEM022</t>
  </si>
  <si>
    <t>Armando Zavier</t>
  </si>
  <si>
    <t>1DEM023</t>
  </si>
  <si>
    <t>Azelia Chicopa</t>
  </si>
  <si>
    <t>1DEM024</t>
  </si>
  <si>
    <t>Celestina Fernando</t>
  </si>
  <si>
    <t>1DEM025</t>
  </si>
  <si>
    <t>Rosario Antonio</t>
  </si>
  <si>
    <t>1DEM026</t>
  </si>
  <si>
    <t>1DEM027</t>
  </si>
  <si>
    <t>Ernesto Soares</t>
  </si>
  <si>
    <t>1DEM028</t>
  </si>
  <si>
    <t>Pascoa Inacio</t>
  </si>
  <si>
    <t>1DEM029</t>
  </si>
  <si>
    <t>Francisco Tomas</t>
  </si>
  <si>
    <t>1DEM030</t>
  </si>
  <si>
    <t>Rosita Araujo</t>
  </si>
  <si>
    <t>1DEM031</t>
  </si>
  <si>
    <t>Carlitos Lopis</t>
  </si>
  <si>
    <t>1DEM032</t>
  </si>
  <si>
    <t>Paulino Francsico</t>
  </si>
  <si>
    <t>1DEM033</t>
  </si>
  <si>
    <t>Farenca Francisco</t>
  </si>
  <si>
    <t>1DEM034</t>
  </si>
  <si>
    <t>Padzai Agostinho</t>
  </si>
  <si>
    <t>1DEM035</t>
  </si>
  <si>
    <t>Gustavo Madeira</t>
  </si>
  <si>
    <t>1DEM036</t>
  </si>
  <si>
    <t>Manuel Eduardo</t>
  </si>
  <si>
    <t>1DEM037</t>
  </si>
  <si>
    <t>Gabriel Rachine</t>
  </si>
  <si>
    <t>1DEM038</t>
  </si>
  <si>
    <t>Mussa Moises</t>
  </si>
  <si>
    <t>1DEM039</t>
  </si>
  <si>
    <t>Dorca Bresito</t>
  </si>
  <si>
    <t>1DEM040</t>
  </si>
  <si>
    <t>Cristina Luis</t>
  </si>
  <si>
    <t>1DEM041</t>
  </si>
  <si>
    <t>Titos Baptista</t>
  </si>
  <si>
    <t>1DEM042</t>
  </si>
  <si>
    <t>Cabral Amaia</t>
  </si>
  <si>
    <t>1DEM043</t>
  </si>
  <si>
    <t>Manuel Armando</t>
  </si>
  <si>
    <t>1DEM044</t>
  </si>
  <si>
    <t>Carlos Lisboa</t>
  </si>
  <si>
    <t>1DEM045</t>
  </si>
  <si>
    <t>Chimoio Muanbanca</t>
  </si>
  <si>
    <t>1DEM046</t>
  </si>
  <si>
    <t>Lidia Breto</t>
  </si>
  <si>
    <t>1DEM047</t>
  </si>
  <si>
    <t xml:space="preserve">Jessi Manuel </t>
  </si>
  <si>
    <t>1DEM048</t>
  </si>
  <si>
    <t>Fernando Doliz</t>
  </si>
  <si>
    <t>1DEM049</t>
  </si>
  <si>
    <t>Alfredo Antonio</t>
  </si>
  <si>
    <t>1DEM050</t>
  </si>
  <si>
    <t>Andrade Mario</t>
  </si>
  <si>
    <t>1DEM051</t>
  </si>
  <si>
    <t>Luisa Mouzinho</t>
  </si>
  <si>
    <t>1DEM052</t>
  </si>
  <si>
    <t>Matilde Silva</t>
  </si>
  <si>
    <t>1DEM053</t>
  </si>
  <si>
    <t>Bocerio Vasco</t>
  </si>
  <si>
    <t>1DEM054</t>
  </si>
  <si>
    <t>Elias Paul</t>
  </si>
  <si>
    <t>1DEM055</t>
  </si>
  <si>
    <t>Cristina Mandoncra</t>
  </si>
  <si>
    <t>1DEM056</t>
  </si>
  <si>
    <t>Rosa Xavier</t>
  </si>
  <si>
    <t>1DEM057</t>
  </si>
  <si>
    <t>Hortencha Davide</t>
  </si>
  <si>
    <t>1DEM058</t>
  </si>
  <si>
    <t>Costa Mario</t>
  </si>
  <si>
    <t>1DEM059</t>
  </si>
  <si>
    <t>1DEM060</t>
  </si>
  <si>
    <t>Julieta Vasco</t>
  </si>
  <si>
    <t>1DEM061</t>
  </si>
  <si>
    <t>Massada Moises</t>
  </si>
  <si>
    <t>1DEM062</t>
  </si>
  <si>
    <t>Tomas Candeaos</t>
  </si>
  <si>
    <t>1DEM063</t>
  </si>
  <si>
    <t>Carlos Francisco</t>
  </si>
  <si>
    <t>1DEM064</t>
  </si>
  <si>
    <t>Eugenio Luciaio</t>
  </si>
  <si>
    <t>1DEM065</t>
  </si>
  <si>
    <t>Veronica Joao</t>
  </si>
  <si>
    <t>1DEM066</t>
  </si>
  <si>
    <t>Filipe Adane</t>
  </si>
  <si>
    <t>1DEM067</t>
  </si>
  <si>
    <t>Rosa Agostinho</t>
  </si>
  <si>
    <t>1DEM068</t>
  </si>
  <si>
    <t>Anapaula Luis</t>
  </si>
  <si>
    <t>1DEM069</t>
  </si>
  <si>
    <t>Rodrigos Zeca</t>
  </si>
  <si>
    <t>1DEM070</t>
  </si>
  <si>
    <t>Florencia Manuel</t>
  </si>
  <si>
    <t>1DEM071</t>
  </si>
  <si>
    <t>Betinho Jaime</t>
  </si>
  <si>
    <t>1DEM072</t>
  </si>
  <si>
    <t>Jose Joaquim</t>
  </si>
  <si>
    <t>1DEM073</t>
  </si>
  <si>
    <t>Hortencia Moises</t>
  </si>
  <si>
    <t>1DEM074</t>
  </si>
  <si>
    <t>Joaquim Armando</t>
  </si>
  <si>
    <t>1DEM075</t>
  </si>
  <si>
    <t>Rosa Chiradza</t>
  </si>
  <si>
    <t>1DEM076</t>
  </si>
  <si>
    <t>Regina Joaquim</t>
  </si>
  <si>
    <t>1DEM077</t>
  </si>
  <si>
    <t>Aderito Joaquim</t>
  </si>
  <si>
    <t>1DEM078</t>
  </si>
  <si>
    <t>Castigo Jonas</t>
  </si>
  <si>
    <t>1DEM079</t>
  </si>
  <si>
    <t>Manuel Jonas</t>
  </si>
  <si>
    <t>1DEM080</t>
  </si>
  <si>
    <t>Dique Antonio</t>
  </si>
  <si>
    <t>1DEM081</t>
  </si>
  <si>
    <t>Paulino Alberto</t>
  </si>
  <si>
    <t>1DEM082</t>
  </si>
  <si>
    <t>Angelina Luis</t>
  </si>
  <si>
    <t>1DEM083</t>
  </si>
  <si>
    <t>Isaquiel</t>
  </si>
  <si>
    <t>1DEM084</t>
  </si>
  <si>
    <t>Joaquim Heringeto</t>
  </si>
  <si>
    <t>1DEM085</t>
  </si>
  <si>
    <t>1DEM086</t>
  </si>
  <si>
    <t>Candido Augusto</t>
  </si>
  <si>
    <t>1DEM087</t>
  </si>
  <si>
    <t>Domingos Chates</t>
  </si>
  <si>
    <t>1DEM088</t>
  </si>
  <si>
    <t>Benjamin Araujo</t>
  </si>
  <si>
    <t>1DEM089</t>
  </si>
  <si>
    <t>Alcimo Rutipo</t>
  </si>
  <si>
    <t>1DEM090</t>
  </si>
  <si>
    <t>Orlando Francisco</t>
  </si>
  <si>
    <t>1DEM091</t>
  </si>
  <si>
    <t>Curacos Ruraewe</t>
  </si>
  <si>
    <t>1DEM092</t>
  </si>
  <si>
    <t>Bene Alberto</t>
  </si>
  <si>
    <t>1DEM093</t>
  </si>
  <si>
    <t>Herdes Ricardo</t>
  </si>
  <si>
    <t>7DEA001</t>
  </si>
  <si>
    <t>Tinho Cadeado</t>
  </si>
  <si>
    <t>7DEA002</t>
  </si>
  <si>
    <t>Americo Jose</t>
  </si>
  <si>
    <t>7DEA003</t>
  </si>
  <si>
    <t>Aida Jose</t>
  </si>
  <si>
    <t>7DEA004</t>
  </si>
  <si>
    <t>Silva Furai</t>
  </si>
  <si>
    <t>7DEA005</t>
  </si>
  <si>
    <t>Cristina Chico</t>
  </si>
  <si>
    <t>7DEA006</t>
  </si>
  <si>
    <t>Ines Mabuleza</t>
  </si>
  <si>
    <t>7DEA007</t>
  </si>
  <si>
    <t xml:space="preserve">Joao Muconda </t>
  </si>
  <si>
    <t>7DEA008</t>
  </si>
  <si>
    <t>Jose Melo</t>
  </si>
  <si>
    <t>7DEA009</t>
  </si>
  <si>
    <t>Judite Sinao</t>
  </si>
  <si>
    <t>7DEA010</t>
  </si>
  <si>
    <t>Maria de Fatina</t>
  </si>
  <si>
    <t>7DEA011</t>
  </si>
  <si>
    <t>Augutsta Malarega</t>
  </si>
  <si>
    <t>7DEA012</t>
  </si>
  <si>
    <t>Jose Felipe</t>
  </si>
  <si>
    <t>7DEA013</t>
  </si>
  <si>
    <t>Isabel Mario</t>
  </si>
  <si>
    <t>7DEA014</t>
  </si>
  <si>
    <t>Vima Melo</t>
  </si>
  <si>
    <t>7DEA015</t>
  </si>
  <si>
    <t>7DEA016</t>
  </si>
  <si>
    <t>Isabel Felipe</t>
  </si>
  <si>
    <t>7DEA017</t>
  </si>
  <si>
    <t>Lucia Fumo</t>
  </si>
  <si>
    <t>7DEA018</t>
  </si>
  <si>
    <t>Rudia Fazenda</t>
  </si>
  <si>
    <t>7DEA019</t>
  </si>
  <si>
    <t>Luisa Felipe</t>
  </si>
  <si>
    <t>7DEA020</t>
  </si>
  <si>
    <t>7DEA021</t>
  </si>
  <si>
    <t>Aburahana Afonso</t>
  </si>
  <si>
    <t>7DEA022</t>
  </si>
  <si>
    <t>Berta Canfome</t>
  </si>
  <si>
    <t>7DEA023</t>
  </si>
  <si>
    <t>Pita Gericai</t>
  </si>
  <si>
    <t>7DEA024</t>
  </si>
  <si>
    <t>Gaspar Silva</t>
  </si>
  <si>
    <t>7DEA025</t>
  </si>
  <si>
    <t>Mariana Rosinha</t>
  </si>
  <si>
    <t>7DEA026</t>
  </si>
  <si>
    <t>Dias Manecas</t>
  </si>
  <si>
    <t>7DEA027</t>
  </si>
  <si>
    <t>Hama Armindo</t>
  </si>
  <si>
    <t>7DEA028</t>
  </si>
  <si>
    <t>Eva Jeque</t>
  </si>
  <si>
    <t>7DEA029</t>
  </si>
  <si>
    <t>Castigo Joalinho</t>
  </si>
  <si>
    <t>7DEA030</t>
  </si>
  <si>
    <t>Lena Julia</t>
  </si>
  <si>
    <t>7DEA031</t>
  </si>
  <si>
    <t>Tamar Paulo</t>
  </si>
  <si>
    <t>7DEA032</t>
  </si>
  <si>
    <t>Edi Garicai</t>
  </si>
  <si>
    <t>7DEA033</t>
  </si>
  <si>
    <t>Tambuzai Jorge</t>
  </si>
  <si>
    <t>7DEA034</t>
  </si>
  <si>
    <t>Joaquim Bissloso</t>
  </si>
  <si>
    <t>7DEA035</t>
  </si>
  <si>
    <t>Hiena Francisco</t>
  </si>
  <si>
    <t>7DEA036</t>
  </si>
  <si>
    <t>Octavia Buramo</t>
  </si>
  <si>
    <t>7DEA037</t>
  </si>
  <si>
    <t>7DEA038</t>
  </si>
  <si>
    <t>Domingos Armando</t>
  </si>
  <si>
    <t>7DEA039</t>
  </si>
  <si>
    <t>Anastancia Antonio</t>
  </si>
  <si>
    <t>7DEA040</t>
  </si>
  <si>
    <t>Mogas Alfinote</t>
  </si>
  <si>
    <t>7DEA041</t>
  </si>
  <si>
    <t>Foloria Laurenco</t>
  </si>
  <si>
    <t>7DEA042</t>
  </si>
  <si>
    <t>Alberto Joaquim</t>
  </si>
  <si>
    <t>7DEA043</t>
  </si>
  <si>
    <t>Maezinha Alberto</t>
  </si>
  <si>
    <t>SAN001</t>
  </si>
  <si>
    <t>Ana Faustimo</t>
  </si>
  <si>
    <t>SAN002</t>
  </si>
  <si>
    <t>Cidalizi Salze</t>
  </si>
  <si>
    <t>SAN003</t>
  </si>
  <si>
    <t>Agostinho Damiao</t>
  </si>
  <si>
    <t>SAN004</t>
  </si>
  <si>
    <t>Isabel Penicela</t>
  </si>
  <si>
    <t>SAN005</t>
  </si>
  <si>
    <t>Lucia Chuquioa</t>
  </si>
  <si>
    <t>SAN006</t>
  </si>
  <si>
    <t>SAN007</t>
  </si>
  <si>
    <t>Masta Joao</t>
  </si>
  <si>
    <t>SAN008</t>
  </si>
  <si>
    <t>Pedro Sete Razio</t>
  </si>
  <si>
    <t>SAN009</t>
  </si>
  <si>
    <t>Jose Saize Mbendaro</t>
  </si>
  <si>
    <t>SAN010</t>
  </si>
  <si>
    <t>Jossias Mateus</t>
  </si>
  <si>
    <t>SAN011</t>
  </si>
  <si>
    <t>Fernando Mario</t>
  </si>
  <si>
    <t>SAN012</t>
  </si>
  <si>
    <t>Ndarairuzi Mucindo</t>
  </si>
  <si>
    <t>SAN013</t>
  </si>
  <si>
    <t>SAN014</t>
  </si>
  <si>
    <t>Jose Paulo Jossena</t>
  </si>
  <si>
    <t>SAN015</t>
  </si>
  <si>
    <t>Lucia Busahamo</t>
  </si>
  <si>
    <t>SAN016</t>
  </si>
  <si>
    <t>Elias Manuel</t>
  </si>
  <si>
    <t>SAN017</t>
  </si>
  <si>
    <t>Daina Saize</t>
  </si>
  <si>
    <t>SAN018</t>
  </si>
  <si>
    <t>Isabel Jermias</t>
  </si>
  <si>
    <t>SAN019</t>
  </si>
  <si>
    <t>Fatima Mateus</t>
  </si>
  <si>
    <t>SAN020</t>
  </si>
  <si>
    <t>SAN021</t>
  </si>
  <si>
    <t xml:space="preserve">Elisa Saize </t>
  </si>
  <si>
    <t>SAN022</t>
  </si>
  <si>
    <t>Maria Manuel Luis</t>
  </si>
  <si>
    <t>SAN023</t>
  </si>
  <si>
    <t>Samuel Pedro Razia</t>
  </si>
  <si>
    <t>SAN024</t>
  </si>
  <si>
    <t>Marizi Bassiqueta</t>
  </si>
  <si>
    <t>SAN025</t>
  </si>
  <si>
    <t>Celina Jossia</t>
  </si>
  <si>
    <t>SAN026</t>
  </si>
  <si>
    <t>SAN027</t>
  </si>
  <si>
    <t>Fernando Raice</t>
  </si>
  <si>
    <t>SAN028</t>
  </si>
  <si>
    <t>Essita Nguiriche</t>
  </si>
  <si>
    <t>SAN029</t>
  </si>
  <si>
    <t>Elia Saize</t>
  </si>
  <si>
    <t>SAN030</t>
  </si>
  <si>
    <t>Armando Mubhassi</t>
  </si>
  <si>
    <t>SAN031</t>
  </si>
  <si>
    <t>Jose Samuel Xocuene</t>
  </si>
  <si>
    <t>SAN032</t>
  </si>
  <si>
    <t>Chidace Manguena</t>
  </si>
  <si>
    <t>SAN033</t>
  </si>
  <si>
    <t>Joao Samuel Nambhanda</t>
  </si>
  <si>
    <t>SAN034</t>
  </si>
  <si>
    <t>Gabriel Pedro</t>
  </si>
  <si>
    <t>SAN035</t>
  </si>
  <si>
    <t>Helena Tafura</t>
  </si>
  <si>
    <t>SAN036</t>
  </si>
  <si>
    <t>Joao Mutumbo</t>
  </si>
  <si>
    <t>SAN037</t>
  </si>
  <si>
    <t>Meona Razai</t>
  </si>
  <si>
    <t>SAN038</t>
  </si>
  <si>
    <t>Alfredo Mabhassa</t>
  </si>
  <si>
    <t>SAN039</t>
  </si>
  <si>
    <t>SAN040</t>
  </si>
  <si>
    <t>Nedi Jossaia</t>
  </si>
  <si>
    <t>SAN041</t>
  </si>
  <si>
    <t>Lucas Saize</t>
  </si>
  <si>
    <t>SAN042</t>
  </si>
  <si>
    <t>Maria Joao Peneti</t>
  </si>
  <si>
    <t>SAN043</t>
  </si>
  <si>
    <t>Tuendi Vasco</t>
  </si>
  <si>
    <t>SAN044</t>
  </si>
  <si>
    <t>Jone Zeca</t>
  </si>
  <si>
    <t>SAN045</t>
  </si>
  <si>
    <t>Amelra Muhai</t>
  </si>
  <si>
    <t>SAN046</t>
  </si>
  <si>
    <t>Nadalenzi Xavice</t>
  </si>
  <si>
    <t>SAN047</t>
  </si>
  <si>
    <t>Arone Francisco</t>
  </si>
  <si>
    <t>SAN048</t>
  </si>
  <si>
    <t>Rabeca M. Chizizita</t>
  </si>
  <si>
    <t>SAN049</t>
  </si>
  <si>
    <t>Zacarias Samuel</t>
  </si>
  <si>
    <t>SAN050</t>
  </si>
  <si>
    <t>Lucas Samuel</t>
  </si>
  <si>
    <t>SAN051</t>
  </si>
  <si>
    <t>Mateus Wilson</t>
  </si>
  <si>
    <t>SAN052</t>
  </si>
  <si>
    <t>Caragen Manhissa</t>
  </si>
  <si>
    <t>SAN053</t>
  </si>
  <si>
    <t>Maria Chibanguongu</t>
  </si>
  <si>
    <t>SAN054</t>
  </si>
  <si>
    <t>Isaias Zacasias</t>
  </si>
  <si>
    <t>SAN055</t>
  </si>
  <si>
    <t>Nguirasi Mukuhu</t>
  </si>
  <si>
    <t>SAN056</t>
  </si>
  <si>
    <t>Jone Mabota</t>
  </si>
  <si>
    <t>SAN057</t>
  </si>
  <si>
    <t>Rabeca Madgime</t>
  </si>
  <si>
    <t>SAN058</t>
  </si>
  <si>
    <t>Gloria David</t>
  </si>
  <si>
    <t>SAN059</t>
  </si>
  <si>
    <t>Meque Matussi</t>
  </si>
  <si>
    <t>SAN060</t>
  </si>
  <si>
    <t>Felipe Tafuro Nguenho</t>
  </si>
  <si>
    <t>SAN061</t>
  </si>
  <si>
    <t>SAN062</t>
  </si>
  <si>
    <t>Elisa Agostinho</t>
  </si>
  <si>
    <t>SAN063</t>
  </si>
  <si>
    <t>Joaquim Majacuaca</t>
  </si>
  <si>
    <t>SAN064</t>
  </si>
  <si>
    <t>Joziquina Vilosa</t>
  </si>
  <si>
    <t>SAN065</t>
  </si>
  <si>
    <t>Cardoso Manuel</t>
  </si>
  <si>
    <t>SAN066</t>
  </si>
  <si>
    <t>Johane Zacarias</t>
  </si>
  <si>
    <t>SAN067</t>
  </si>
  <si>
    <t>Mateus Tiago</t>
  </si>
  <si>
    <t>SAN068</t>
  </si>
  <si>
    <t xml:space="preserve">Samuel Manguiza </t>
  </si>
  <si>
    <t>SAN069</t>
  </si>
  <si>
    <t>Rosalina Domingo</t>
  </si>
  <si>
    <t>SAN070</t>
  </si>
  <si>
    <t>Nadalena Sanete</t>
  </si>
  <si>
    <t>SAN071</t>
  </si>
  <si>
    <t>Vasco Jossefa</t>
  </si>
  <si>
    <t>SAN072</t>
  </si>
  <si>
    <t>Maria Sete Najunga</t>
  </si>
  <si>
    <t>SAN073</t>
  </si>
  <si>
    <t>Rab Sitole Zacarias</t>
  </si>
  <si>
    <t>SAN074</t>
  </si>
  <si>
    <t>Tomas Timoteo</t>
  </si>
  <si>
    <t>SAN075</t>
  </si>
  <si>
    <t>Lucas Bento Massocho</t>
  </si>
  <si>
    <t>SAN076</t>
  </si>
  <si>
    <t>Maria Fabizo</t>
  </si>
  <si>
    <t>SAN077</t>
  </si>
  <si>
    <t>Salome Maera Sithole</t>
  </si>
  <si>
    <t>SAN078</t>
  </si>
  <si>
    <t>Enizi Jossefo</t>
  </si>
  <si>
    <t>SAN079</t>
  </si>
  <si>
    <t>Sara Maquicene</t>
  </si>
  <si>
    <t>SAN080</t>
  </si>
  <si>
    <t>SAN081</t>
  </si>
  <si>
    <t>SAN082</t>
  </si>
  <si>
    <t>Beti Tomas</t>
  </si>
  <si>
    <t>SAN083</t>
  </si>
  <si>
    <t>AGOA001</t>
  </si>
  <si>
    <t>Manuel Sorosoro</t>
  </si>
  <si>
    <t>AGOA002</t>
  </si>
  <si>
    <t>Luzeta Miquisse</t>
  </si>
  <si>
    <t>AGOA003</t>
  </si>
  <si>
    <t>Maria Solomoni</t>
  </si>
  <si>
    <t>AGOA004</t>
  </si>
  <si>
    <t>Costa Manuel</t>
  </si>
  <si>
    <t>AGOA005</t>
  </si>
  <si>
    <t>Isabel Francisco</t>
  </si>
  <si>
    <t>AGOA006</t>
  </si>
  <si>
    <t>Pedro Sairroisse</t>
  </si>
  <si>
    <t>AGOA007</t>
  </si>
  <si>
    <t>Albertina Sabad</t>
  </si>
  <si>
    <t>AGOA008</t>
  </si>
  <si>
    <t>Lucinda Sinaque</t>
  </si>
  <si>
    <t>AGOA009</t>
  </si>
  <si>
    <t>Lampiad Raide</t>
  </si>
  <si>
    <t>AGOA010</t>
  </si>
  <si>
    <t>Soaqui Raice</t>
  </si>
  <si>
    <t>AGOA011</t>
  </si>
  <si>
    <t>Samuel Ranfaridzai</t>
  </si>
  <si>
    <t>AGOA012</t>
  </si>
  <si>
    <t>Joaquim Role</t>
  </si>
  <si>
    <t>AGOA013</t>
  </si>
  <si>
    <t>Maria Francsico</t>
  </si>
  <si>
    <t>AGOA014</t>
  </si>
  <si>
    <t>Carolina Antonio</t>
  </si>
  <si>
    <t>AGOA015</t>
  </si>
  <si>
    <t>Jordao Milhao</t>
  </si>
  <si>
    <t>AGOA016</t>
  </si>
  <si>
    <t>Mario Daniel</t>
  </si>
  <si>
    <t>AGOA017</t>
  </si>
  <si>
    <t>Sed Jordao</t>
  </si>
  <si>
    <t>AGOA018</t>
  </si>
  <si>
    <t>Samuel Soane</t>
  </si>
  <si>
    <t>AGOA019</t>
  </si>
  <si>
    <t>Tereza Seveni</t>
  </si>
  <si>
    <t>AGOA020</t>
  </si>
  <si>
    <t>Joaquim Oliveiro</t>
  </si>
  <si>
    <t>AGOA021</t>
  </si>
  <si>
    <t>Madale Cifareta</t>
  </si>
  <si>
    <t>AGOA022</t>
  </si>
  <si>
    <t>Emanuel Alberto</t>
  </si>
  <si>
    <t>AGOA023</t>
  </si>
  <si>
    <t>Natalia Benda</t>
  </si>
  <si>
    <t>AGOA024</t>
  </si>
  <si>
    <t>Arichido Carvanho</t>
  </si>
  <si>
    <t>AGOA025</t>
  </si>
  <si>
    <t>Hermelita Vitor</t>
  </si>
  <si>
    <t>AGOA026</t>
  </si>
  <si>
    <t>Joao Naïve</t>
  </si>
  <si>
    <t>AGOA027</t>
  </si>
  <si>
    <t>Carlitos Manuel</t>
  </si>
  <si>
    <t>AGOA028</t>
  </si>
  <si>
    <t>Flavio Escola</t>
  </si>
  <si>
    <t>AGOA029</t>
  </si>
  <si>
    <t>Maculada Luis</t>
  </si>
  <si>
    <t>AGOA030</t>
  </si>
  <si>
    <t>Zeca Bata</t>
  </si>
  <si>
    <t>AGOA031</t>
  </si>
  <si>
    <t>Melita Zimbulani</t>
  </si>
  <si>
    <t>AGOA032</t>
  </si>
  <si>
    <t>Luzeta Panso</t>
  </si>
  <si>
    <t>AGOA033</t>
  </si>
  <si>
    <t>Maria Estenfo</t>
  </si>
  <si>
    <t>AGOA034</t>
  </si>
  <si>
    <t>Paulo Calisto</t>
  </si>
  <si>
    <t>AGOA035</t>
  </si>
  <si>
    <t>Celilia Tizolo</t>
  </si>
  <si>
    <t>AGOA036</t>
  </si>
  <si>
    <t>Julia Sabao</t>
  </si>
  <si>
    <t>AGOA037</t>
  </si>
  <si>
    <t>Maria Mabande</t>
  </si>
  <si>
    <t>AGOA038</t>
  </si>
  <si>
    <t>Aida Miliasse</t>
  </si>
  <si>
    <t>AGOA039</t>
  </si>
  <si>
    <t>Ester Samuel</t>
  </si>
  <si>
    <t>AGOA040</t>
  </si>
  <si>
    <t>Pedro Jairosse</t>
  </si>
  <si>
    <t>AGOA041</t>
  </si>
  <si>
    <t>Trainha Beka</t>
  </si>
  <si>
    <t>AGOA042</t>
  </si>
  <si>
    <t>Julio Ebizeque</t>
  </si>
  <si>
    <t>AGOA043</t>
  </si>
  <si>
    <t>Laulinda Jhone</t>
  </si>
  <si>
    <t>AGOA044</t>
  </si>
  <si>
    <t>Natalia Beula</t>
  </si>
  <si>
    <t>AGOA045</t>
  </si>
  <si>
    <t>Faustina Almeida</t>
  </si>
  <si>
    <t>AGOA046</t>
  </si>
  <si>
    <t>Armindo Carvanho</t>
  </si>
  <si>
    <t>AGOA047</t>
  </si>
  <si>
    <t>Gueza Miquisserie</t>
  </si>
  <si>
    <t>AGOA048</t>
  </si>
  <si>
    <t>Mandumbe Potreque</t>
  </si>
  <si>
    <t>AGOA049</t>
  </si>
  <si>
    <t>Valenti Mendimisso</t>
  </si>
  <si>
    <t>AGOA050</t>
  </si>
  <si>
    <t>Jose Tranbina</t>
  </si>
  <si>
    <t>AGOA051</t>
  </si>
  <si>
    <t>Costigo Oliveira</t>
  </si>
  <si>
    <t>AGOA052</t>
  </si>
  <si>
    <t>Leniza Armando</t>
  </si>
  <si>
    <t>AGOA053</t>
  </si>
  <si>
    <t>Eugenia Jose</t>
  </si>
  <si>
    <t>AGOA054</t>
  </si>
  <si>
    <t>Mariano Golo</t>
  </si>
  <si>
    <t>AGOA055</t>
  </si>
  <si>
    <t>Joao Chinfore</t>
  </si>
  <si>
    <t>AGOA056</t>
  </si>
  <si>
    <t>Antonio Tique</t>
  </si>
  <si>
    <t>AGOA057</t>
  </si>
  <si>
    <t>Xierta Chinsa</t>
  </si>
  <si>
    <t>AGOA058</t>
  </si>
  <si>
    <t>Rui Artur</t>
  </si>
  <si>
    <t>AGOA059</t>
  </si>
  <si>
    <t>Trezesta Candiado</t>
  </si>
  <si>
    <t>AGOA060</t>
  </si>
  <si>
    <t>Domingos Alberto</t>
  </si>
  <si>
    <t>AGOA061</t>
  </si>
  <si>
    <t>Calidia Joaquim</t>
  </si>
  <si>
    <t>AGOA062</t>
  </si>
  <si>
    <t>Sofina Candido</t>
  </si>
  <si>
    <t>AGOA063</t>
  </si>
  <si>
    <t>Horacia Pita</t>
  </si>
  <si>
    <t>AGOA064</t>
  </si>
  <si>
    <t>Anita Fernando</t>
  </si>
  <si>
    <t>AGOA065</t>
  </si>
  <si>
    <t>Rosa Salularu</t>
  </si>
  <si>
    <t>AGOA066</t>
  </si>
  <si>
    <t>Carloda Joao</t>
  </si>
  <si>
    <t>AGOA067</t>
  </si>
  <si>
    <t>Cidia Ketelo</t>
  </si>
  <si>
    <t>AGOA068</t>
  </si>
  <si>
    <t>Mandicinal Konde</t>
  </si>
  <si>
    <t>AGOB001</t>
  </si>
  <si>
    <t>AGOB002</t>
  </si>
  <si>
    <t>Felipe Fabione</t>
  </si>
  <si>
    <t>AGOB003</t>
  </si>
  <si>
    <t>Pedro Simao</t>
  </si>
  <si>
    <t>AGOB004</t>
  </si>
  <si>
    <t>Simao Jossene</t>
  </si>
  <si>
    <t>AGOB005</t>
  </si>
  <si>
    <t>Enia Fraga</t>
  </si>
  <si>
    <t>AGOB006</t>
  </si>
  <si>
    <t>Patel Jone</t>
  </si>
  <si>
    <t>AGOB007</t>
  </si>
  <si>
    <t>Aragande Djoni</t>
  </si>
  <si>
    <t>AGOB008</t>
  </si>
  <si>
    <t>Belinha Remael</t>
  </si>
  <si>
    <t>AGOB009</t>
  </si>
  <si>
    <t>Vicente Marcos</t>
  </si>
  <si>
    <t>AGOB010</t>
  </si>
  <si>
    <t>Chadreque Inacio</t>
  </si>
  <si>
    <t>AGOB011</t>
  </si>
  <si>
    <t>Zito Lucas</t>
  </si>
  <si>
    <t>AGOB012</t>
  </si>
  <si>
    <t>Borize Chico</t>
  </si>
  <si>
    <t>AGOB013</t>
  </si>
  <si>
    <t>Jaime Madfedge</t>
  </si>
  <si>
    <t>AGOB014</t>
  </si>
  <si>
    <t>Jorge Simao</t>
  </si>
  <si>
    <t>AGOB015</t>
  </si>
  <si>
    <t>Paulino Sabonete</t>
  </si>
  <si>
    <t>AGOB016</t>
  </si>
  <si>
    <t>Eusebio Augai</t>
  </si>
  <si>
    <t>AGOB017</t>
  </si>
  <si>
    <t>Mateus Fernando</t>
  </si>
  <si>
    <t>AGOB018</t>
  </si>
  <si>
    <t>Faurai Armindo</t>
  </si>
  <si>
    <t>AGOB019</t>
  </si>
  <si>
    <t>Taurai Tome</t>
  </si>
  <si>
    <t>AGOB020</t>
  </si>
  <si>
    <t>Jone Moises</t>
  </si>
  <si>
    <t>AGOB021</t>
  </si>
  <si>
    <t>AGOB022</t>
  </si>
  <si>
    <t>Joao Pedro</t>
  </si>
  <si>
    <t>AGOB023</t>
  </si>
  <si>
    <t>Claudio Bechane</t>
  </si>
  <si>
    <t>AGOB024</t>
  </si>
  <si>
    <t>Armade Tomas</t>
  </si>
  <si>
    <t>AGOB025</t>
  </si>
  <si>
    <t>Laura Paulino</t>
  </si>
  <si>
    <t>AGOB026</t>
  </si>
  <si>
    <t>Cicilia Antenio</t>
  </si>
  <si>
    <t>AGOB027</t>
  </si>
  <si>
    <t>Bazilio Macaranbe</t>
  </si>
  <si>
    <t>AGOB028</t>
  </si>
  <si>
    <t>Zacarias Mouzinho</t>
  </si>
  <si>
    <t>AGOB029</t>
  </si>
  <si>
    <t>Mouzinho Rucirio</t>
  </si>
  <si>
    <t>AGOB030</t>
  </si>
  <si>
    <t>Santo Jose</t>
  </si>
  <si>
    <t>AGOB031</t>
  </si>
  <si>
    <t>Francisco Jose</t>
  </si>
  <si>
    <t>AGOB032</t>
  </si>
  <si>
    <t>Sandra Cristovasa</t>
  </si>
  <si>
    <t>AGOB033</t>
  </si>
  <si>
    <t>Esta Fernando</t>
  </si>
  <si>
    <t>AGOB034</t>
  </si>
  <si>
    <t>Anista Carlos</t>
  </si>
  <si>
    <t>AGOB035</t>
  </si>
  <si>
    <t>Deve Jose</t>
  </si>
  <si>
    <t>AGOB036</t>
  </si>
  <si>
    <t>Donisia Maguaza</t>
  </si>
  <si>
    <t>AGOB037</t>
  </si>
  <si>
    <t>Jossefa Tangani</t>
  </si>
  <si>
    <t>AGOB038</t>
  </si>
  <si>
    <t>Maria Binze</t>
  </si>
  <si>
    <t>AGOB039</t>
  </si>
  <si>
    <t>Nelson Tomane</t>
  </si>
  <si>
    <t>AGOB040</t>
  </si>
  <si>
    <t>Ricardo Ernesto</t>
  </si>
  <si>
    <t>AGOB041</t>
  </si>
  <si>
    <t>Marta Simao</t>
  </si>
  <si>
    <t>AGOB042</t>
  </si>
  <si>
    <t>Antonio Sueta</t>
  </si>
  <si>
    <t>AGOB043</t>
  </si>
  <si>
    <t>Felizada Mozinho</t>
  </si>
  <si>
    <t>AGOB044</t>
  </si>
  <si>
    <t>Sofia Pagi</t>
  </si>
  <si>
    <t>AGOB045</t>
  </si>
  <si>
    <t>Mussarauro Manuel</t>
  </si>
  <si>
    <t>AGOB046</t>
  </si>
  <si>
    <t>Felisberto Augusto</t>
  </si>
  <si>
    <t>AGOB047</t>
  </si>
  <si>
    <t>Domingos Lino</t>
  </si>
  <si>
    <t>AGOB048</t>
  </si>
  <si>
    <t>Tina Felix</t>
  </si>
  <si>
    <t>AGOB049</t>
  </si>
  <si>
    <t>Farai Samuel</t>
  </si>
  <si>
    <t>AGOB050</t>
  </si>
  <si>
    <t>Joao Pita</t>
  </si>
  <si>
    <t>AGOB051</t>
  </si>
  <si>
    <t>Joana Amani</t>
  </si>
  <si>
    <t>AGOB052</t>
  </si>
  <si>
    <t>Marcelino Domingos</t>
  </si>
  <si>
    <t>AGOB053</t>
  </si>
  <si>
    <t>Benjamin Alberto</t>
  </si>
  <si>
    <t>AGOB054</t>
  </si>
  <si>
    <t>Tomas Bufalo</t>
  </si>
  <si>
    <t>AGOB055</t>
  </si>
  <si>
    <t>Berta Faidane</t>
  </si>
  <si>
    <t>AGOB056</t>
  </si>
  <si>
    <t>Santos Joao</t>
  </si>
  <si>
    <t>AGOB057</t>
  </si>
  <si>
    <t>Lucia Augusto</t>
  </si>
  <si>
    <t>AGOB058</t>
  </si>
  <si>
    <t>Mateus Victor</t>
  </si>
  <si>
    <t>AGOB059</t>
  </si>
  <si>
    <t>Inacio Mofate</t>
  </si>
  <si>
    <t>AGOB060</t>
  </si>
  <si>
    <t>Marcelina Chidumo</t>
  </si>
  <si>
    <t>AGOB061</t>
  </si>
  <si>
    <t>Azelia Lavumo</t>
  </si>
  <si>
    <t>AGOB062</t>
  </si>
  <si>
    <t>Jorgino Jorge</t>
  </si>
  <si>
    <t>AGOB063</t>
  </si>
  <si>
    <t>AGOB064</t>
  </si>
  <si>
    <t>Ecroebio Alfai</t>
  </si>
  <si>
    <t>AGOB065</t>
  </si>
  <si>
    <t>Vablimiro Ceilaitsa</t>
  </si>
  <si>
    <t>FRA001</t>
  </si>
  <si>
    <t>Gabriel Juliasse</t>
  </si>
  <si>
    <t>FRA002</t>
  </si>
  <si>
    <t>Imaculada Joao</t>
  </si>
  <si>
    <t>FRA003</t>
  </si>
  <si>
    <t>Paulo Alfai</t>
  </si>
  <si>
    <t>FRA004</t>
  </si>
  <si>
    <t>Alberto Josse</t>
  </si>
  <si>
    <t>FRA005</t>
  </si>
  <si>
    <t>Patricio Paulo</t>
  </si>
  <si>
    <t>FRA006</t>
  </si>
  <si>
    <t>Cecilia Coraco</t>
  </si>
  <si>
    <t>FRA007</t>
  </si>
  <si>
    <t>Paulo Antonio</t>
  </si>
  <si>
    <t>FRA008</t>
  </si>
  <si>
    <t>Domingos Araujo</t>
  </si>
  <si>
    <t>FRA009</t>
  </si>
  <si>
    <t>Amelia Tique</t>
  </si>
  <si>
    <t>FRA010</t>
  </si>
  <si>
    <t>Jo Banguana</t>
  </si>
  <si>
    <t>FRA011</t>
  </si>
  <si>
    <t>FRA012</t>
  </si>
  <si>
    <t>Avelina Diogo</t>
  </si>
  <si>
    <t>FRA013</t>
  </si>
  <si>
    <t>Belina Issaia</t>
  </si>
  <si>
    <t>FRA014</t>
  </si>
  <si>
    <t>Mario Alberto</t>
  </si>
  <si>
    <t>FRA015</t>
  </si>
  <si>
    <t>Fatima Guerra</t>
  </si>
  <si>
    <t>FRA016</t>
  </si>
  <si>
    <t>Jose John</t>
  </si>
  <si>
    <t>FRA017</t>
  </si>
  <si>
    <t>Julieta Baptista</t>
  </si>
  <si>
    <t>FRA018</t>
  </si>
  <si>
    <t>Mario Dias Luis</t>
  </si>
  <si>
    <t>FRA019</t>
  </si>
  <si>
    <t>Chibante Jequessene</t>
  </si>
  <si>
    <t>FRA020</t>
  </si>
  <si>
    <t>Luis Manuel</t>
  </si>
  <si>
    <t>FRA021</t>
  </si>
  <si>
    <t>Fatima Santos</t>
  </si>
  <si>
    <t>FRA022</t>
  </si>
  <si>
    <t>Tomas Toinasse</t>
  </si>
  <si>
    <t>FRA023</t>
  </si>
  <si>
    <t xml:space="preserve">Joana Frazenda </t>
  </si>
  <si>
    <t>FRA024</t>
  </si>
  <si>
    <t>Rosalia Jaime</t>
  </si>
  <si>
    <t>FRA025</t>
  </si>
  <si>
    <t>Joao Dique</t>
  </si>
  <si>
    <t>FRA026</t>
  </si>
  <si>
    <t>Isabel Ernesto</t>
  </si>
  <si>
    <t>FRA027</t>
  </si>
  <si>
    <t>Eugenio Choa</t>
  </si>
  <si>
    <t>FRA028</t>
  </si>
  <si>
    <t>Domingos Cadeado</t>
  </si>
  <si>
    <t>FRA029</t>
  </si>
  <si>
    <t>Elisa Biseque</t>
  </si>
  <si>
    <t>FRA030</t>
  </si>
  <si>
    <t>FRA031</t>
  </si>
  <si>
    <t>Suraia Simoje</t>
  </si>
  <si>
    <t>FRA032</t>
  </si>
  <si>
    <t>Vilamata Amone</t>
  </si>
  <si>
    <t>FRA033</t>
  </si>
  <si>
    <t>Jusite Fernando</t>
  </si>
  <si>
    <t>FRA034</t>
  </si>
  <si>
    <t>Texeira Amone</t>
  </si>
  <si>
    <t>FRA035</t>
  </si>
  <si>
    <t>Chica Vasco</t>
  </si>
  <si>
    <t>FRA036</t>
  </si>
  <si>
    <t>Manuel Jone</t>
  </si>
  <si>
    <t>FRA037</t>
  </si>
  <si>
    <t>Elves Muianga</t>
  </si>
  <si>
    <t>FRA038</t>
  </si>
  <si>
    <t>Carlota simbe</t>
  </si>
  <si>
    <t>FRA039</t>
  </si>
  <si>
    <t>Joao Vernig</t>
  </si>
  <si>
    <t>FRA040</t>
  </si>
  <si>
    <t>Julieta Fernando</t>
  </si>
  <si>
    <t>FRA041</t>
  </si>
  <si>
    <t>Manuel Vicente</t>
  </si>
  <si>
    <t>FRA042</t>
  </si>
  <si>
    <t>Vena Gauto</t>
  </si>
  <si>
    <t>FRA043</t>
  </si>
  <si>
    <t>Luisa Companhia</t>
  </si>
  <si>
    <t>FRA044</t>
  </si>
  <si>
    <t xml:space="preserve">Emilia Antoina </t>
  </si>
  <si>
    <t>FRA045</t>
  </si>
  <si>
    <t>Ines Jaimo</t>
  </si>
  <si>
    <t>FRA046</t>
  </si>
  <si>
    <t>Lautinda Ucana</t>
  </si>
  <si>
    <t>FRA047</t>
  </si>
  <si>
    <t>Jossefa Ferinho</t>
  </si>
  <si>
    <t>FRA048</t>
  </si>
  <si>
    <t>Felizardo Berro</t>
  </si>
  <si>
    <t>FRA049</t>
  </si>
  <si>
    <t>Chanage Ngano</t>
  </si>
  <si>
    <t>FRA050</t>
  </si>
  <si>
    <t>Martins Poobo</t>
  </si>
  <si>
    <t>FRA051</t>
  </si>
  <si>
    <t>Fernando Panguete</t>
  </si>
  <si>
    <t>FRA052</t>
  </si>
  <si>
    <t>Antonio Paulo</t>
  </si>
  <si>
    <t>FRA053</t>
  </si>
  <si>
    <t>FRA054</t>
  </si>
  <si>
    <t>Felisberto Lores</t>
  </si>
  <si>
    <t>FRA055</t>
  </si>
  <si>
    <t>Ked Wena</t>
  </si>
  <si>
    <t>FRA056</t>
  </si>
  <si>
    <t>Luisa Jone</t>
  </si>
  <si>
    <t>FRA057</t>
  </si>
  <si>
    <t>Gabriel Cocolico</t>
  </si>
  <si>
    <t>FRA058</t>
  </si>
  <si>
    <t>Moises Rui</t>
  </si>
  <si>
    <t>FRA059</t>
  </si>
  <si>
    <t>Chimene Manuel</t>
  </si>
  <si>
    <t>FRA060</t>
  </si>
  <si>
    <t>Bgabriel Cainde</t>
  </si>
  <si>
    <t>FRA061</t>
  </si>
  <si>
    <t>Rosa Micheque</t>
  </si>
  <si>
    <t>FRA062</t>
  </si>
  <si>
    <t>Marta Felizardo</t>
  </si>
  <si>
    <t>FRA063</t>
  </si>
  <si>
    <t>Alzira Thaimo</t>
  </si>
  <si>
    <t>FRA064</t>
  </si>
  <si>
    <t>Tome Puete</t>
  </si>
  <si>
    <t>FRA065</t>
  </si>
  <si>
    <t>Isabel Goncalves</t>
  </si>
  <si>
    <t>FRA066</t>
  </si>
  <si>
    <t>Horacio Jo</t>
  </si>
  <si>
    <t>FRA067</t>
  </si>
  <si>
    <t>Francisco Isaias</t>
  </si>
  <si>
    <t>FRA068</t>
  </si>
  <si>
    <t>FRA069</t>
  </si>
  <si>
    <t>Faria Jose</t>
  </si>
  <si>
    <t>FRA070</t>
  </si>
  <si>
    <t>FRA071</t>
  </si>
  <si>
    <t>Rosaria Viage</t>
  </si>
  <si>
    <t>FRA072</t>
  </si>
  <si>
    <t>Faria Mero</t>
  </si>
  <si>
    <t>FRA073</t>
  </si>
  <si>
    <t>Rachid Simbe</t>
  </si>
  <si>
    <t>FRA074</t>
  </si>
  <si>
    <t>Artidis Domingos</t>
  </si>
  <si>
    <t>FRA075</t>
  </si>
  <si>
    <t>FRA076</t>
  </si>
  <si>
    <t>Clementina Manuel</t>
  </si>
  <si>
    <t>FRA077</t>
  </si>
  <si>
    <t>Laura Alberto</t>
  </si>
  <si>
    <t>FRA078</t>
  </si>
  <si>
    <t>Teresa Manuel</t>
  </si>
  <si>
    <t>FRA079</t>
  </si>
  <si>
    <t>Samuel Chissico</t>
  </si>
  <si>
    <t>FRA080</t>
  </si>
  <si>
    <t>Lorida Cachina</t>
  </si>
  <si>
    <t>FRA081</t>
  </si>
  <si>
    <t>Laurenco Mavil</t>
  </si>
  <si>
    <t>FRA082</t>
  </si>
  <si>
    <t>Ilodia Francisco</t>
  </si>
  <si>
    <t>FRA083</t>
  </si>
  <si>
    <t>Telma Agostinho</t>
  </si>
  <si>
    <t>FRA084</t>
  </si>
  <si>
    <t>Esmael Mamudo</t>
  </si>
  <si>
    <t>FRA085</t>
  </si>
  <si>
    <t>Lucas Augusto</t>
  </si>
  <si>
    <t>FRA086</t>
  </si>
  <si>
    <t>Pedro Texeira</t>
  </si>
  <si>
    <t>FRA087</t>
  </si>
  <si>
    <t>Fernando Vilanata</t>
  </si>
  <si>
    <t>FRA088</t>
  </si>
  <si>
    <t>Eveline Bernardo</t>
  </si>
  <si>
    <t>FRA089</t>
  </si>
  <si>
    <t>FRA090</t>
  </si>
  <si>
    <t>Joana Agostinho</t>
  </si>
  <si>
    <t>FRA091</t>
  </si>
  <si>
    <t>FRA092</t>
  </si>
  <si>
    <t>Chico Hiete</t>
  </si>
  <si>
    <t>FRA093</t>
  </si>
  <si>
    <t>Jenete Juliasse</t>
  </si>
  <si>
    <t>VEN001</t>
  </si>
  <si>
    <t>Hebeti Felipe</t>
  </si>
  <si>
    <t>VEN002</t>
  </si>
  <si>
    <t>Vitorino Miguel</t>
  </si>
  <si>
    <t>VEN003</t>
  </si>
  <si>
    <t>Mariana Jose</t>
  </si>
  <si>
    <t>VEN004</t>
  </si>
  <si>
    <t>Laura Antonio</t>
  </si>
  <si>
    <t>VEN005</t>
  </si>
  <si>
    <t>Eliqueda Banga</t>
  </si>
  <si>
    <t>VEN006</t>
  </si>
  <si>
    <t>Tamai Mourinho</t>
  </si>
  <si>
    <t>VEN007</t>
  </si>
  <si>
    <t>Antonio Abreu</t>
  </si>
  <si>
    <t>VEN008</t>
  </si>
  <si>
    <t>Jossefina Lila Aias</t>
  </si>
  <si>
    <t>VEN009</t>
  </si>
  <si>
    <t>Vasco Douior</t>
  </si>
  <si>
    <t>VEN010</t>
  </si>
  <si>
    <t>Alfredo Joaquim</t>
  </si>
  <si>
    <t>VEN011</t>
  </si>
  <si>
    <t>Suzana Jaime</t>
  </si>
  <si>
    <t>VEN012</t>
  </si>
  <si>
    <t>Raul Ansernod</t>
  </si>
  <si>
    <t>VEN013</t>
  </si>
  <si>
    <t>Helena Inacio</t>
  </si>
  <si>
    <t>VEN014</t>
  </si>
  <si>
    <t>Folinda Jone</t>
  </si>
  <si>
    <t>VEN015</t>
  </si>
  <si>
    <t>Manuela Baptisson</t>
  </si>
  <si>
    <t>VEN016</t>
  </si>
  <si>
    <t>Maria Andre</t>
  </si>
  <si>
    <t>VEN017</t>
  </si>
  <si>
    <t>Joana Jose Tique</t>
  </si>
  <si>
    <t>VEN018</t>
  </si>
  <si>
    <t>Armindo Joao</t>
  </si>
  <si>
    <t>VEN019</t>
  </si>
  <si>
    <t>Rosita Mbito</t>
  </si>
  <si>
    <t>VEN020</t>
  </si>
  <si>
    <t>Pedro Alfredo</t>
  </si>
  <si>
    <t>VEN021</t>
  </si>
  <si>
    <t>Zueve Muclimica</t>
  </si>
  <si>
    <t>VEN022</t>
  </si>
  <si>
    <t>Zinha Fernando</t>
  </si>
  <si>
    <t>VEN023</t>
  </si>
  <si>
    <t>Vitoria Alsace</t>
  </si>
  <si>
    <t>VEN024</t>
  </si>
  <si>
    <t>Eliza Charle</t>
  </si>
  <si>
    <t>VEN025</t>
  </si>
  <si>
    <t>Ariur Miguel</t>
  </si>
  <si>
    <t>VEN026</t>
  </si>
  <si>
    <t>Miquilina Chave</t>
  </si>
  <si>
    <t>VEN027</t>
  </si>
  <si>
    <t>Luiez Macie</t>
  </si>
  <si>
    <t>VEN028</t>
  </si>
  <si>
    <t>Julio Cassueusia</t>
  </si>
  <si>
    <t>VEN029</t>
  </si>
  <si>
    <t>Sai Penga</t>
  </si>
  <si>
    <t>VEN030</t>
  </si>
  <si>
    <t>Isaquiel Passiranadia</t>
  </si>
  <si>
    <t>VEN031</t>
  </si>
  <si>
    <t>Mourera Camilo Luis</t>
  </si>
  <si>
    <t>VEN032</t>
  </si>
  <si>
    <t>Manuela Jambo</t>
  </si>
  <si>
    <t>VEN033</t>
  </si>
  <si>
    <t>Thuretti Zacarias</t>
  </si>
  <si>
    <t>VEN034</t>
  </si>
  <si>
    <t>Zacarias Daniel</t>
  </si>
  <si>
    <t>VEN035</t>
  </si>
  <si>
    <t>Lucia Manuel</t>
  </si>
  <si>
    <t>VEN036</t>
  </si>
  <si>
    <t>Maria Victorino</t>
  </si>
  <si>
    <t>VEN037</t>
  </si>
  <si>
    <t>Nina Massaite</t>
  </si>
  <si>
    <t>VEN038</t>
  </si>
  <si>
    <t>Lurdes Lencasiro</t>
  </si>
  <si>
    <t>VEN039</t>
  </si>
  <si>
    <t>VEN040</t>
  </si>
  <si>
    <t>Adolfo Filipe</t>
  </si>
  <si>
    <t>VEN041</t>
  </si>
  <si>
    <t>Saiza Estevad</t>
  </si>
  <si>
    <t>VEN042</t>
  </si>
  <si>
    <t>Charles Mundolinga</t>
  </si>
  <si>
    <t>VEN043</t>
  </si>
  <si>
    <t>Correia Nduna</t>
  </si>
  <si>
    <t>VEN044</t>
  </si>
  <si>
    <t>Samuel Mauriero</t>
  </si>
  <si>
    <t>VEN045</t>
  </si>
  <si>
    <t>Sebastiao Ariur</t>
  </si>
  <si>
    <t>VEN046</t>
  </si>
  <si>
    <t>Victorino Miguel</t>
  </si>
  <si>
    <t>VEN047</t>
  </si>
  <si>
    <t>Zacarias Noguira</t>
  </si>
  <si>
    <t>VEN048</t>
  </si>
  <si>
    <t>VEN049</t>
  </si>
  <si>
    <t>Gil Agostinho</t>
  </si>
  <si>
    <t>VEN050</t>
  </si>
  <si>
    <t>Ana Fazenda</t>
  </si>
  <si>
    <t>VEN051</t>
  </si>
  <si>
    <t>Zaida Nhamirando</t>
  </si>
  <si>
    <t>VEN052</t>
  </si>
  <si>
    <t>Emaculada Manuel</t>
  </si>
  <si>
    <t>VEN053</t>
  </si>
  <si>
    <t>Francisco Joaquim</t>
  </si>
  <si>
    <t>VEN054</t>
  </si>
  <si>
    <t>Aderta Bene</t>
  </si>
  <si>
    <t>VEN055</t>
  </si>
  <si>
    <t>Papaito Bernardo</t>
  </si>
  <si>
    <t>VEN056</t>
  </si>
  <si>
    <t>LucasBernardo</t>
  </si>
  <si>
    <t>VEN057</t>
  </si>
  <si>
    <t>Luiza Ranguissi</t>
  </si>
  <si>
    <t>VEN058</t>
  </si>
  <si>
    <t>Joaquim Francisco</t>
  </si>
  <si>
    <t>VEN059</t>
  </si>
  <si>
    <t>Daniel Vasco</t>
  </si>
  <si>
    <t>VEN060</t>
  </si>
  <si>
    <t>Eva Joao</t>
  </si>
  <si>
    <t>VEN061</t>
  </si>
  <si>
    <t>Sara Vasco</t>
  </si>
  <si>
    <t>VEN062</t>
  </si>
  <si>
    <t>Verniz Maibeque</t>
  </si>
  <si>
    <t>VEN063</t>
  </si>
  <si>
    <t>Rogerio Jose Viola</t>
  </si>
  <si>
    <t>VEN064</t>
  </si>
  <si>
    <t xml:space="preserve">Joaozinho Bernardo </t>
  </si>
  <si>
    <t>VEN065</t>
  </si>
  <si>
    <t>Antonio Americo</t>
  </si>
  <si>
    <t>VEN066</t>
  </si>
  <si>
    <t>Ricardo Lino</t>
  </si>
  <si>
    <t>VEN067</t>
  </si>
  <si>
    <t>Isaquiel Chiposti</t>
  </si>
  <si>
    <t>VEN068</t>
  </si>
  <si>
    <t>Nessi Chicuatira</t>
  </si>
  <si>
    <t>VEN069</t>
  </si>
  <si>
    <t>Mazeque Samuel</t>
  </si>
  <si>
    <t>VEN070</t>
  </si>
  <si>
    <t>Raulinda Felimino</t>
  </si>
  <si>
    <t>VEN071</t>
  </si>
  <si>
    <t>Elizabeti Antonio</t>
  </si>
  <si>
    <t>VEN072</t>
  </si>
  <si>
    <t>Gina Samuel</t>
  </si>
  <si>
    <t>VEN073</t>
  </si>
  <si>
    <t>Amelia Sipus</t>
  </si>
  <si>
    <t>VEN074</t>
  </si>
  <si>
    <t>Teresa Vasco</t>
  </si>
  <si>
    <t>VEN075</t>
  </si>
  <si>
    <t>Joao Bernardo Amaral</t>
  </si>
  <si>
    <t>VEN076</t>
  </si>
  <si>
    <t>VEN077</t>
  </si>
  <si>
    <t>Bernardo Sande</t>
  </si>
  <si>
    <t>VEN078</t>
  </si>
  <si>
    <t>Amelia Filipe</t>
  </si>
  <si>
    <t>VEN079</t>
  </si>
  <si>
    <t>Margarida Joao</t>
  </si>
  <si>
    <t>VEN080</t>
  </si>
  <si>
    <t>Cristina Andre</t>
  </si>
  <si>
    <t>VEN081</t>
  </si>
  <si>
    <t>Davidi Filipe</t>
  </si>
  <si>
    <t>VEN082</t>
  </si>
  <si>
    <t>Eugenio Davide</t>
  </si>
  <si>
    <t>VEN083</t>
  </si>
  <si>
    <t>Zelinha Miquisseue</t>
  </si>
  <si>
    <t>VEN084</t>
  </si>
  <si>
    <t>Joao Vasco Zinsuleau</t>
  </si>
  <si>
    <t>VEN085</t>
  </si>
  <si>
    <t>Antonio Nguirazi</t>
  </si>
  <si>
    <t>VEN086</t>
  </si>
  <si>
    <t>Ricardo Joaquin</t>
  </si>
  <si>
    <t>VEN087</t>
  </si>
  <si>
    <t>Elias Gabriel</t>
  </si>
  <si>
    <t>VEN088</t>
  </si>
  <si>
    <t>Raqui Sauro</t>
  </si>
  <si>
    <t>VEN089</t>
  </si>
  <si>
    <t>Jose Joao Machonga</t>
  </si>
  <si>
    <t>VEN090</t>
  </si>
  <si>
    <t>Jose Adriano</t>
  </si>
  <si>
    <t>VEN091</t>
  </si>
  <si>
    <t>Vitoria Domingo</t>
  </si>
  <si>
    <t>VEN092</t>
  </si>
  <si>
    <t>Nhacha Lucas</t>
  </si>
  <si>
    <t>VEN093</t>
  </si>
  <si>
    <t>Fernando Antonio</t>
  </si>
  <si>
    <t>CHI00044</t>
  </si>
  <si>
    <t>Nhaware</t>
  </si>
  <si>
    <t>CHI00060</t>
  </si>
  <si>
    <t>Nhazvicandua</t>
  </si>
  <si>
    <t>CHI00046</t>
  </si>
  <si>
    <t>Noia</t>
  </si>
  <si>
    <t>CHI00069</t>
  </si>
  <si>
    <t>Tique - Tique 1</t>
  </si>
  <si>
    <t>CHI00061</t>
  </si>
  <si>
    <t>Tique Tique Mutongoro</t>
  </si>
  <si>
    <t>CHI00076</t>
  </si>
  <si>
    <t>25 de Junho Gondola</t>
  </si>
  <si>
    <t>CHI00075</t>
  </si>
  <si>
    <t>Ingomai</t>
  </si>
  <si>
    <t>CHI00085</t>
  </si>
  <si>
    <t>Mussatua</t>
  </si>
  <si>
    <t>Cap for MP</t>
  </si>
  <si>
    <t>NHAW001</t>
  </si>
  <si>
    <t>Fernando Paulo</t>
  </si>
  <si>
    <t>NHAW002</t>
  </si>
  <si>
    <t>Macone Armindo</t>
  </si>
  <si>
    <t>NHAW003</t>
  </si>
  <si>
    <t>Sofia Inacio</t>
  </si>
  <si>
    <t>NHAW004</t>
  </si>
  <si>
    <t>Joao Mavuma</t>
  </si>
  <si>
    <t>NHAW005</t>
  </si>
  <si>
    <t>Manuel Silica</t>
  </si>
  <si>
    <t>NHAW006</t>
  </si>
  <si>
    <t>Nico manuel</t>
  </si>
  <si>
    <t>NHAW007</t>
  </si>
  <si>
    <t>Gildo Bejami</t>
  </si>
  <si>
    <t>NHAW008</t>
  </si>
  <si>
    <t>Angelina Zeca</t>
  </si>
  <si>
    <t>NHAW009</t>
  </si>
  <si>
    <t>Antoni Quichini</t>
  </si>
  <si>
    <t>NHAW010</t>
  </si>
  <si>
    <t>Ana Bejami</t>
  </si>
  <si>
    <t>NHAW011</t>
  </si>
  <si>
    <t>Terezinha Kaindi</t>
  </si>
  <si>
    <t>NHAW012</t>
  </si>
  <si>
    <t>Angelina Dias</t>
  </si>
  <si>
    <t>NHAW013</t>
  </si>
  <si>
    <t>Paulino Vincimo</t>
  </si>
  <si>
    <t>NHAW014</t>
  </si>
  <si>
    <t>Rosa Minato</t>
  </si>
  <si>
    <t>NHAW015</t>
  </si>
  <si>
    <t>Fostino Mateus</t>
  </si>
  <si>
    <t>NHAW016</t>
  </si>
  <si>
    <t>Zacarias Timotio</t>
  </si>
  <si>
    <t>NHAW017</t>
  </si>
  <si>
    <t>Mateus Sete</t>
  </si>
  <si>
    <t>NHAW018</t>
  </si>
  <si>
    <t>Ivone Antonio</t>
  </si>
  <si>
    <t>NHAW019</t>
  </si>
  <si>
    <t>Lucas Batpita</t>
  </si>
  <si>
    <t>NHAW020</t>
  </si>
  <si>
    <t>Dominga Antonio</t>
  </si>
  <si>
    <t>NHAW021</t>
  </si>
  <si>
    <t>Mariana Luis</t>
  </si>
  <si>
    <t>NHAW022</t>
  </si>
  <si>
    <t>Rui Antonio</t>
  </si>
  <si>
    <t>NHAW023</t>
  </si>
  <si>
    <t>Pita Alberto</t>
  </si>
  <si>
    <t>NHAW024</t>
  </si>
  <si>
    <t>Alberto Timba</t>
  </si>
  <si>
    <t>NHAW025</t>
  </si>
  <si>
    <t>Amilia Fernando</t>
  </si>
  <si>
    <t>NHAW026</t>
  </si>
  <si>
    <t>Fernando Joaquim</t>
  </si>
  <si>
    <t>NHAW027</t>
  </si>
  <si>
    <t>Diolinda Martinh</t>
  </si>
  <si>
    <t>NHAW028</t>
  </si>
  <si>
    <t>Ana Ivan</t>
  </si>
  <si>
    <t>NHAW029</t>
  </si>
  <si>
    <t>Mario Antonio</t>
  </si>
  <si>
    <t>NHAW030</t>
  </si>
  <si>
    <t>Anita Charles</t>
  </si>
  <si>
    <t>NHAW031</t>
  </si>
  <si>
    <t>Akorintio Tiqui</t>
  </si>
  <si>
    <t>NHAW032</t>
  </si>
  <si>
    <t>Marta Cazembe</t>
  </si>
  <si>
    <t>NHAW033</t>
  </si>
  <si>
    <t>Mariazinha Florin</t>
  </si>
  <si>
    <t>NHAW034</t>
  </si>
  <si>
    <t>Manecas Anibal</t>
  </si>
  <si>
    <t>NHAW035</t>
  </si>
  <si>
    <t>Meke Agusto</t>
  </si>
  <si>
    <t>NHAW036</t>
  </si>
  <si>
    <t>Katalina Chireo</t>
  </si>
  <si>
    <t>NHAW037</t>
  </si>
  <si>
    <t>Anguista Furai</t>
  </si>
  <si>
    <t>NHAW038</t>
  </si>
  <si>
    <t>NHAW039</t>
  </si>
  <si>
    <t>Mariazinha Naf</t>
  </si>
  <si>
    <t>NHAW040</t>
  </si>
  <si>
    <t>Eliza Bernardo</t>
  </si>
  <si>
    <t>NHAW041</t>
  </si>
  <si>
    <t>Eliza Fooo</t>
  </si>
  <si>
    <t>NHAW042</t>
  </si>
  <si>
    <t>Azeria Anibal</t>
  </si>
  <si>
    <t>NHAW043</t>
  </si>
  <si>
    <t>Amelia Jorge</t>
  </si>
  <si>
    <t>NHAW044</t>
  </si>
  <si>
    <t>Eugenio Fernando</t>
  </si>
  <si>
    <t>NHAW045</t>
  </si>
  <si>
    <t>Johne Zacarias</t>
  </si>
  <si>
    <t>NHAW046</t>
  </si>
  <si>
    <t>Isaias Timba</t>
  </si>
  <si>
    <t>NHAW047</t>
  </si>
  <si>
    <t>Fina Mario</t>
  </si>
  <si>
    <t>NHAW048</t>
  </si>
  <si>
    <t>Rosa Minati</t>
  </si>
  <si>
    <t>NHAW049</t>
  </si>
  <si>
    <t>Manuel Celestino</t>
  </si>
  <si>
    <t>NHAW050</t>
  </si>
  <si>
    <t>Zaquel Tiqui</t>
  </si>
  <si>
    <t>NHAW051</t>
  </si>
  <si>
    <t>Anita Naif</t>
  </si>
  <si>
    <t>NHAW052</t>
  </si>
  <si>
    <t>Ernesto Jacinto</t>
  </si>
  <si>
    <t>NHAZ001</t>
  </si>
  <si>
    <t>Roque Manuel</t>
  </si>
  <si>
    <t>NHAZ002</t>
  </si>
  <si>
    <t>Sozinho Janebo</t>
  </si>
  <si>
    <t>NHAZ003</t>
  </si>
  <si>
    <t>Bitone Tameteado</t>
  </si>
  <si>
    <t>NHAZ004</t>
  </si>
  <si>
    <t>Nelso Luis</t>
  </si>
  <si>
    <t>NHAZ005</t>
  </si>
  <si>
    <t>Baliste Viagem</t>
  </si>
  <si>
    <t>NHAZ006</t>
  </si>
  <si>
    <t>Jorge Loastigo</t>
  </si>
  <si>
    <t>NHAZ007</t>
  </si>
  <si>
    <t>Albano Jaime</t>
  </si>
  <si>
    <t>NHAZ008</t>
  </si>
  <si>
    <t>Antonio Teees</t>
  </si>
  <si>
    <t>NHAZ009</t>
  </si>
  <si>
    <t>Raifone Faissone</t>
  </si>
  <si>
    <t>NHAZ010</t>
  </si>
  <si>
    <t>Hoises Eduardo</t>
  </si>
  <si>
    <t>NHAZ011</t>
  </si>
  <si>
    <t>Sebastian Augusto</t>
  </si>
  <si>
    <t>NHAZ012</t>
  </si>
  <si>
    <t>Filimone Tique</t>
  </si>
  <si>
    <t>NHAZ013</t>
  </si>
  <si>
    <t>Helde Francisco</t>
  </si>
  <si>
    <t>NHAZ014</t>
  </si>
  <si>
    <t>Joaquim Tique</t>
  </si>
  <si>
    <t>NHAZ015</t>
  </si>
  <si>
    <t>Rosa Tique</t>
  </si>
  <si>
    <t>NHAZ016</t>
  </si>
  <si>
    <t>NHAZ017</t>
  </si>
  <si>
    <t>Luisa Jorge</t>
  </si>
  <si>
    <t>NHAZ018</t>
  </si>
  <si>
    <t>Albertina Luis</t>
  </si>
  <si>
    <t>NHAZ019</t>
  </si>
  <si>
    <t>Gloria Augusto</t>
  </si>
  <si>
    <t>NHAZ020</t>
  </si>
  <si>
    <t>Regina Viagem</t>
  </si>
  <si>
    <t>NHAZ021</t>
  </si>
  <si>
    <t>Helena Jorge</t>
  </si>
  <si>
    <t>NHAZ022</t>
  </si>
  <si>
    <t>Ana Joao Muchi</t>
  </si>
  <si>
    <t>NHAZ023</t>
  </si>
  <si>
    <t>Teresa Hamuel</t>
  </si>
  <si>
    <t>NHAZ024</t>
  </si>
  <si>
    <t>Exforanca Sozinho</t>
  </si>
  <si>
    <t>NHAZ025</t>
  </si>
  <si>
    <t>Aida Joao</t>
  </si>
  <si>
    <t>NHAZ026</t>
  </si>
  <si>
    <t>Berta Joaquim</t>
  </si>
  <si>
    <t>NHAZ027</t>
  </si>
  <si>
    <t>Kevilha Francisco</t>
  </si>
  <si>
    <t>NHAZ028</t>
  </si>
  <si>
    <t>Vectoria Jose</t>
  </si>
  <si>
    <t>NHAZ029</t>
  </si>
  <si>
    <t>Aresta Deuzinia</t>
  </si>
  <si>
    <t>NHAZ030</t>
  </si>
  <si>
    <t>Teresa Hmuel</t>
  </si>
  <si>
    <t>NHAZ031</t>
  </si>
  <si>
    <t>Sairina Vasco</t>
  </si>
  <si>
    <t>NHAZ032</t>
  </si>
  <si>
    <t>Emilia Joaquim</t>
  </si>
  <si>
    <t>NHAZ033</t>
  </si>
  <si>
    <t>Sara Sebastiao</t>
  </si>
  <si>
    <t>NHAZ034</t>
  </si>
  <si>
    <t>Lucia Joao</t>
  </si>
  <si>
    <t>NHAZ035</t>
  </si>
  <si>
    <t>Lousfancia Bastigo</t>
  </si>
  <si>
    <t>NHAZ036</t>
  </si>
  <si>
    <t>Hadaluea Venacio</t>
  </si>
  <si>
    <t>NHAZ037</t>
  </si>
  <si>
    <t>Anapaulu Honfesio</t>
  </si>
  <si>
    <t>NHAZ038</t>
  </si>
  <si>
    <t>Nabeca Joaquim</t>
  </si>
  <si>
    <t>NHAZ039</t>
  </si>
  <si>
    <t>Gloria Joaquim</t>
  </si>
  <si>
    <t>NHAZ040</t>
  </si>
  <si>
    <t>Dolinta Inuh</t>
  </si>
  <si>
    <t>NHAZ041</t>
  </si>
  <si>
    <t>Mascade Tique</t>
  </si>
  <si>
    <t>Noi001</t>
  </si>
  <si>
    <t>Nhamaiao A Neves</t>
  </si>
  <si>
    <t>Noi002</t>
  </si>
  <si>
    <t>Veja Monteiro</t>
  </si>
  <si>
    <t>Noi003</t>
  </si>
  <si>
    <t>Elias Bitaosse</t>
  </si>
  <si>
    <t>Noi004</t>
  </si>
  <si>
    <t>Pita Antonio</t>
  </si>
  <si>
    <t>Noi005</t>
  </si>
  <si>
    <t>Elias Antonio</t>
  </si>
  <si>
    <t>Noi006</t>
  </si>
  <si>
    <t>Alberto Vasco</t>
  </si>
  <si>
    <t>Noi007</t>
  </si>
  <si>
    <t>Zacarias Mavil</t>
  </si>
  <si>
    <t>Noi008</t>
  </si>
  <si>
    <t>Mariano Ennetto</t>
  </si>
  <si>
    <t>Noi009</t>
  </si>
  <si>
    <t>Jose araujo</t>
  </si>
  <si>
    <t>Noi010</t>
  </si>
  <si>
    <t>Meque Mario Da</t>
  </si>
  <si>
    <t>Noi011</t>
  </si>
  <si>
    <t>Zeca Veja</t>
  </si>
  <si>
    <t>Noi012</t>
  </si>
  <si>
    <t>Esta Joaquim</t>
  </si>
  <si>
    <t>Noi013</t>
  </si>
  <si>
    <t>Lidia Manuel</t>
  </si>
  <si>
    <t>Noi014</t>
  </si>
  <si>
    <t>Fabio Zeca</t>
  </si>
  <si>
    <t>Noi015</t>
  </si>
  <si>
    <t>Souzinho J Conde</t>
  </si>
  <si>
    <t>Noi016</t>
  </si>
  <si>
    <t>Berta Chenene</t>
  </si>
  <si>
    <t>Noi017</t>
  </si>
  <si>
    <t>Gnaca Galima</t>
  </si>
  <si>
    <t>Noi018</t>
  </si>
  <si>
    <t>Noi019</t>
  </si>
  <si>
    <t>Mateus Jeremias</t>
  </si>
  <si>
    <t>Noi020</t>
  </si>
  <si>
    <t>Joaquim Paulino</t>
  </si>
  <si>
    <t>Noi021</t>
  </si>
  <si>
    <t>Domingos Raimundo</t>
  </si>
  <si>
    <t>Noi022</t>
  </si>
  <si>
    <t>Francisco Vunande</t>
  </si>
  <si>
    <t>Noi023</t>
  </si>
  <si>
    <t>Minona Milione</t>
  </si>
  <si>
    <t>Noi024</t>
  </si>
  <si>
    <t>Chica Mulunojo</t>
  </si>
  <si>
    <t>Noi025</t>
  </si>
  <si>
    <t>Genmano Jeremias</t>
  </si>
  <si>
    <t>Noi026</t>
  </si>
  <si>
    <t>Noi027</t>
  </si>
  <si>
    <t>Elisa Mario</t>
  </si>
  <si>
    <t>Noi028</t>
  </si>
  <si>
    <t>Zeca Sevene</t>
  </si>
  <si>
    <t>Noi029</t>
  </si>
  <si>
    <t>Jose Vunande</t>
  </si>
  <si>
    <t>Noi030</t>
  </si>
  <si>
    <t>Fernando Jeneva</t>
  </si>
  <si>
    <t>Noi031</t>
  </si>
  <si>
    <t>Carlito Zeca</t>
  </si>
  <si>
    <t>Noi032</t>
  </si>
  <si>
    <t>Noi033</t>
  </si>
  <si>
    <t>Gineta Estrpngomene</t>
  </si>
  <si>
    <t>Noi034</t>
  </si>
  <si>
    <t>Helio Angelo Neva</t>
  </si>
  <si>
    <t>Noi035</t>
  </si>
  <si>
    <t>Inacio Araujo</t>
  </si>
  <si>
    <t>Noi036</t>
  </si>
  <si>
    <t>Victor Inacio</t>
  </si>
  <si>
    <t>Noi037</t>
  </si>
  <si>
    <t>Boloma Francisco</t>
  </si>
  <si>
    <t>Noi038</t>
  </si>
  <si>
    <t>Alone Joaquim</t>
  </si>
  <si>
    <t>Noi039</t>
  </si>
  <si>
    <t>Domingos Jequene</t>
  </si>
  <si>
    <t>TIQ001</t>
  </si>
  <si>
    <t>tique - tique 1</t>
  </si>
  <si>
    <t>Zacarias Armando</t>
  </si>
  <si>
    <t>TIQ002</t>
  </si>
  <si>
    <t>Samuel Macumbo</t>
  </si>
  <si>
    <t>TIQ003</t>
  </si>
  <si>
    <t>Agumarta Feniase</t>
  </si>
  <si>
    <t>TIQ004</t>
  </si>
  <si>
    <t>Rita Froque</t>
  </si>
  <si>
    <t>TIQ005</t>
  </si>
  <si>
    <t>Dor Antonio</t>
  </si>
  <si>
    <t>TIQ006</t>
  </si>
  <si>
    <t>Joao Roumco</t>
  </si>
  <si>
    <t>TIQ007</t>
  </si>
  <si>
    <t>Agostinho Manuel</t>
  </si>
  <si>
    <t>TIQ008</t>
  </si>
  <si>
    <t>Isaque Femiase</t>
  </si>
  <si>
    <t>TIQ009</t>
  </si>
  <si>
    <t>Manuel Femiase</t>
  </si>
  <si>
    <t>TIQ010</t>
  </si>
  <si>
    <t>Corta Manuel</t>
  </si>
  <si>
    <t>TIQ011</t>
  </si>
  <si>
    <t>Francsico Joquiami</t>
  </si>
  <si>
    <t>TIQ012</t>
  </si>
  <si>
    <t>TIQ013</t>
  </si>
  <si>
    <t>Joao Cascao</t>
  </si>
  <si>
    <t>TIQ014</t>
  </si>
  <si>
    <t>Fedora Moque</t>
  </si>
  <si>
    <t>TIQ015</t>
  </si>
  <si>
    <t>Frolindo Chairiquira</t>
  </si>
  <si>
    <t>TIQ016</t>
  </si>
  <si>
    <t>Luiza Manuel</t>
  </si>
  <si>
    <t>TIQ017</t>
  </si>
  <si>
    <t>Julia Sete</t>
  </si>
  <si>
    <t>TIQ018</t>
  </si>
  <si>
    <t>Jofina Macumbi</t>
  </si>
  <si>
    <t>TIQ019</t>
  </si>
  <si>
    <t>Zaida Macumbi</t>
  </si>
  <si>
    <t>TIQ020</t>
  </si>
  <si>
    <t>Lucia Jemia</t>
  </si>
  <si>
    <t>TIQ021</t>
  </si>
  <si>
    <t>Dias Frolindo</t>
  </si>
  <si>
    <t>TIQ022</t>
  </si>
  <si>
    <t>Imacio Joao</t>
  </si>
  <si>
    <t>TIQ023</t>
  </si>
  <si>
    <t>Vitol Fereila</t>
  </si>
  <si>
    <t>TIQ024</t>
  </si>
  <si>
    <t>Gogina Augosto</t>
  </si>
  <si>
    <t>TIQ025</t>
  </si>
  <si>
    <t>Daimama Agosto</t>
  </si>
  <si>
    <t>TIQ026</t>
  </si>
  <si>
    <t>Zacarias Joao</t>
  </si>
  <si>
    <t>TIQ027</t>
  </si>
  <si>
    <t>Beltima Macumbi</t>
  </si>
  <si>
    <t>TIQ028</t>
  </si>
  <si>
    <t>Joaquim Bejami</t>
  </si>
  <si>
    <t>TIQ029</t>
  </si>
  <si>
    <t>Lucas Bejami</t>
  </si>
  <si>
    <t>TIQ030</t>
  </si>
  <si>
    <t>Rozalha Bejami</t>
  </si>
  <si>
    <t>TIQ031</t>
  </si>
  <si>
    <t>Anita Rolenco</t>
  </si>
  <si>
    <t>TIQ032</t>
  </si>
  <si>
    <t>Jorge Chiambino</t>
  </si>
  <si>
    <t>TIQ033</t>
  </si>
  <si>
    <t>Domigos Chibise</t>
  </si>
  <si>
    <t>TIQ034</t>
  </si>
  <si>
    <t>Seresta Frolindo</t>
  </si>
  <si>
    <t>TIQ035</t>
  </si>
  <si>
    <t>Hamoso Heird</t>
  </si>
  <si>
    <t>TIQ036</t>
  </si>
  <si>
    <t>Fidelia Sebastiao</t>
  </si>
  <si>
    <t>TIQ037</t>
  </si>
  <si>
    <t>Fabiao Rolerio</t>
  </si>
  <si>
    <t>TIQ038</t>
  </si>
  <si>
    <t>Fernando Gimo</t>
  </si>
  <si>
    <t>TIQ039</t>
  </si>
  <si>
    <t>Grolia Samtisimo</t>
  </si>
  <si>
    <t>TIQ040</t>
  </si>
  <si>
    <t>Pedro Hamus</t>
  </si>
  <si>
    <t>TIQ041</t>
  </si>
  <si>
    <t>Fralio Husa</t>
  </si>
  <si>
    <t>TIQ042</t>
  </si>
  <si>
    <t>Hola Alberto</t>
  </si>
  <si>
    <t>TIQ043</t>
  </si>
  <si>
    <t xml:space="preserve">Flateo Chiveirra </t>
  </si>
  <si>
    <t>TIQ044</t>
  </si>
  <si>
    <t>Alberto Chibata</t>
  </si>
  <si>
    <t>TIQ045</t>
  </si>
  <si>
    <t>America Vildimbo</t>
  </si>
  <si>
    <t>TIQ046</t>
  </si>
  <si>
    <t>Castigo Vitol</t>
  </si>
  <si>
    <t>TIQ047</t>
  </si>
  <si>
    <t>Manuel Vitol</t>
  </si>
  <si>
    <t>TIQ048</t>
  </si>
  <si>
    <t>Robo Antonio</t>
  </si>
  <si>
    <t>TIQ049</t>
  </si>
  <si>
    <t>Albomito Fernando</t>
  </si>
  <si>
    <t>TIQ050</t>
  </si>
  <si>
    <t>Eduardo Josias</t>
  </si>
  <si>
    <t>TIQ051</t>
  </si>
  <si>
    <t>Dagomsa Jomi</t>
  </si>
  <si>
    <t>TIQ052</t>
  </si>
  <si>
    <t>Zacaria Gimo</t>
  </si>
  <si>
    <t>TIQ053</t>
  </si>
  <si>
    <t>Dias Taimo</t>
  </si>
  <si>
    <t>TIQ054</t>
  </si>
  <si>
    <t>Chibe Fernando</t>
  </si>
  <si>
    <t>TIQ055</t>
  </si>
  <si>
    <t>Tambusai Jose</t>
  </si>
  <si>
    <t>TIQ056</t>
  </si>
  <si>
    <t>Angelina Jose</t>
  </si>
  <si>
    <t>TIQ057</t>
  </si>
  <si>
    <t>Antonio Armando</t>
  </si>
  <si>
    <t>TIQ058</t>
  </si>
  <si>
    <t>Bejami Lucas</t>
  </si>
  <si>
    <t>TIQ059</t>
  </si>
  <si>
    <t>Armando Terila</t>
  </si>
  <si>
    <t>TIQ060</t>
  </si>
  <si>
    <t>Matau Chiombiro</t>
  </si>
  <si>
    <t xml:space="preserve">tique - tique 1 </t>
  </si>
  <si>
    <t>TIQM001</t>
  </si>
  <si>
    <t>Johane Ananias</t>
  </si>
  <si>
    <t>TIQM002</t>
  </si>
  <si>
    <t>Zaire Chico</t>
  </si>
  <si>
    <t>TIQM003</t>
  </si>
  <si>
    <t>TIQM004</t>
  </si>
  <si>
    <t>Celestino Francisco</t>
  </si>
  <si>
    <t>TIQM005</t>
  </si>
  <si>
    <t>Joana Mequisene</t>
  </si>
  <si>
    <t>TIQM006</t>
  </si>
  <si>
    <t>Paulo Fernando</t>
  </si>
  <si>
    <t>TIQM007</t>
  </si>
  <si>
    <t>Esteria Jambo</t>
  </si>
  <si>
    <t>TIQM008</t>
  </si>
  <si>
    <t>Vinda Florindo</t>
  </si>
  <si>
    <t>TIQM009</t>
  </si>
  <si>
    <t>Elena Adriano</t>
  </si>
  <si>
    <t>TIQM010</t>
  </si>
  <si>
    <t>Francisco Chingua</t>
  </si>
  <si>
    <t>TIQM011</t>
  </si>
  <si>
    <t>Eusebio Jose</t>
  </si>
  <si>
    <t>TIQM012</t>
  </si>
  <si>
    <t>Enia Alfinal</t>
  </si>
  <si>
    <t>TIQM013</t>
  </si>
  <si>
    <t>Luisa Adamo</t>
  </si>
  <si>
    <t>TIQM014</t>
  </si>
  <si>
    <t>Tina Antonio</t>
  </si>
  <si>
    <t>TIQM015</t>
  </si>
  <si>
    <t>Ines Pedro</t>
  </si>
  <si>
    <t>TIQM016</t>
  </si>
  <si>
    <t>Manucha Vasco</t>
  </si>
  <si>
    <t>TIQM017</t>
  </si>
  <si>
    <t>Natalia Jose</t>
  </si>
  <si>
    <t>TIQM018</t>
  </si>
  <si>
    <t>Adama Antonio</t>
  </si>
  <si>
    <t>TIQM019</t>
  </si>
  <si>
    <t>Isaias Bernardo</t>
  </si>
  <si>
    <t>TIQM020</t>
  </si>
  <si>
    <t>Elena Jose</t>
  </si>
  <si>
    <t>TIQM021</t>
  </si>
  <si>
    <t>TIQM022</t>
  </si>
  <si>
    <t>Izaquiel Farnela</t>
  </si>
  <si>
    <t>TIQM023</t>
  </si>
  <si>
    <t>Joao Fureque</t>
  </si>
  <si>
    <t>TIQM024</t>
  </si>
  <si>
    <t>Temotio Joao</t>
  </si>
  <si>
    <t>TIQM025</t>
  </si>
  <si>
    <t>Fureque Joao</t>
  </si>
  <si>
    <t>TIQM026</t>
  </si>
  <si>
    <t>Gaspar</t>
  </si>
  <si>
    <t>TIQM027</t>
  </si>
  <si>
    <t>TIQM028</t>
  </si>
  <si>
    <t>Baptista Americo</t>
  </si>
  <si>
    <t>TIQM029</t>
  </si>
  <si>
    <t>Sergio Simonge</t>
  </si>
  <si>
    <t>TIQM030</t>
  </si>
  <si>
    <t>Gabriel Bartolemeu</t>
  </si>
  <si>
    <t>TIQM031</t>
  </si>
  <si>
    <t>Veronica Oliveira</t>
  </si>
  <si>
    <t>TIQM032</t>
  </si>
  <si>
    <t>Julia Oliveira</t>
  </si>
  <si>
    <t>TIQM033</t>
  </si>
  <si>
    <t>Lizende Nogordio</t>
  </si>
  <si>
    <t>TIQM034</t>
  </si>
  <si>
    <t>Lucas Zacarias</t>
  </si>
  <si>
    <t>TIQM035</t>
  </si>
  <si>
    <t>TIQM036</t>
  </si>
  <si>
    <t>Farai Izaque</t>
  </si>
  <si>
    <t>TIQM037</t>
  </si>
  <si>
    <t>Jose Victorino Madeira</t>
  </si>
  <si>
    <t>TIQM038</t>
  </si>
  <si>
    <t>Maria Joao Faneiro</t>
  </si>
  <si>
    <t>TIQM039</t>
  </si>
  <si>
    <t>TIQM040</t>
  </si>
  <si>
    <t>Michone Vardinho</t>
  </si>
  <si>
    <t>TIQM041</t>
  </si>
  <si>
    <t>Izidro Zacarias</t>
  </si>
  <si>
    <t>TIQM042</t>
  </si>
  <si>
    <t>Vicente Francisco</t>
  </si>
  <si>
    <t>TIQM043</t>
  </si>
  <si>
    <t>Francisco Vicente</t>
  </si>
  <si>
    <t>TIQM044</t>
  </si>
  <si>
    <t>Albano Francisco</t>
  </si>
  <si>
    <t>TIQM045</t>
  </si>
  <si>
    <t>Daniel Fernando</t>
  </si>
  <si>
    <t>TIQM046</t>
  </si>
  <si>
    <t>Jose Paticai</t>
  </si>
  <si>
    <t>25DJ001</t>
  </si>
  <si>
    <t>William Amadeo</t>
  </si>
  <si>
    <t>25DJ002</t>
  </si>
  <si>
    <t>Pasula Francisco</t>
  </si>
  <si>
    <t>25DJ003</t>
  </si>
  <si>
    <t>Ana Lucas</t>
  </si>
  <si>
    <t>25DJ004</t>
  </si>
  <si>
    <t>Rosa Matelis</t>
  </si>
  <si>
    <t>25DJ005</t>
  </si>
  <si>
    <t>Jina Eduardo</t>
  </si>
  <si>
    <t>25DJ006</t>
  </si>
  <si>
    <t>Rozinha Elias</t>
  </si>
  <si>
    <t>25DJ007</t>
  </si>
  <si>
    <t>Rosa Matora</t>
  </si>
  <si>
    <t>25DJ008</t>
  </si>
  <si>
    <t>Manuel Felix</t>
  </si>
  <si>
    <t>25DJ009</t>
  </si>
  <si>
    <t>Eicton Denercton</t>
  </si>
  <si>
    <t>25DJ010</t>
  </si>
  <si>
    <t>Atanazio Xaviel</t>
  </si>
  <si>
    <t>25DJ011</t>
  </si>
  <si>
    <t>Manuel Joanquim</t>
  </si>
  <si>
    <t>25DJ012</t>
  </si>
  <si>
    <t>Marcelino Pudai</t>
  </si>
  <si>
    <t>25DJ013</t>
  </si>
  <si>
    <t xml:space="preserve">Fernando Brizito </t>
  </si>
  <si>
    <t>25DJ014</t>
  </si>
  <si>
    <t>Fatima Diniz</t>
  </si>
  <si>
    <t>25DJ015</t>
  </si>
  <si>
    <t>Victor Manuel</t>
  </si>
  <si>
    <t>25DJ016</t>
  </si>
  <si>
    <t>Merita Nelson</t>
  </si>
  <si>
    <t>25DJ017</t>
  </si>
  <si>
    <t>Cristina Zecaf</t>
  </si>
  <si>
    <t>25DJ018</t>
  </si>
  <si>
    <t>Jose Eduardo</t>
  </si>
  <si>
    <t>25DJ019</t>
  </si>
  <si>
    <t>Nelia Maudipuheva</t>
  </si>
  <si>
    <t>25DJ020</t>
  </si>
  <si>
    <t>Nataria Francisco</t>
  </si>
  <si>
    <t>25DJ021</t>
  </si>
  <si>
    <t>Recardo Gemu</t>
  </si>
  <si>
    <t>25DJ022</t>
  </si>
  <si>
    <t>Naome Meteus</t>
  </si>
  <si>
    <t>25DJ023</t>
  </si>
  <si>
    <t>Marta Thomo</t>
  </si>
  <si>
    <t>25DJ024</t>
  </si>
  <si>
    <t>Marta Zinha</t>
  </si>
  <si>
    <t>25DJ025</t>
  </si>
  <si>
    <t>Fatima Jone</t>
  </si>
  <si>
    <t>25DJ026</t>
  </si>
  <si>
    <t>Ana Maria Mausinho</t>
  </si>
  <si>
    <t>25DJ027</t>
  </si>
  <si>
    <t>Alberto Bernardo</t>
  </si>
  <si>
    <t>25DJ028</t>
  </si>
  <si>
    <t>Ageu Augusto</t>
  </si>
  <si>
    <t>25DJ029</t>
  </si>
  <si>
    <t>Odeti Batista</t>
  </si>
  <si>
    <t>25DJ030</t>
  </si>
  <si>
    <t>Manuel Vasco</t>
  </si>
  <si>
    <t>25DJ031</t>
  </si>
  <si>
    <t>Rachide Alberto</t>
  </si>
  <si>
    <t>25DJ032</t>
  </si>
  <si>
    <t>Recardo Lucas</t>
  </si>
  <si>
    <t>25DJ033</t>
  </si>
  <si>
    <t>Felipe Doriz</t>
  </si>
  <si>
    <t>25DJ034</t>
  </si>
  <si>
    <t>Ana Paula Feliz</t>
  </si>
  <si>
    <t>25DJ035</t>
  </si>
  <si>
    <t>Rom Maurinho</t>
  </si>
  <si>
    <t>25DJ036</t>
  </si>
  <si>
    <t xml:space="preserve">Maria Batista </t>
  </si>
  <si>
    <t>25DJ037</t>
  </si>
  <si>
    <t>Odete Mario</t>
  </si>
  <si>
    <t>25DJ038</t>
  </si>
  <si>
    <t>Chagora</t>
  </si>
  <si>
    <t>25DJ039</t>
  </si>
  <si>
    <t>25DJ040</t>
  </si>
  <si>
    <t>Mario</t>
  </si>
  <si>
    <t>25DJ041</t>
  </si>
  <si>
    <t>Misseria Francisco</t>
  </si>
  <si>
    <t>25DJ042</t>
  </si>
  <si>
    <t>25DJ043</t>
  </si>
  <si>
    <t>Samuel Jose</t>
  </si>
  <si>
    <t>25DJ044</t>
  </si>
  <si>
    <t>Selulua Jose</t>
  </si>
  <si>
    <t>ING001</t>
  </si>
  <si>
    <t>Maria Furai</t>
  </si>
  <si>
    <t>ING002</t>
  </si>
  <si>
    <t>Zoudai Deni</t>
  </si>
  <si>
    <t>ING003</t>
  </si>
  <si>
    <t>Luiza Luiz</t>
  </si>
  <si>
    <t>ING004</t>
  </si>
  <si>
    <t>Mario Tiqui</t>
  </si>
  <si>
    <t>ING005</t>
  </si>
  <si>
    <t>Linda Tiqui</t>
  </si>
  <si>
    <t>ING006</t>
  </si>
  <si>
    <t>Miquirina Joao</t>
  </si>
  <si>
    <t>ING007</t>
  </si>
  <si>
    <t>Luzita Armando</t>
  </si>
  <si>
    <t>ING008</t>
  </si>
  <si>
    <t>Tereza Joaquim</t>
  </si>
  <si>
    <t>ING009</t>
  </si>
  <si>
    <t>Bento Joao</t>
  </si>
  <si>
    <t>ING010</t>
  </si>
  <si>
    <t>Enia Thaundi</t>
  </si>
  <si>
    <t>ING011</t>
  </si>
  <si>
    <t>Mungao Venacio</t>
  </si>
  <si>
    <t>ING012</t>
  </si>
  <si>
    <t>Victoria Jose Pedro</t>
  </si>
  <si>
    <t>ING013</t>
  </si>
  <si>
    <t>Francisca Joaquim</t>
  </si>
  <si>
    <t>ING014</t>
  </si>
  <si>
    <t>Isabel Sabonete</t>
  </si>
  <si>
    <t>ING015</t>
  </si>
  <si>
    <t>Rosario Joaquim</t>
  </si>
  <si>
    <t>ING016</t>
  </si>
  <si>
    <t>ING017</t>
  </si>
  <si>
    <t>Costancia jose</t>
  </si>
  <si>
    <t>ING018</t>
  </si>
  <si>
    <t>Maria Rogerio</t>
  </si>
  <si>
    <t>ING019</t>
  </si>
  <si>
    <t>Mariano Joao</t>
  </si>
  <si>
    <t>ING020</t>
  </si>
  <si>
    <t xml:space="preserve">Elias Farnela </t>
  </si>
  <si>
    <t>ING021</t>
  </si>
  <si>
    <t>Godi Mapera</t>
  </si>
  <si>
    <t>ING022</t>
  </si>
  <si>
    <t>Victoria Fianda</t>
  </si>
  <si>
    <t>ING023</t>
  </si>
  <si>
    <t>Joaquim Inacio</t>
  </si>
  <si>
    <t>ING024</t>
  </si>
  <si>
    <t>Olivio Mario</t>
  </si>
  <si>
    <t>ING025</t>
  </si>
  <si>
    <t>Elisio Joao</t>
  </si>
  <si>
    <t>ING026</t>
  </si>
  <si>
    <t>Armando Matupe</t>
  </si>
  <si>
    <t>ING027</t>
  </si>
  <si>
    <t>Luis Matupe</t>
  </si>
  <si>
    <t>ING028</t>
  </si>
  <si>
    <t>Zelimha Luis</t>
  </si>
  <si>
    <t>ING029</t>
  </si>
  <si>
    <t>Filipe Matupe</t>
  </si>
  <si>
    <t>ING030</t>
  </si>
  <si>
    <t>ING031</t>
  </si>
  <si>
    <t>Lina Fernando</t>
  </si>
  <si>
    <t>ING032</t>
  </si>
  <si>
    <t>Gerita Radusaes</t>
  </si>
  <si>
    <t>ING033</t>
  </si>
  <si>
    <t>Joaquim Fernando</t>
  </si>
  <si>
    <t>ING034</t>
  </si>
  <si>
    <t>Jovencio Manhoca</t>
  </si>
  <si>
    <t>ING035</t>
  </si>
  <si>
    <t>Timoteo Chadaisa</t>
  </si>
  <si>
    <t>ING036</t>
  </si>
  <si>
    <t>Velonica Xadreque</t>
  </si>
  <si>
    <t>ING037</t>
  </si>
  <si>
    <t>Maguine Coireia</t>
  </si>
  <si>
    <t>ING038</t>
  </si>
  <si>
    <t>Joana Tique</t>
  </si>
  <si>
    <t>ING039</t>
  </si>
  <si>
    <t>ING040</t>
  </si>
  <si>
    <t>ING041</t>
  </si>
  <si>
    <t>Felisberto Viloncacho</t>
  </si>
  <si>
    <t>ING042</t>
  </si>
  <si>
    <t>Paulina Inacio</t>
  </si>
  <si>
    <t>ING043</t>
  </si>
  <si>
    <t>Amosse Franque</t>
  </si>
  <si>
    <t>ING044</t>
  </si>
  <si>
    <t>ING045</t>
  </si>
  <si>
    <t>Francisca Carvalho</t>
  </si>
  <si>
    <t>ING046</t>
  </si>
  <si>
    <t>Fernando Carvalho</t>
  </si>
  <si>
    <t>ING047</t>
  </si>
  <si>
    <t>Elias Arone</t>
  </si>
  <si>
    <t>ING048</t>
  </si>
  <si>
    <t>Mateus Virancacho</t>
  </si>
  <si>
    <t>ING049</t>
  </si>
  <si>
    <t>Eva Felisberto</t>
  </si>
  <si>
    <t>ING050</t>
  </si>
  <si>
    <t>Pedrito Anfonso</t>
  </si>
  <si>
    <t>ING051</t>
  </si>
  <si>
    <t>Paulina Peduito</t>
  </si>
  <si>
    <t>ING052</t>
  </si>
  <si>
    <t>Matias Afonso</t>
  </si>
  <si>
    <t>ING053</t>
  </si>
  <si>
    <t>Afonso Pedrito</t>
  </si>
  <si>
    <t>ING054</t>
  </si>
  <si>
    <t>Rucia Silva</t>
  </si>
  <si>
    <t>ING055</t>
  </si>
  <si>
    <t>Pedrito Matias</t>
  </si>
  <si>
    <t>ING056</t>
  </si>
  <si>
    <t>Maria Anduigo</t>
  </si>
  <si>
    <t>ING057</t>
  </si>
  <si>
    <t>Victor Prazeni</t>
  </si>
  <si>
    <t>ING058</t>
  </si>
  <si>
    <t>Ana Antonio</t>
  </si>
  <si>
    <t>ING059</t>
  </si>
  <si>
    <t>Otilia Eduardo</t>
  </si>
  <si>
    <t>ING060</t>
  </si>
  <si>
    <t>Joaquim Htemo</t>
  </si>
  <si>
    <t>ING061</t>
  </si>
  <si>
    <t>Samuel Manuel</t>
  </si>
  <si>
    <t>ING062</t>
  </si>
  <si>
    <t>Fina Joaquim</t>
  </si>
  <si>
    <t>ING063</t>
  </si>
  <si>
    <t>ING064</t>
  </si>
  <si>
    <t>Fernando Armando</t>
  </si>
  <si>
    <t>ING065</t>
  </si>
  <si>
    <t>Eusebio Armando</t>
  </si>
  <si>
    <t>ING066</t>
  </si>
  <si>
    <t>Laurenco Armando</t>
  </si>
  <si>
    <t>ING067</t>
  </si>
  <si>
    <t>Cristina Sumbu</t>
  </si>
  <si>
    <t>ING068</t>
  </si>
  <si>
    <t>Alberto Carvalho</t>
  </si>
  <si>
    <t>ING069</t>
  </si>
  <si>
    <t>Calisto Fernando</t>
  </si>
  <si>
    <t>ING070</t>
  </si>
  <si>
    <t>Luis D Rosario</t>
  </si>
  <si>
    <t>ING071</t>
  </si>
  <si>
    <t>Francisco Melo</t>
  </si>
  <si>
    <t>ING072</t>
  </si>
  <si>
    <t>Esteria Mostera</t>
  </si>
  <si>
    <t>ING073</t>
  </si>
  <si>
    <t>Ana Wachi</t>
  </si>
  <si>
    <t>ING074</t>
  </si>
  <si>
    <t>Julia Fernando</t>
  </si>
  <si>
    <t>ING075</t>
  </si>
  <si>
    <t>Agostinho Ferro</t>
  </si>
  <si>
    <t>ING076</t>
  </si>
  <si>
    <t>Lucia Ferro</t>
  </si>
  <si>
    <t>ING077</t>
  </si>
  <si>
    <t>Otilia Ferro</t>
  </si>
  <si>
    <t>ING078</t>
  </si>
  <si>
    <t>Chica Arbano</t>
  </si>
  <si>
    <t>ING079</t>
  </si>
  <si>
    <t>Luisa Joaquim</t>
  </si>
  <si>
    <t>ING080</t>
  </si>
  <si>
    <t>Fatima Alfanete</t>
  </si>
  <si>
    <t>ING081</t>
  </si>
  <si>
    <t>Felismina Elias</t>
  </si>
  <si>
    <t>ING082</t>
  </si>
  <si>
    <t>Bai Gito</t>
  </si>
  <si>
    <t>ING083</t>
  </si>
  <si>
    <t>Agostinho Sunbuve</t>
  </si>
  <si>
    <t>ING084</t>
  </si>
  <si>
    <t>Maria Semo</t>
  </si>
  <si>
    <t>ING085</t>
  </si>
  <si>
    <t>Jose Semo</t>
  </si>
  <si>
    <t>ING086</t>
  </si>
  <si>
    <t>Vena Fernando</t>
  </si>
  <si>
    <t>ING087</t>
  </si>
  <si>
    <t>Biatriz Fernando</t>
  </si>
  <si>
    <t>ING088</t>
  </si>
  <si>
    <t>Jose Thauro</t>
  </si>
  <si>
    <t>ING089</t>
  </si>
  <si>
    <t>Ricardo</t>
  </si>
  <si>
    <t>ING090</t>
  </si>
  <si>
    <t>Ricardo Waiya</t>
  </si>
  <si>
    <t>ING091</t>
  </si>
  <si>
    <t>Jose Alfanete</t>
  </si>
  <si>
    <t>ING092</t>
  </si>
  <si>
    <t>Luisa Alfanene</t>
  </si>
  <si>
    <t>ING093</t>
  </si>
  <si>
    <t>Boris Alberto</t>
  </si>
  <si>
    <t>MUS001</t>
  </si>
  <si>
    <t>Fatima Xavier</t>
  </si>
  <si>
    <t>25/10/2019</t>
  </si>
  <si>
    <t>MUS002</t>
  </si>
  <si>
    <t>Gonsalves Xizinga</t>
  </si>
  <si>
    <t>MUS003</t>
  </si>
  <si>
    <t>Sebastiao Bica</t>
  </si>
  <si>
    <t>MUS004</t>
  </si>
  <si>
    <t>Joao Carlitos</t>
  </si>
  <si>
    <t>MUS005</t>
  </si>
  <si>
    <t>Dezimate Domingos</t>
  </si>
  <si>
    <t>MUS006</t>
  </si>
  <si>
    <t>Nordinho Joao</t>
  </si>
  <si>
    <t>MUS007</t>
  </si>
  <si>
    <t>Mario Henrique</t>
  </si>
  <si>
    <t>MUS008</t>
  </si>
  <si>
    <t>Eva Gorge</t>
  </si>
  <si>
    <t>MUS009</t>
  </si>
  <si>
    <t>Madada Pedro</t>
  </si>
  <si>
    <t>MUS010</t>
  </si>
  <si>
    <t>Dinha Rui</t>
  </si>
  <si>
    <t>MUS011</t>
  </si>
  <si>
    <t>Olga Pedro</t>
  </si>
  <si>
    <t>MUS012</t>
  </si>
  <si>
    <t>Mateus Mazime</t>
  </si>
  <si>
    <t>MUS013</t>
  </si>
  <si>
    <t>Esmerabla Jose</t>
  </si>
  <si>
    <t>MUS014</t>
  </si>
  <si>
    <t>Nina Henriques</t>
  </si>
  <si>
    <t>MUS015</t>
  </si>
  <si>
    <t>Gina Magaio</t>
  </si>
  <si>
    <t>MUS016</t>
  </si>
  <si>
    <t>Lucia Tapa</t>
  </si>
  <si>
    <t>MUS017</t>
  </si>
  <si>
    <t>Lena Simao</t>
  </si>
  <si>
    <t>MUS018</t>
  </si>
  <si>
    <t>Marta Luis</t>
  </si>
  <si>
    <t>MUS019</t>
  </si>
  <si>
    <t>Taona Sofala</t>
  </si>
  <si>
    <t>MUS020</t>
  </si>
  <si>
    <t>MUS021</t>
  </si>
  <si>
    <t>MUS022</t>
  </si>
  <si>
    <t>Tome Rui</t>
  </si>
  <si>
    <t>MUS023</t>
  </si>
  <si>
    <t>Eliza Joaquim</t>
  </si>
  <si>
    <t>MUS024</t>
  </si>
  <si>
    <t>Beatriz Gorge</t>
  </si>
  <si>
    <t>MUS025</t>
  </si>
  <si>
    <t>Aida Fernando</t>
  </si>
  <si>
    <t>MUS026</t>
  </si>
  <si>
    <t>Dazca Fernando</t>
  </si>
  <si>
    <t>MUS027</t>
  </si>
  <si>
    <t>Alica Adriano</t>
  </si>
  <si>
    <t>MUS028</t>
  </si>
  <si>
    <t>Esperamea Fernando</t>
  </si>
  <si>
    <t>MUS029</t>
  </si>
  <si>
    <t>Graca Tomgane</t>
  </si>
  <si>
    <t>MUS030</t>
  </si>
  <si>
    <t>Eugenia Eusebio</t>
  </si>
  <si>
    <t>MUS031</t>
  </si>
  <si>
    <t>Maria Madeco</t>
  </si>
  <si>
    <t>MUS032</t>
  </si>
  <si>
    <t>Mageta Feliz</t>
  </si>
  <si>
    <t>MUS033</t>
  </si>
  <si>
    <t>Sabrima Joao</t>
  </si>
  <si>
    <t>MUS034</t>
  </si>
  <si>
    <t>Massada Ernesto</t>
  </si>
  <si>
    <t>MUS035</t>
  </si>
  <si>
    <t>Adelia Bamde</t>
  </si>
  <si>
    <t>MUS036</t>
  </si>
  <si>
    <t>Manhawhe Nguiraze</t>
  </si>
  <si>
    <t>MUS037</t>
  </si>
  <si>
    <t>Graca Wiliamo</t>
  </si>
  <si>
    <t>MUS038</t>
  </si>
  <si>
    <t>Ines Iszaimo</t>
  </si>
  <si>
    <t>MUS039</t>
  </si>
  <si>
    <t>Tina Matone</t>
  </si>
  <si>
    <t>MUS040</t>
  </si>
  <si>
    <t>Eliza Pauline</t>
  </si>
  <si>
    <t>MUS041</t>
  </si>
  <si>
    <t>Luzde Paulo</t>
  </si>
  <si>
    <t>MUS042</t>
  </si>
  <si>
    <t>Raquel Mateus</t>
  </si>
  <si>
    <t>MUS043</t>
  </si>
  <si>
    <t>Maria Recardo</t>
  </si>
  <si>
    <t>MUS044</t>
  </si>
  <si>
    <t>Laurinda Vasco</t>
  </si>
  <si>
    <t>MUS045</t>
  </si>
  <si>
    <t>Feliz Beto</t>
  </si>
  <si>
    <t>MUS046</t>
  </si>
  <si>
    <t>Monica Mario</t>
  </si>
  <si>
    <t>MUS047</t>
  </si>
  <si>
    <t>Isaias Clemente</t>
  </si>
  <si>
    <t>MUS048</t>
  </si>
  <si>
    <t>Lazaro Pimto</t>
  </si>
  <si>
    <t>MUS049</t>
  </si>
  <si>
    <t>Jeremias Vernis</t>
  </si>
  <si>
    <t>MUS050</t>
  </si>
  <si>
    <t>Xavier Pimto</t>
  </si>
  <si>
    <t>MUS051</t>
  </si>
  <si>
    <t>Castro Victor</t>
  </si>
  <si>
    <t>CHI00015</t>
  </si>
  <si>
    <t>Agostinho Neto C</t>
  </si>
  <si>
    <t>CAPPED at capped people as per Treatment Capacity Flow Cap tab</t>
  </si>
  <si>
    <t>CHI00070</t>
  </si>
  <si>
    <t>Bandasse</t>
  </si>
  <si>
    <t>CHI00055</t>
  </si>
  <si>
    <t>Dewe Thaimo</t>
  </si>
  <si>
    <t>CHI00048</t>
  </si>
  <si>
    <t>Ganhira 2</t>
  </si>
  <si>
    <t>CHI00057</t>
  </si>
  <si>
    <t>Joia</t>
  </si>
  <si>
    <t>CHI00078</t>
  </si>
  <si>
    <t>Madzimatchena</t>
  </si>
  <si>
    <t>CHI00021</t>
  </si>
  <si>
    <t>7 de Septembro</t>
  </si>
  <si>
    <t>CHI00111</t>
  </si>
  <si>
    <t>Samora Machel</t>
  </si>
  <si>
    <t>AGOC001</t>
  </si>
  <si>
    <t>Baptista Jambasse</t>
  </si>
  <si>
    <t>AGOC002</t>
  </si>
  <si>
    <t>Benjamim Carlos</t>
  </si>
  <si>
    <t>AGOC003</t>
  </si>
  <si>
    <t>Jaoa Buzeque</t>
  </si>
  <si>
    <t>AGOC004</t>
  </si>
  <si>
    <t>Isaias Xadreque</t>
  </si>
  <si>
    <t>AGOC005</t>
  </si>
  <si>
    <t>Tome Marcas</t>
  </si>
  <si>
    <t>AGOC006</t>
  </si>
  <si>
    <t>Orlando Joaquim</t>
  </si>
  <si>
    <t>AGOC007</t>
  </si>
  <si>
    <t>Feliciano Vemiz</t>
  </si>
  <si>
    <t>AGOC008</t>
  </si>
  <si>
    <t>Calisto Joao</t>
  </si>
  <si>
    <t>AGOC009</t>
  </si>
  <si>
    <t>Pedro Antonio</t>
  </si>
  <si>
    <t>AGOC010</t>
  </si>
  <si>
    <t>Marcas Draiva</t>
  </si>
  <si>
    <t>AGOC011</t>
  </si>
  <si>
    <t>Lemas Poziva</t>
  </si>
  <si>
    <t>AGOC012</t>
  </si>
  <si>
    <t>Luisa Txencuedzai</t>
  </si>
  <si>
    <t>AGOC013</t>
  </si>
  <si>
    <t>Bebe Alberto Gimo</t>
  </si>
  <si>
    <t>AGOC014</t>
  </si>
  <si>
    <t>AGOC015</t>
  </si>
  <si>
    <t>Costigo Risco</t>
  </si>
  <si>
    <t>AGOC016</t>
  </si>
  <si>
    <t>Paulo Jone Cola</t>
  </si>
  <si>
    <t>AGOC017</t>
  </si>
  <si>
    <t>Titos Cunbucane</t>
  </si>
  <si>
    <t>AGOC018</t>
  </si>
  <si>
    <t>Truct Jose Cecai</t>
  </si>
  <si>
    <t>AGOC019</t>
  </si>
  <si>
    <t>Thaund Miguel</t>
  </si>
  <si>
    <t>AGOC020</t>
  </si>
  <si>
    <t>Antonio Thauro</t>
  </si>
  <si>
    <t>AGOC021</t>
  </si>
  <si>
    <t>Felizardo Orlando</t>
  </si>
  <si>
    <t>AGOC022</t>
  </si>
  <si>
    <t>Sandra Guistova</t>
  </si>
  <si>
    <t>AGOC023</t>
  </si>
  <si>
    <t>Christina Santas</t>
  </si>
  <si>
    <t>AGOC024</t>
  </si>
  <si>
    <t>Edsne Augusto</t>
  </si>
  <si>
    <t>AGOC025</t>
  </si>
  <si>
    <t>Chica Luis</t>
  </si>
  <si>
    <t>AGOC026</t>
  </si>
  <si>
    <t>Viagem Joaquim Joao</t>
  </si>
  <si>
    <t>AGOC027</t>
  </si>
  <si>
    <t>Elicha Raul</t>
  </si>
  <si>
    <t>AGOC028</t>
  </si>
  <si>
    <t>Quismane Pinto</t>
  </si>
  <si>
    <t>AGOC029</t>
  </si>
  <si>
    <t>Betinho Isaias</t>
  </si>
  <si>
    <t>AGOC030</t>
  </si>
  <si>
    <t>Rodriques Zeca</t>
  </si>
  <si>
    <t>AGOC031</t>
  </si>
  <si>
    <t>Luzinha Isaquel</t>
  </si>
  <si>
    <t>AGOC032</t>
  </si>
  <si>
    <t>Energia Domingos</t>
  </si>
  <si>
    <t>AGOC033</t>
  </si>
  <si>
    <t>Lucia Helia</t>
  </si>
  <si>
    <t>AGOC034</t>
  </si>
  <si>
    <t>Tina Sabao</t>
  </si>
  <si>
    <t>AGOC035</t>
  </si>
  <si>
    <t>Lucia Xadreque</t>
  </si>
  <si>
    <t>AGOC036</t>
  </si>
  <si>
    <t>Cicilia Fazenda</t>
  </si>
  <si>
    <t>AGOC037</t>
  </si>
  <si>
    <t>Samuel Jechua</t>
  </si>
  <si>
    <t>AGOC038</t>
  </si>
  <si>
    <t>Jose Secai</t>
  </si>
  <si>
    <t>AGOC039</t>
  </si>
  <si>
    <t>Manuel Filipe</t>
  </si>
  <si>
    <t>AGOC040</t>
  </si>
  <si>
    <t>Agelia Paulino</t>
  </si>
  <si>
    <t>BAN001</t>
  </si>
  <si>
    <t>Adelino Fastene</t>
  </si>
  <si>
    <t>BAN002</t>
  </si>
  <si>
    <t>Fataeme Sairosse</t>
  </si>
  <si>
    <t>BAN003</t>
  </si>
  <si>
    <t>Domingos Manuel</t>
  </si>
  <si>
    <t>BAN004</t>
  </si>
  <si>
    <t>Alfredo Costa</t>
  </si>
  <si>
    <t>BAN005</t>
  </si>
  <si>
    <t>Gabriel Zeca</t>
  </si>
  <si>
    <t>BAN006</t>
  </si>
  <si>
    <t>Felicio Nons Quen</t>
  </si>
  <si>
    <t>BAN007</t>
  </si>
  <si>
    <t>Fravio Roque</t>
  </si>
  <si>
    <t>BAN008</t>
  </si>
  <si>
    <t>BAN009</t>
  </si>
  <si>
    <t>Jose Zeca</t>
  </si>
  <si>
    <t>BAN010</t>
  </si>
  <si>
    <t>Florinda Domingos</t>
  </si>
  <si>
    <t>BAN011</t>
  </si>
  <si>
    <t>BAN012</t>
  </si>
  <si>
    <t>Tina Joao</t>
  </si>
  <si>
    <t>BAN013</t>
  </si>
  <si>
    <t>Joana Luis</t>
  </si>
  <si>
    <t>BAN014</t>
  </si>
  <si>
    <t>Picardina Filipe</t>
  </si>
  <si>
    <t>BAN015</t>
  </si>
  <si>
    <t>Joaquina Tomas</t>
  </si>
  <si>
    <t>BAN016</t>
  </si>
  <si>
    <t>Eliza Mario</t>
  </si>
  <si>
    <t>BAN017</t>
  </si>
  <si>
    <t>Maninha Zeca</t>
  </si>
  <si>
    <t>BAN018</t>
  </si>
  <si>
    <t>Laurinda Paulo</t>
  </si>
  <si>
    <t>BAN019</t>
  </si>
  <si>
    <t>Rozita Saize</t>
  </si>
  <si>
    <t>BAN020</t>
  </si>
  <si>
    <t>Jossefa Leoncastro</t>
  </si>
  <si>
    <t>BAN021</t>
  </si>
  <si>
    <t>Jovencio Waite</t>
  </si>
  <si>
    <t>BAN022</t>
  </si>
  <si>
    <t>Mateus Marcetino</t>
  </si>
  <si>
    <t>BAN023</t>
  </si>
  <si>
    <t>Elias Manje</t>
  </si>
  <si>
    <t>BAN024</t>
  </si>
  <si>
    <t>BAN025</t>
  </si>
  <si>
    <t>Nons Quembo</t>
  </si>
  <si>
    <t>BAN026</t>
  </si>
  <si>
    <t>Jose Francisco</t>
  </si>
  <si>
    <t>BAN027</t>
  </si>
  <si>
    <t>Adao Carlito</t>
  </si>
  <si>
    <t>BAN028</t>
  </si>
  <si>
    <t>Verdiano Quingusto</t>
  </si>
  <si>
    <t>BAN029</t>
  </si>
  <si>
    <t>Lucia</t>
  </si>
  <si>
    <t>BAN030</t>
  </si>
  <si>
    <t>Maria Carlos</t>
  </si>
  <si>
    <t>BAN031</t>
  </si>
  <si>
    <t>Fernandinto Mercelina</t>
  </si>
  <si>
    <t>BAN032</t>
  </si>
  <si>
    <t>Serjo Domingos</t>
  </si>
  <si>
    <t>BAN033</t>
  </si>
  <si>
    <t>Safari Andre</t>
  </si>
  <si>
    <t>BAN034</t>
  </si>
  <si>
    <t>Eva</t>
  </si>
  <si>
    <t>BAN035</t>
  </si>
  <si>
    <t>Rozaria</t>
  </si>
  <si>
    <t>BAN036</t>
  </si>
  <si>
    <t>Santos Carlito</t>
  </si>
  <si>
    <t>BAN037</t>
  </si>
  <si>
    <t>Joao Carlito</t>
  </si>
  <si>
    <t>DEWT001</t>
  </si>
  <si>
    <t>Joao Taimo</t>
  </si>
  <si>
    <t>DEWT002</t>
  </si>
  <si>
    <t>Antonio Maponisse</t>
  </si>
  <si>
    <t>DEWT003</t>
  </si>
  <si>
    <t>Antonio Joaquim</t>
  </si>
  <si>
    <t>DEWT004</t>
  </si>
  <si>
    <t>Tomi Andre</t>
  </si>
  <si>
    <t>DEWT005</t>
  </si>
  <si>
    <t>Luis Francisco</t>
  </si>
  <si>
    <t>DEWT006</t>
  </si>
  <si>
    <t>Bernardo &lt;afiossi</t>
  </si>
  <si>
    <t>DEWT007</t>
  </si>
  <si>
    <t>Jacinto Estevan</t>
  </si>
  <si>
    <t>DEWT008</t>
  </si>
  <si>
    <t>Alberto Baptista</t>
  </si>
  <si>
    <t>DEWT009</t>
  </si>
  <si>
    <t>Francisco Caitamo</t>
  </si>
  <si>
    <t>DEWT010</t>
  </si>
  <si>
    <t>Dunguina Filipe</t>
  </si>
  <si>
    <t>DEWT011</t>
  </si>
  <si>
    <t>Muthenla Thauro</t>
  </si>
  <si>
    <t>DEWT012</t>
  </si>
  <si>
    <t>Rojerio Domingos</t>
  </si>
  <si>
    <t>DEWT013</t>
  </si>
  <si>
    <t>Rosa Vicherme</t>
  </si>
  <si>
    <t>DEWT014</t>
  </si>
  <si>
    <t>Samuel Alberto</t>
  </si>
  <si>
    <t>DEWT015</t>
  </si>
  <si>
    <t>DEWT016</t>
  </si>
  <si>
    <t>Rui Ricardo</t>
  </si>
  <si>
    <t>DEWT017</t>
  </si>
  <si>
    <t>Luisa Deque</t>
  </si>
  <si>
    <t>DEWT018</t>
  </si>
  <si>
    <t>Sailina Joaquim</t>
  </si>
  <si>
    <t>DEWT019</t>
  </si>
  <si>
    <t>Sailina Castiano</t>
  </si>
  <si>
    <t>DEWT020</t>
  </si>
  <si>
    <t>Faraminha Nacoma</t>
  </si>
  <si>
    <t>DEWT021</t>
  </si>
  <si>
    <t>Jovecio Antonio</t>
  </si>
  <si>
    <t>DEWT022</t>
  </si>
  <si>
    <t>Carlos Cambubre</t>
  </si>
  <si>
    <t>DEWT023</t>
  </si>
  <si>
    <t>David Selestino</t>
  </si>
  <si>
    <t>DEWT024</t>
  </si>
  <si>
    <t>Alberto Chuva</t>
  </si>
  <si>
    <t>DEWT025</t>
  </si>
  <si>
    <t>Nico Almeda</t>
  </si>
  <si>
    <t>DEWT026</t>
  </si>
  <si>
    <t>Moai Samo</t>
  </si>
  <si>
    <t>DEWT027</t>
  </si>
  <si>
    <t>Pinto Jose</t>
  </si>
  <si>
    <t>DEWT028</t>
  </si>
  <si>
    <t>Elias Albano</t>
  </si>
  <si>
    <t>DEWT029</t>
  </si>
  <si>
    <t>Miguel Chuva</t>
  </si>
  <si>
    <t>DEWT030</t>
  </si>
  <si>
    <t>Cheniva Andrassone</t>
  </si>
  <si>
    <t>DEWT031</t>
  </si>
  <si>
    <t xml:space="preserve">Adento Antonio </t>
  </si>
  <si>
    <t>DEWT032</t>
  </si>
  <si>
    <t>Rosita Domingos</t>
  </si>
  <si>
    <t>DEWT033</t>
  </si>
  <si>
    <t>Almedo Luis</t>
  </si>
  <si>
    <t>DEWT034</t>
  </si>
  <si>
    <t>Vaida Rango</t>
  </si>
  <si>
    <t>DEWT035</t>
  </si>
  <si>
    <t>Amguiota Gambubre</t>
  </si>
  <si>
    <t>DEWT036</t>
  </si>
  <si>
    <t>Oliveira Almida</t>
  </si>
  <si>
    <t>DEWT037</t>
  </si>
  <si>
    <t>Algentina Samuel</t>
  </si>
  <si>
    <t>DEWT038</t>
  </si>
  <si>
    <t>Fiona Zeca</t>
  </si>
  <si>
    <t>GAN001</t>
  </si>
  <si>
    <t>Raul Francisco</t>
  </si>
  <si>
    <t>GAN002</t>
  </si>
  <si>
    <t>Joaquim Estevas</t>
  </si>
  <si>
    <t>GAN003</t>
  </si>
  <si>
    <t>Bernardo Alberto</t>
  </si>
  <si>
    <t>GAN004</t>
  </si>
  <si>
    <t>Charle Jose</t>
  </si>
  <si>
    <t>GAN005</t>
  </si>
  <si>
    <t>Alberto Freque</t>
  </si>
  <si>
    <t>GAN006</t>
  </si>
  <si>
    <t>Sabaolo Bento</t>
  </si>
  <si>
    <t>GAN007</t>
  </si>
  <si>
    <t>Joao Ernesto Vasco</t>
  </si>
  <si>
    <t>GAN008</t>
  </si>
  <si>
    <t>Carlito Armando</t>
  </si>
  <si>
    <t>GAN009</t>
  </si>
  <si>
    <t xml:space="preserve">Luis Francisco </t>
  </si>
  <si>
    <t>GAN010</t>
  </si>
  <si>
    <t>Farnela Joaquim</t>
  </si>
  <si>
    <t>GAN011</t>
  </si>
  <si>
    <t>Marcelino Fazenda</t>
  </si>
  <si>
    <t>GAN012</t>
  </si>
  <si>
    <t>Ernesto Xilase</t>
  </si>
  <si>
    <t>GAN013</t>
  </si>
  <si>
    <t>Daniel Alfredo</t>
  </si>
  <si>
    <t>GAN014</t>
  </si>
  <si>
    <t>Estoria Vasco</t>
  </si>
  <si>
    <t>GAN015</t>
  </si>
  <si>
    <t>Alberto Ofice</t>
  </si>
  <si>
    <t>GAN016</t>
  </si>
  <si>
    <t>Rosa Paulo</t>
  </si>
  <si>
    <t>GAN017</t>
  </si>
  <si>
    <t>Aguista Antonio</t>
  </si>
  <si>
    <t>GAN018</t>
  </si>
  <si>
    <t>Mariazinha Batormeu</t>
  </si>
  <si>
    <t>GAN019</t>
  </si>
  <si>
    <t>Limberto Agusto</t>
  </si>
  <si>
    <t>GAN020</t>
  </si>
  <si>
    <t>Arlinda Paulo</t>
  </si>
  <si>
    <t>GAN021</t>
  </si>
  <si>
    <t>Jonas Paulo</t>
  </si>
  <si>
    <t>GAN022</t>
  </si>
  <si>
    <t>Eusebio Canito</t>
  </si>
  <si>
    <t>GAN023</t>
  </si>
  <si>
    <t>GAN024</t>
  </si>
  <si>
    <t>Fernando Armado</t>
  </si>
  <si>
    <t>GAN025</t>
  </si>
  <si>
    <t>GAN026</t>
  </si>
  <si>
    <t>Tomas Esteva</t>
  </si>
  <si>
    <t>GAN027</t>
  </si>
  <si>
    <t>Joaquim Joao</t>
  </si>
  <si>
    <t>GAN028</t>
  </si>
  <si>
    <t>Tobias Zeca</t>
  </si>
  <si>
    <t>GAN029</t>
  </si>
  <si>
    <t>Zeca Lucas</t>
  </si>
  <si>
    <t>GAN030</t>
  </si>
  <si>
    <t>Amase Zeca</t>
  </si>
  <si>
    <t>GAN031</t>
  </si>
  <si>
    <t>Ines Zeca</t>
  </si>
  <si>
    <t>GAN032</t>
  </si>
  <si>
    <t>Vasco Alfredo</t>
  </si>
  <si>
    <t>GAN033</t>
  </si>
  <si>
    <t>Madelina Paulo</t>
  </si>
  <si>
    <t>GAN034</t>
  </si>
  <si>
    <t>Graca Alfredo</t>
  </si>
  <si>
    <t>GAN035</t>
  </si>
  <si>
    <t>Joana Amadeu</t>
  </si>
  <si>
    <t>GAN036</t>
  </si>
  <si>
    <t>Ana Tape</t>
  </si>
  <si>
    <t>GAN037</t>
  </si>
  <si>
    <t>Maria Daniel</t>
  </si>
  <si>
    <t>GAN038</t>
  </si>
  <si>
    <t>Paulo Alfredo</t>
  </si>
  <si>
    <t>GAN039</t>
  </si>
  <si>
    <t>GAN040</t>
  </si>
  <si>
    <t>Rubeli Francisco</t>
  </si>
  <si>
    <t>GAN041</t>
  </si>
  <si>
    <t>Isabel Agostinho</t>
  </si>
  <si>
    <t>GAN042</t>
  </si>
  <si>
    <t>Ramguici Fiero</t>
  </si>
  <si>
    <t>GAN043</t>
  </si>
  <si>
    <t>Timotio Queniole</t>
  </si>
  <si>
    <t>GAN044</t>
  </si>
  <si>
    <t>Mateus Artur</t>
  </si>
  <si>
    <t>GAN045</t>
  </si>
  <si>
    <t>Paulo Estevoi</t>
  </si>
  <si>
    <t>JOI001</t>
  </si>
  <si>
    <t>Manuel Araujo</t>
  </si>
  <si>
    <t>JOI002</t>
  </si>
  <si>
    <t>Adaino Eduardo</t>
  </si>
  <si>
    <t>JOI003</t>
  </si>
  <si>
    <t>Basto Antonio</t>
  </si>
  <si>
    <t>JOI004</t>
  </si>
  <si>
    <t>Victorino Chico</t>
  </si>
  <si>
    <t>JOI005</t>
  </si>
  <si>
    <t>Joaqui Chetrestiao</t>
  </si>
  <si>
    <t>JOI006</t>
  </si>
  <si>
    <t>Victor Luis Jhoje</t>
  </si>
  <si>
    <t>JOI007</t>
  </si>
  <si>
    <t>Aida Pesa</t>
  </si>
  <si>
    <t>JOI008</t>
  </si>
  <si>
    <t>JOI009</t>
  </si>
  <si>
    <t>Beti Jualinho</t>
  </si>
  <si>
    <t>JOI010</t>
  </si>
  <si>
    <t>Luisa Joao</t>
  </si>
  <si>
    <t>JOI011</t>
  </si>
  <si>
    <t>Amelia Fernado</t>
  </si>
  <si>
    <t>JOI012</t>
  </si>
  <si>
    <t>Bertina Jaime</t>
  </si>
  <si>
    <t>JOI013</t>
  </si>
  <si>
    <t>Anapaulo Joao</t>
  </si>
  <si>
    <t>JOI014</t>
  </si>
  <si>
    <t>JOI015</t>
  </si>
  <si>
    <t>Joana Basto</t>
  </si>
  <si>
    <t>JOI016</t>
  </si>
  <si>
    <t>Tereza Cindreia</t>
  </si>
  <si>
    <t>JOI017</t>
  </si>
  <si>
    <t>Julio Verisimo</t>
  </si>
  <si>
    <t>JOI018</t>
  </si>
  <si>
    <t>Cevelina Mathina</t>
  </si>
  <si>
    <t>JOI019</t>
  </si>
  <si>
    <t>Nora Armando</t>
  </si>
  <si>
    <t>JOI020</t>
  </si>
  <si>
    <t>Sindo Vasco</t>
  </si>
  <si>
    <t>JOI021</t>
  </si>
  <si>
    <t>Paulina Zeca</t>
  </si>
  <si>
    <t>JOI022</t>
  </si>
  <si>
    <t>Joao Francisco Fogoo</t>
  </si>
  <si>
    <t>JOI023</t>
  </si>
  <si>
    <t>JOI024</t>
  </si>
  <si>
    <t>Budi Pedro</t>
  </si>
  <si>
    <t>JOI025</t>
  </si>
  <si>
    <t>Zeca Frolindo</t>
  </si>
  <si>
    <t>JOI026</t>
  </si>
  <si>
    <t>Izaque Arnesto</t>
  </si>
  <si>
    <t>JOI027</t>
  </si>
  <si>
    <t>Azeria Joao</t>
  </si>
  <si>
    <t>JOI028</t>
  </si>
  <si>
    <t>Alberto Fernado</t>
  </si>
  <si>
    <t>JOI029</t>
  </si>
  <si>
    <t>Aliehandre Joio</t>
  </si>
  <si>
    <t>JOI030</t>
  </si>
  <si>
    <t>Fransico Fernado</t>
  </si>
  <si>
    <t>JOI031</t>
  </si>
  <si>
    <t>Fanita Mostiero</t>
  </si>
  <si>
    <t>JOI032</t>
  </si>
  <si>
    <t>Gelordo Eduardo</t>
  </si>
  <si>
    <t>JOI033</t>
  </si>
  <si>
    <t>Joaqui Araujo</t>
  </si>
  <si>
    <t>JOI034</t>
  </si>
  <si>
    <t>Izaquel Augosto</t>
  </si>
  <si>
    <t>JOI035</t>
  </si>
  <si>
    <t>Anjelo Araujo</t>
  </si>
  <si>
    <t>JOI036</t>
  </si>
  <si>
    <t>Batromeio lieardo</t>
  </si>
  <si>
    <t>JOI037</t>
  </si>
  <si>
    <t>Rugina Fernado</t>
  </si>
  <si>
    <t>JOI038</t>
  </si>
  <si>
    <t>Caijo</t>
  </si>
  <si>
    <t>JOI039</t>
  </si>
  <si>
    <t>Joao Augosto</t>
  </si>
  <si>
    <t>MAD001</t>
  </si>
  <si>
    <t>Paulino Jone</t>
  </si>
  <si>
    <t>MAD002</t>
  </si>
  <si>
    <t>Nora Ghessoni</t>
  </si>
  <si>
    <t>MAD003</t>
  </si>
  <si>
    <t>Domingo Toleira</t>
  </si>
  <si>
    <t>MAD004</t>
  </si>
  <si>
    <t>Jose Zacaria</t>
  </si>
  <si>
    <t>MAD005</t>
  </si>
  <si>
    <t>Hercolomo Armando</t>
  </si>
  <si>
    <t>MAD006</t>
  </si>
  <si>
    <t>Daniel Felixsento</t>
  </si>
  <si>
    <t>MAD007</t>
  </si>
  <si>
    <t>MAD008</t>
  </si>
  <si>
    <t>Fernando Campira</t>
  </si>
  <si>
    <t>MAD009</t>
  </si>
  <si>
    <t>Armando Frae</t>
  </si>
  <si>
    <t>MAD010</t>
  </si>
  <si>
    <t>Daniel Felixberto</t>
  </si>
  <si>
    <t>MAD011</t>
  </si>
  <si>
    <t>Tome Alverino</t>
  </si>
  <si>
    <t>MAD012</t>
  </si>
  <si>
    <t>Estefonse Armando</t>
  </si>
  <si>
    <t>MAD013</t>
  </si>
  <si>
    <t>Elias Brienao</t>
  </si>
  <si>
    <t>MAD014</t>
  </si>
  <si>
    <t>Rui Alberto</t>
  </si>
  <si>
    <t>MAD015</t>
  </si>
  <si>
    <t>Sitoi Famigeusse</t>
  </si>
  <si>
    <t>MAD016</t>
  </si>
  <si>
    <t>Costa Jafrice</t>
  </si>
  <si>
    <t>MAD017</t>
  </si>
  <si>
    <t>Germia Alfredo</t>
  </si>
  <si>
    <t>MAD018</t>
  </si>
  <si>
    <t>Dudu Antonio</t>
  </si>
  <si>
    <t>MAD019</t>
  </si>
  <si>
    <t>Jo Alexandre</t>
  </si>
  <si>
    <t>MAD020</t>
  </si>
  <si>
    <t>Amtrao Venacio</t>
  </si>
  <si>
    <t>MAD021</t>
  </si>
  <si>
    <t>Adamo Estefone</t>
  </si>
  <si>
    <t>MAD022</t>
  </si>
  <si>
    <t>MAD023</t>
  </si>
  <si>
    <t>Tosia Felix</t>
  </si>
  <si>
    <t>MAD024</t>
  </si>
  <si>
    <t>Lazaro Fernando</t>
  </si>
  <si>
    <t>MAD025</t>
  </si>
  <si>
    <t>Luis Maneca</t>
  </si>
  <si>
    <t>MAD026</t>
  </si>
  <si>
    <t>Ernesto Maneca</t>
  </si>
  <si>
    <t>MAD027</t>
  </si>
  <si>
    <t>Farnela Tabarila</t>
  </si>
  <si>
    <t>MAD028</t>
  </si>
  <si>
    <t>Inacio Tabarila</t>
  </si>
  <si>
    <t>MAD029</t>
  </si>
  <si>
    <t>Matini Fredi</t>
  </si>
  <si>
    <t>MAD030</t>
  </si>
  <si>
    <t>Pinto Nicolaio</t>
  </si>
  <si>
    <t>MAD031</t>
  </si>
  <si>
    <t>Lazaro Tengo</t>
  </si>
  <si>
    <t>MAD032</t>
  </si>
  <si>
    <t>Jovencio Jone</t>
  </si>
  <si>
    <t>MAD033</t>
  </si>
  <si>
    <t>Horacio Alexandre</t>
  </si>
  <si>
    <t>MAD034</t>
  </si>
  <si>
    <t>MAD035</t>
  </si>
  <si>
    <t>Cruz Antonio</t>
  </si>
  <si>
    <t>MAD036</t>
  </si>
  <si>
    <t>Felixberto Jo</t>
  </si>
  <si>
    <t>MAD037</t>
  </si>
  <si>
    <t>Toriz Alberto</t>
  </si>
  <si>
    <t>MAD038</t>
  </si>
  <si>
    <t>MAD039</t>
  </si>
  <si>
    <t>Tobias Francisco</t>
  </si>
  <si>
    <t>MAD040</t>
  </si>
  <si>
    <t>Tinolai Herique</t>
  </si>
  <si>
    <t>MAD041</t>
  </si>
  <si>
    <t>MAD042</t>
  </si>
  <si>
    <t>Ernesto Jiai</t>
  </si>
  <si>
    <t>MAD043</t>
  </si>
  <si>
    <t>Marcelino Jose</t>
  </si>
  <si>
    <t>MAD044</t>
  </si>
  <si>
    <t>Luis Bernardo</t>
  </si>
  <si>
    <t>MAD045</t>
  </si>
  <si>
    <t>Reimind Natoto</t>
  </si>
  <si>
    <t>MAD046</t>
  </si>
  <si>
    <t>Armindi Alberto</t>
  </si>
  <si>
    <t>MAD047</t>
  </si>
  <si>
    <t>Horacio Salvador</t>
  </si>
  <si>
    <t>MAD048</t>
  </si>
  <si>
    <t>Castro Ozebio</t>
  </si>
  <si>
    <t>MAD049</t>
  </si>
  <si>
    <t>Leface Felipe</t>
  </si>
  <si>
    <t>MAD050</t>
  </si>
  <si>
    <t>Zeca Sitoi</t>
  </si>
  <si>
    <t>MAD051</t>
  </si>
  <si>
    <t>Jose Antonio</t>
  </si>
  <si>
    <t>MAD052</t>
  </si>
  <si>
    <t>Joai Comtoira</t>
  </si>
  <si>
    <t>7DES001</t>
  </si>
  <si>
    <t>Ernesto Creva</t>
  </si>
  <si>
    <t>7DES002</t>
  </si>
  <si>
    <t>Nora Fernando</t>
  </si>
  <si>
    <t>7DES003</t>
  </si>
  <si>
    <t>Clara Elias Levene</t>
  </si>
  <si>
    <t>7DES004</t>
  </si>
  <si>
    <t>Amelia Creva Jone</t>
  </si>
  <si>
    <t>7DES005</t>
  </si>
  <si>
    <t>Emilia Arcajo Nomier</t>
  </si>
  <si>
    <t>7DES006</t>
  </si>
  <si>
    <t>Luisa Manuel</t>
  </si>
  <si>
    <t>7DES007</t>
  </si>
  <si>
    <t>Joao Vicente Madie</t>
  </si>
  <si>
    <t>7DES008</t>
  </si>
  <si>
    <t>Domingas Vinte Domingos</t>
  </si>
  <si>
    <t>7DES009</t>
  </si>
  <si>
    <t>Erick Jorge Chico</t>
  </si>
  <si>
    <t>7DES010</t>
  </si>
  <si>
    <t>Rute Lazaro</t>
  </si>
  <si>
    <t>7DES011</t>
  </si>
  <si>
    <t>Manuel Vilancato</t>
  </si>
  <si>
    <t>7DES012</t>
  </si>
  <si>
    <t>Cristina Jose</t>
  </si>
  <si>
    <t>7DES013</t>
  </si>
  <si>
    <t>Rosa Artur</t>
  </si>
  <si>
    <t>7DES014</t>
  </si>
  <si>
    <t>Fatima Luis Foia</t>
  </si>
  <si>
    <t>7DES015</t>
  </si>
  <si>
    <t>Luisia Luis Foia</t>
  </si>
  <si>
    <t>7DES016</t>
  </si>
  <si>
    <t>Adriano Rapovso</t>
  </si>
  <si>
    <t>7DES017</t>
  </si>
  <si>
    <t>7DES018</t>
  </si>
  <si>
    <t>Vasco Olimpio</t>
  </si>
  <si>
    <t>7DES019</t>
  </si>
  <si>
    <t>Maria Helena</t>
  </si>
  <si>
    <t>7DES020</t>
  </si>
  <si>
    <t>Alberto Fernando</t>
  </si>
  <si>
    <t>7DES021</t>
  </si>
  <si>
    <t>Sofia Rosa Biogimi</t>
  </si>
  <si>
    <t>7DES022</t>
  </si>
  <si>
    <t>Constaminha Eduardo</t>
  </si>
  <si>
    <t>7DES023</t>
  </si>
  <si>
    <t>Toaquina Celeste</t>
  </si>
  <si>
    <t>7DES024</t>
  </si>
  <si>
    <t>7DES025</t>
  </si>
  <si>
    <t>Azelia Artur</t>
  </si>
  <si>
    <t>7DES026</t>
  </si>
  <si>
    <t>Raul Saculane</t>
  </si>
  <si>
    <t>7DES027</t>
  </si>
  <si>
    <t>Ruie Angela</t>
  </si>
  <si>
    <t>7DES028</t>
  </si>
  <si>
    <t>Ivone Stuart</t>
  </si>
  <si>
    <t>7DES029</t>
  </si>
  <si>
    <t>Baptista Naisson</t>
  </si>
  <si>
    <t>7DES030</t>
  </si>
  <si>
    <t>Bendita Bitone</t>
  </si>
  <si>
    <t>7DES031</t>
  </si>
  <si>
    <t>Tito Mario Cussaia</t>
  </si>
  <si>
    <t>7DES032</t>
  </si>
  <si>
    <t>Ana Maria Chengeba</t>
  </si>
  <si>
    <t>7DES033</t>
  </si>
  <si>
    <t>Carlito Ferro</t>
  </si>
  <si>
    <t>7DES034</t>
  </si>
  <si>
    <t>Ana Alicha</t>
  </si>
  <si>
    <t>7DES035</t>
  </si>
  <si>
    <t>Adriano Zacaria</t>
  </si>
  <si>
    <t>7DES036</t>
  </si>
  <si>
    <t>Emilia Adriano</t>
  </si>
  <si>
    <t>7DES037</t>
  </si>
  <si>
    <t>Amos Simao</t>
  </si>
  <si>
    <t>7DES038</t>
  </si>
  <si>
    <t>Carlos Eduardos</t>
  </si>
  <si>
    <t>7DES039</t>
  </si>
  <si>
    <t>Helena Romao</t>
  </si>
  <si>
    <t>7DES040</t>
  </si>
  <si>
    <t>Costa Lace Macouanhe</t>
  </si>
  <si>
    <t>7DES041</t>
  </si>
  <si>
    <t>Maria Luis Inacio</t>
  </si>
  <si>
    <t>7DES042</t>
  </si>
  <si>
    <t>Teresa Juliasse</t>
  </si>
  <si>
    <t>7DES043</t>
  </si>
  <si>
    <t>Ana Paula Joao</t>
  </si>
  <si>
    <t>7DES044</t>
  </si>
  <si>
    <t>Jequelene Joao</t>
  </si>
  <si>
    <t>7DES045</t>
  </si>
  <si>
    <t>Eulabia Selpa</t>
  </si>
  <si>
    <t>7DES046</t>
  </si>
  <si>
    <t>Mauricio Manejo</t>
  </si>
  <si>
    <t>7DES047</t>
  </si>
  <si>
    <t>Simeria Gento</t>
  </si>
  <si>
    <t>7DES048</t>
  </si>
  <si>
    <t>Lucio Zacarias</t>
  </si>
  <si>
    <t>7DES049</t>
  </si>
  <si>
    <t>Ana Alfredo</t>
  </si>
  <si>
    <t>7DES050</t>
  </si>
  <si>
    <t>Sairista Torres</t>
  </si>
  <si>
    <t>7DES051</t>
  </si>
  <si>
    <t>Sergio Zacarias</t>
  </si>
  <si>
    <t>7DES052</t>
  </si>
  <si>
    <t>Celina Mapuca</t>
  </si>
  <si>
    <t>7DES053</t>
  </si>
  <si>
    <t>Victoria Ofece</t>
  </si>
  <si>
    <t>7DES054</t>
  </si>
  <si>
    <t>Graca Jussa</t>
  </si>
  <si>
    <t>7DES055</t>
  </si>
  <si>
    <t>Bito Labard</t>
  </si>
  <si>
    <t>7DES056</t>
  </si>
  <si>
    <t>Paulo Pedro</t>
  </si>
  <si>
    <t>7DES057</t>
  </si>
  <si>
    <t>7DES058</t>
  </si>
  <si>
    <t>Celina Jone</t>
  </si>
  <si>
    <t>7DES059</t>
  </si>
  <si>
    <t>Isaura Isaias</t>
  </si>
  <si>
    <t>7DES060</t>
  </si>
  <si>
    <t xml:space="preserve">Luis Saleca </t>
  </si>
  <si>
    <t>7DES061</t>
  </si>
  <si>
    <t>Deolinda Augustp</t>
  </si>
  <si>
    <t>7DES062</t>
  </si>
  <si>
    <t>Dioniso Biquissone</t>
  </si>
  <si>
    <t>7DES063</t>
  </si>
  <si>
    <t>Manuel Bacadiano</t>
  </si>
  <si>
    <t>7DES064</t>
  </si>
  <si>
    <t>Cristina Quembo</t>
  </si>
  <si>
    <t>7DES065</t>
  </si>
  <si>
    <t>Alberto Antonio</t>
  </si>
  <si>
    <t>7DES066</t>
  </si>
  <si>
    <t>Rufina Fernando</t>
  </si>
  <si>
    <t>7DES067</t>
  </si>
  <si>
    <t>Jamilo Joao</t>
  </si>
  <si>
    <t>7DES068</t>
  </si>
  <si>
    <t>7DES069</t>
  </si>
  <si>
    <t>Jorge Male</t>
  </si>
  <si>
    <t>7DES070</t>
  </si>
  <si>
    <t>Domingos Maufo</t>
  </si>
  <si>
    <t>7DES071</t>
  </si>
  <si>
    <t>Luis Pereira</t>
  </si>
  <si>
    <t>7DES072</t>
  </si>
  <si>
    <t>Neni Sereja Sabao</t>
  </si>
  <si>
    <t>7DES073</t>
  </si>
  <si>
    <t>Raul Ofece</t>
  </si>
  <si>
    <t>7DES074</t>
  </si>
  <si>
    <t>Estamel Cussaia</t>
  </si>
  <si>
    <t>7DES075</t>
  </si>
  <si>
    <t>Anibal Micheque</t>
  </si>
  <si>
    <t>7DES076</t>
  </si>
  <si>
    <t>Marta Penicera</t>
  </si>
  <si>
    <t>7DES077</t>
  </si>
  <si>
    <t>Maria Josefa</t>
  </si>
  <si>
    <t>7DES078</t>
  </si>
  <si>
    <t>Esperanca Jorge</t>
  </si>
  <si>
    <t>7DES079</t>
  </si>
  <si>
    <t>Geraldina Batael</t>
  </si>
  <si>
    <t>7DES080</t>
  </si>
  <si>
    <t>Virginia Manuel</t>
  </si>
  <si>
    <t>7DES081</t>
  </si>
  <si>
    <t>Anita Joao Chando</t>
  </si>
  <si>
    <t>7DES082</t>
  </si>
  <si>
    <t>Abel Motate Antonio</t>
  </si>
  <si>
    <t>7DES083</t>
  </si>
  <si>
    <t>Abel Carlos</t>
  </si>
  <si>
    <t>7DES084</t>
  </si>
  <si>
    <t>Cristina Lucas</t>
  </si>
  <si>
    <t>7DES085</t>
  </si>
  <si>
    <t>Odete Boaventura</t>
  </si>
  <si>
    <t>7DES086</t>
  </si>
  <si>
    <t>Inoisse Arone</t>
  </si>
  <si>
    <t>7DES087</t>
  </si>
  <si>
    <t>Jurda Luis</t>
  </si>
  <si>
    <t>7DES088</t>
  </si>
  <si>
    <t>Carlos Alfredos</t>
  </si>
  <si>
    <t>7DES089</t>
  </si>
  <si>
    <t>Catia Diogo</t>
  </si>
  <si>
    <t>7DES090</t>
  </si>
  <si>
    <t>Mauricio Joao</t>
  </si>
  <si>
    <t>7DES091</t>
  </si>
  <si>
    <t>Laura Morais</t>
  </si>
  <si>
    <t>7DES092</t>
  </si>
  <si>
    <t>Filipe Jone</t>
  </si>
  <si>
    <t>7DES093</t>
  </si>
  <si>
    <t>Cacilda J Pedro</t>
  </si>
  <si>
    <t>SAM001</t>
  </si>
  <si>
    <t>Augusta Mareia Jaime</t>
  </si>
  <si>
    <t>SAM002</t>
  </si>
  <si>
    <t>Orlanda Mapolissa</t>
  </si>
  <si>
    <t>SAM003</t>
  </si>
  <si>
    <t>Luca Chano</t>
  </si>
  <si>
    <t>SAM004</t>
  </si>
  <si>
    <t>Samuel Ndareambiua</t>
  </si>
  <si>
    <t>SAM005</t>
  </si>
  <si>
    <t>SAM006</t>
  </si>
  <si>
    <t>Albertino Andrea</t>
  </si>
  <si>
    <t>SAM007</t>
  </si>
  <si>
    <t>Victorei Zeca</t>
  </si>
  <si>
    <t>SAM008</t>
  </si>
  <si>
    <t>Chico Jaime</t>
  </si>
  <si>
    <t>SAM009</t>
  </si>
  <si>
    <t>Jessi Filipe</t>
  </si>
  <si>
    <t>SAM010</t>
  </si>
  <si>
    <t>Noemia Elias</t>
  </si>
  <si>
    <t>SAM011</t>
  </si>
  <si>
    <t>Romana Alficha</t>
  </si>
  <si>
    <t>SAM012</t>
  </si>
  <si>
    <t>Ana Damiao</t>
  </si>
  <si>
    <t>SAM013</t>
  </si>
  <si>
    <t>Joao Manuel</t>
  </si>
  <si>
    <t>SAM014</t>
  </si>
  <si>
    <t>Fatima Vasco</t>
  </si>
  <si>
    <t>SAM015</t>
  </si>
  <si>
    <t>Castro Soavida</t>
  </si>
  <si>
    <t>SAM016</t>
  </si>
  <si>
    <t>Delfina Elidio</t>
  </si>
  <si>
    <t>SAM017</t>
  </si>
  <si>
    <t>Paciencia Jose</t>
  </si>
  <si>
    <t>SAM018</t>
  </si>
  <si>
    <t>Isabel Vasco</t>
  </si>
  <si>
    <t>SAM019</t>
  </si>
  <si>
    <t>Suzana Raimundo</t>
  </si>
  <si>
    <t>SAM020</t>
  </si>
  <si>
    <t>Inacia Torege</t>
  </si>
  <si>
    <t>SAM021</t>
  </si>
  <si>
    <t>Fanita Augusto</t>
  </si>
  <si>
    <t>SAM022</t>
  </si>
  <si>
    <t>SAM023</t>
  </si>
  <si>
    <t>Charles Sozinho</t>
  </si>
  <si>
    <t>SAM024</t>
  </si>
  <si>
    <t>Emilia Manuel Luis</t>
  </si>
  <si>
    <t>SAM025</t>
  </si>
  <si>
    <t>Ema Jorege</t>
  </si>
  <si>
    <t>SAM026</t>
  </si>
  <si>
    <t>Anastancia Fernando</t>
  </si>
  <si>
    <t>SAM027</t>
  </si>
  <si>
    <t>Mareia Francsico</t>
  </si>
  <si>
    <t>SAM028</t>
  </si>
  <si>
    <t>Lucia Luciano</t>
  </si>
  <si>
    <t>SAM029</t>
  </si>
  <si>
    <t>Doreca Manuel</t>
  </si>
  <si>
    <t>SAM030</t>
  </si>
  <si>
    <t>Manuel Madima</t>
  </si>
  <si>
    <t>SAM031</t>
  </si>
  <si>
    <t>Nelito Jose</t>
  </si>
  <si>
    <t>SAM032</t>
  </si>
  <si>
    <t>Esta Jose</t>
  </si>
  <si>
    <t>SAM033</t>
  </si>
  <si>
    <t>Sofia Sebastiao</t>
  </si>
  <si>
    <t>SAM034</t>
  </si>
  <si>
    <t>SAM035</t>
  </si>
  <si>
    <t>Lucas Fenque</t>
  </si>
  <si>
    <t>SAM036</t>
  </si>
  <si>
    <t>Rosa Santos</t>
  </si>
  <si>
    <t>SAM037</t>
  </si>
  <si>
    <t>Josina Joaquim</t>
  </si>
  <si>
    <t>SAM038</t>
  </si>
  <si>
    <t>Joao Zoreita</t>
  </si>
  <si>
    <t>SAM039</t>
  </si>
  <si>
    <t>Treisteza Joao</t>
  </si>
  <si>
    <t>SAM040</t>
  </si>
  <si>
    <t>Zacarias Mutombo</t>
  </si>
  <si>
    <t>SAM041</t>
  </si>
  <si>
    <t>Felix Chinai</t>
  </si>
  <si>
    <t>SAM042</t>
  </si>
  <si>
    <t>Remane Pedzai</t>
  </si>
  <si>
    <t>SAM043</t>
  </si>
  <si>
    <t>Celestina joao</t>
  </si>
  <si>
    <t>SAM044</t>
  </si>
  <si>
    <t>Sofia Fernando</t>
  </si>
  <si>
    <t>SAM045</t>
  </si>
  <si>
    <t>Alice Francisco</t>
  </si>
  <si>
    <t>SAM046</t>
  </si>
  <si>
    <t>Anita Francisco</t>
  </si>
  <si>
    <t>SAM047</t>
  </si>
  <si>
    <t>Berenaredo Navalha</t>
  </si>
  <si>
    <t>SAM048</t>
  </si>
  <si>
    <t>Emilia Manuel</t>
  </si>
  <si>
    <t>SAM049</t>
  </si>
  <si>
    <t>Saquina Sebastiao</t>
  </si>
  <si>
    <t>CHI00110</t>
  </si>
  <si>
    <t>Chiguma</t>
  </si>
  <si>
    <t>CAPPED at people as per Treatment Capacity Flow Cap tab</t>
  </si>
  <si>
    <t>CHI00020</t>
  </si>
  <si>
    <t>Josina Machel</t>
  </si>
  <si>
    <t>CHI00022</t>
  </si>
  <si>
    <t>Nhauriri</t>
  </si>
  <si>
    <t>CHI00019</t>
  </si>
  <si>
    <t>Stanha</t>
  </si>
  <si>
    <t>CHI00034</t>
  </si>
  <si>
    <t>Bairro 5</t>
  </si>
  <si>
    <t>CHI00038</t>
  </si>
  <si>
    <t>Boque</t>
  </si>
  <si>
    <t>CHI00049</t>
  </si>
  <si>
    <t>Chipfinha</t>
  </si>
  <si>
    <t>CHI00084</t>
  </si>
  <si>
    <t>Pipeline</t>
  </si>
  <si>
    <t xml:space="preserve">Cap for MP </t>
  </si>
  <si>
    <t>CHI001</t>
  </si>
  <si>
    <t>Joao Nhansambo</t>
  </si>
  <si>
    <t>CHI002</t>
  </si>
  <si>
    <t>Sara Jose</t>
  </si>
  <si>
    <t>CHI003</t>
  </si>
  <si>
    <t>Linda</t>
  </si>
  <si>
    <t>CHI004</t>
  </si>
  <si>
    <t>Joaquina</t>
  </si>
  <si>
    <t>CHI005</t>
  </si>
  <si>
    <t>Tareza</t>
  </si>
  <si>
    <t>CHI006</t>
  </si>
  <si>
    <t>CHI007</t>
  </si>
  <si>
    <t>Ana</t>
  </si>
  <si>
    <t>CHI008</t>
  </si>
  <si>
    <t>Nharongue</t>
  </si>
  <si>
    <t>CHI009</t>
  </si>
  <si>
    <t>Santos</t>
  </si>
  <si>
    <t>CHI010</t>
  </si>
  <si>
    <t>Luizinha</t>
  </si>
  <si>
    <t>CHI011</t>
  </si>
  <si>
    <t>Carrilda</t>
  </si>
  <si>
    <t>CHI012</t>
  </si>
  <si>
    <t>Rosa</t>
  </si>
  <si>
    <t>CHI013</t>
  </si>
  <si>
    <t>Joana</t>
  </si>
  <si>
    <t>CHI014</t>
  </si>
  <si>
    <t>Carvario</t>
  </si>
  <si>
    <t>CHI015</t>
  </si>
  <si>
    <t>Tomas</t>
  </si>
  <si>
    <t>CHI016</t>
  </si>
  <si>
    <t>Ermelinda</t>
  </si>
  <si>
    <t>CHI017</t>
  </si>
  <si>
    <t>Ernestina</t>
  </si>
  <si>
    <t>CHI018</t>
  </si>
  <si>
    <t>Fernado</t>
  </si>
  <si>
    <t>CHI019</t>
  </si>
  <si>
    <t>Belo</t>
  </si>
  <si>
    <t>CHI020</t>
  </si>
  <si>
    <t>Xavier</t>
  </si>
  <si>
    <t>CHI021</t>
  </si>
  <si>
    <t>Goca</t>
  </si>
  <si>
    <t>CHI022</t>
  </si>
  <si>
    <t>Merina</t>
  </si>
  <si>
    <t>CHI023</t>
  </si>
  <si>
    <t>Seda</t>
  </si>
  <si>
    <t>CHI024</t>
  </si>
  <si>
    <t>Bandeira</t>
  </si>
  <si>
    <t>CHI025</t>
  </si>
  <si>
    <t>Fore</t>
  </si>
  <si>
    <t>CHI026</t>
  </si>
  <si>
    <t>Izaia</t>
  </si>
  <si>
    <t>CHI027</t>
  </si>
  <si>
    <t>Chisuma</t>
  </si>
  <si>
    <t>CHI028</t>
  </si>
  <si>
    <t>Paulo</t>
  </si>
  <si>
    <t>CHI029</t>
  </si>
  <si>
    <t>Cristina</t>
  </si>
  <si>
    <t>CHI030</t>
  </si>
  <si>
    <t>Raimuda</t>
  </si>
  <si>
    <t>CHI031</t>
  </si>
  <si>
    <t>CHI032</t>
  </si>
  <si>
    <t>Rabeca</t>
  </si>
  <si>
    <t>CHI033</t>
  </si>
  <si>
    <t>Costume</t>
  </si>
  <si>
    <t>CHI034</t>
  </si>
  <si>
    <t>CHI035</t>
  </si>
  <si>
    <t>Sraca</t>
  </si>
  <si>
    <t>CHI036</t>
  </si>
  <si>
    <t>Resina</t>
  </si>
  <si>
    <t>CHI037</t>
  </si>
  <si>
    <t>Aninha</t>
  </si>
  <si>
    <t>CHI038</t>
  </si>
  <si>
    <t>Chibe</t>
  </si>
  <si>
    <t>CHI039</t>
  </si>
  <si>
    <t>Zinha</t>
  </si>
  <si>
    <t>CHI040</t>
  </si>
  <si>
    <t>Cinda</t>
  </si>
  <si>
    <t>CHI041</t>
  </si>
  <si>
    <t>Natalia</t>
  </si>
  <si>
    <t>CHI042</t>
  </si>
  <si>
    <t>Raposa</t>
  </si>
  <si>
    <t>CHI043</t>
  </si>
  <si>
    <t>Nina</t>
  </si>
  <si>
    <t>CHI044</t>
  </si>
  <si>
    <t>Quina</t>
  </si>
  <si>
    <t>CHI045</t>
  </si>
  <si>
    <t>Noe</t>
  </si>
  <si>
    <t>JOS001</t>
  </si>
  <si>
    <t>JOS002</t>
  </si>
  <si>
    <t>Francisco Andre</t>
  </si>
  <si>
    <t>JOS003</t>
  </si>
  <si>
    <t>Alcirado Catarina Augusto</t>
  </si>
  <si>
    <t>JOS004</t>
  </si>
  <si>
    <t>Fizela Anita Chinedo</t>
  </si>
  <si>
    <t>JOS005</t>
  </si>
  <si>
    <t>Antonio Fagendra</t>
  </si>
  <si>
    <t>JOS006</t>
  </si>
  <si>
    <t>Celina Fagenda</t>
  </si>
  <si>
    <t>JOS007</t>
  </si>
  <si>
    <t>Fatima Arassola</t>
  </si>
  <si>
    <t>JOS008</t>
  </si>
  <si>
    <t>Sarita Arcenco</t>
  </si>
  <si>
    <t>JOS009</t>
  </si>
  <si>
    <t>Maria Rafael</t>
  </si>
  <si>
    <t>JOS010</t>
  </si>
  <si>
    <t>Marinho Araujo</t>
  </si>
  <si>
    <t>JOS011</t>
  </si>
  <si>
    <t>Raecca Mucanas</t>
  </si>
  <si>
    <t>JOS012</t>
  </si>
  <si>
    <t>Julia Duarte</t>
  </si>
  <si>
    <t>JOS013</t>
  </si>
  <si>
    <t>Amelio Luis</t>
  </si>
  <si>
    <t>JOS014</t>
  </si>
  <si>
    <t>Elidio Macie</t>
  </si>
  <si>
    <t>JOS015</t>
  </si>
  <si>
    <t>Jose Noquico</t>
  </si>
  <si>
    <t>JOS016</t>
  </si>
  <si>
    <t>Antonio Fagana</t>
  </si>
  <si>
    <t>JOS017</t>
  </si>
  <si>
    <t>JOS018</t>
  </si>
  <si>
    <t>Joao Cesar</t>
  </si>
  <si>
    <t>JOS019</t>
  </si>
  <si>
    <t>Artur Neves</t>
  </si>
  <si>
    <t>JOS020</t>
  </si>
  <si>
    <t>Nhacaene Fernando</t>
  </si>
  <si>
    <t>JOS021</t>
  </si>
  <si>
    <t>JOS022</t>
  </si>
  <si>
    <t>Rosa Domingos</t>
  </si>
  <si>
    <t>JOS023</t>
  </si>
  <si>
    <t>Jorge Bimane</t>
  </si>
  <si>
    <t>JOS024</t>
  </si>
  <si>
    <t>JOS025</t>
  </si>
  <si>
    <t>Welton Jornal</t>
  </si>
  <si>
    <t>JOS026</t>
  </si>
  <si>
    <t>Joana James</t>
  </si>
  <si>
    <t>JOS027</t>
  </si>
  <si>
    <t>Marta Daniel</t>
  </si>
  <si>
    <t>JOS028</t>
  </si>
  <si>
    <t>Armando Camissone</t>
  </si>
  <si>
    <t>JOS029</t>
  </si>
  <si>
    <t>Carlitos Fernando</t>
  </si>
  <si>
    <t>JOS030</t>
  </si>
  <si>
    <t>Rosalina Nelson</t>
  </si>
  <si>
    <t>JOS031</t>
  </si>
  <si>
    <t>Orlando Vasco</t>
  </si>
  <si>
    <t>JOS032</t>
  </si>
  <si>
    <t>Carlitos Mandava</t>
  </si>
  <si>
    <t>JOS033</t>
  </si>
  <si>
    <t>Anadtancia Aly</t>
  </si>
  <si>
    <t>JOS034</t>
  </si>
  <si>
    <t>Sonia Marcelino</t>
  </si>
  <si>
    <t>JOS035</t>
  </si>
  <si>
    <t>Adelia Antonio</t>
  </si>
  <si>
    <t>JOS036</t>
  </si>
  <si>
    <t>Rui Manuel</t>
  </si>
  <si>
    <t>JOS037</t>
  </si>
  <si>
    <t>Jose Moreira</t>
  </si>
  <si>
    <t>JOS038</t>
  </si>
  <si>
    <t>JOS039</t>
  </si>
  <si>
    <t>Antonio Chiduma</t>
  </si>
  <si>
    <t>JOS040</t>
  </si>
  <si>
    <t>Begane Manuel</t>
  </si>
  <si>
    <t>JOS041</t>
  </si>
  <si>
    <t>Domingos Antonio</t>
  </si>
  <si>
    <t>JOS042</t>
  </si>
  <si>
    <t>Alberto Muchanges</t>
  </si>
  <si>
    <t>JOS043</t>
  </si>
  <si>
    <t>Jorge Gimo</t>
  </si>
  <si>
    <t>NHAU001</t>
  </si>
  <si>
    <t>Fernando Baera</t>
  </si>
  <si>
    <t>NHAU002</t>
  </si>
  <si>
    <t>Berta Vasco</t>
  </si>
  <si>
    <t>NHAU003</t>
  </si>
  <si>
    <t>Veronica Samussone</t>
  </si>
  <si>
    <t>NHAU004</t>
  </si>
  <si>
    <t>Fernandinho Candido</t>
  </si>
  <si>
    <t>NHAU005</t>
  </si>
  <si>
    <t>Isac Chimoio</t>
  </si>
  <si>
    <t>NHAU006</t>
  </si>
  <si>
    <t>Miguel Paulo</t>
  </si>
  <si>
    <t>NHAU007</t>
  </si>
  <si>
    <t>Berta Joaquin</t>
  </si>
  <si>
    <t>NHAU008</t>
  </si>
  <si>
    <t>Biute Joao</t>
  </si>
  <si>
    <t>NHAU009</t>
  </si>
  <si>
    <t>Manuel Joaquin</t>
  </si>
  <si>
    <t>NHAU010</t>
  </si>
  <si>
    <t>Tome Engichero</t>
  </si>
  <si>
    <t>NHAU011</t>
  </si>
  <si>
    <t>Nela Vicente</t>
  </si>
  <si>
    <t>NHAU012</t>
  </si>
  <si>
    <t>Tereza Antonio</t>
  </si>
  <si>
    <t>NHAU013</t>
  </si>
  <si>
    <t>Rosirta Joao</t>
  </si>
  <si>
    <t>NHAU014</t>
  </si>
  <si>
    <t>NHAU015</t>
  </si>
  <si>
    <t>Arone Jacob</t>
  </si>
  <si>
    <t>NHAU016</t>
  </si>
  <si>
    <t>Senito Santona</t>
  </si>
  <si>
    <t>NHAU017</t>
  </si>
  <si>
    <t>Luisa Chimoio</t>
  </si>
  <si>
    <t>NHAU018</t>
  </si>
  <si>
    <t>Marta Gino</t>
  </si>
  <si>
    <t>NHAU019</t>
  </si>
  <si>
    <t>Catia Antonio</t>
  </si>
  <si>
    <t>NHAU020</t>
  </si>
  <si>
    <t>NHAU021</t>
  </si>
  <si>
    <t>Pedro Victorino</t>
  </si>
  <si>
    <t>NHAU022</t>
  </si>
  <si>
    <t>Enriques Santana</t>
  </si>
  <si>
    <t>NHAU023</t>
  </si>
  <si>
    <t>Melucha Franque</t>
  </si>
  <si>
    <t>NHAU024</t>
  </si>
  <si>
    <t>Anita Gervasio</t>
  </si>
  <si>
    <t>NHAU025</t>
  </si>
  <si>
    <t>Pita Araujo</t>
  </si>
  <si>
    <t>NHAU026</t>
  </si>
  <si>
    <t>Orlando Tempura</t>
  </si>
  <si>
    <t>NHAU027</t>
  </si>
  <si>
    <t>Gilda Renedis</t>
  </si>
  <si>
    <t>NHAU028</t>
  </si>
  <si>
    <t>Mussa Victor</t>
  </si>
  <si>
    <t>NHAU029</t>
  </si>
  <si>
    <t>Cacilda Mateus</t>
  </si>
  <si>
    <t>NHAU030</t>
  </si>
  <si>
    <t>Leonardo Machate</t>
  </si>
  <si>
    <t>NHAU031</t>
  </si>
  <si>
    <t>NHAU032</t>
  </si>
  <si>
    <t>Jose Carvalho</t>
  </si>
  <si>
    <t>NHAU033</t>
  </si>
  <si>
    <t>Domingos Elimo</t>
  </si>
  <si>
    <t>NHAU034</t>
  </si>
  <si>
    <t>Bertina Daniel</t>
  </si>
  <si>
    <t>NHAU035</t>
  </si>
  <si>
    <t>Beatris Joaquin</t>
  </si>
  <si>
    <t>NHAU036</t>
  </si>
  <si>
    <t>Isaquiel Andre</t>
  </si>
  <si>
    <t>NHAU037</t>
  </si>
  <si>
    <t>Dulce Sadia</t>
  </si>
  <si>
    <t>NHAU038</t>
  </si>
  <si>
    <t>Zacarias Chimidine</t>
  </si>
  <si>
    <t>NHAU039</t>
  </si>
  <si>
    <t>Ines Kilaude</t>
  </si>
  <si>
    <t>NHAU040</t>
  </si>
  <si>
    <t>Salma Zacarias</t>
  </si>
  <si>
    <t>NHAU041</t>
  </si>
  <si>
    <t>Agostinho Vasco</t>
  </si>
  <si>
    <t>NHAU042</t>
  </si>
  <si>
    <t>Terezinha Paulino</t>
  </si>
  <si>
    <t>NHAU043</t>
  </si>
  <si>
    <t>Brizito Muzolande</t>
  </si>
  <si>
    <t>NHAU044</t>
  </si>
  <si>
    <t>Pedro Patricio</t>
  </si>
  <si>
    <t>NHAU045</t>
  </si>
  <si>
    <t>Felicidade Jorge</t>
  </si>
  <si>
    <t>NHAU046</t>
  </si>
  <si>
    <t>Josefa Manuel</t>
  </si>
  <si>
    <t>NHAU047</t>
  </si>
  <si>
    <t>Catarina Miguel</t>
  </si>
  <si>
    <t>NHAU048</t>
  </si>
  <si>
    <t>Estreto Botao</t>
  </si>
  <si>
    <t>NHAU049</t>
  </si>
  <si>
    <t>Anatercio Albino</t>
  </si>
  <si>
    <t>NHAU050</t>
  </si>
  <si>
    <t>Dorca Mudaringz</t>
  </si>
  <si>
    <t>NHAU051</t>
  </si>
  <si>
    <t>Macoqnera Juliao</t>
  </si>
  <si>
    <t>NHAU052</t>
  </si>
  <si>
    <t>Chailete David</t>
  </si>
  <si>
    <t>NHAU053</t>
  </si>
  <si>
    <t>Augusto Felipe</t>
  </si>
  <si>
    <t>NHAU054</t>
  </si>
  <si>
    <t>Rosa Ernesto</t>
  </si>
  <si>
    <t>NHAU055</t>
  </si>
  <si>
    <t>Abilio Mauricio</t>
  </si>
  <si>
    <t>NHAU056</t>
  </si>
  <si>
    <t>Euzebio Albano</t>
  </si>
  <si>
    <t>NHAU057</t>
  </si>
  <si>
    <t>Santo Espelho</t>
  </si>
  <si>
    <t>NHAU058</t>
  </si>
  <si>
    <t>Cruzado Samuel</t>
  </si>
  <si>
    <t>NHAU059</t>
  </si>
  <si>
    <t>Catija Juvencio</t>
  </si>
  <si>
    <t>NHAU060</t>
  </si>
  <si>
    <t>Nordino Manuel</t>
  </si>
  <si>
    <t>NHAU061</t>
  </si>
  <si>
    <t>NHAU062</t>
  </si>
  <si>
    <t>Julia Matambo</t>
  </si>
  <si>
    <t>NHAU063</t>
  </si>
  <si>
    <t>Aida Armando</t>
  </si>
  <si>
    <t>NHAU064</t>
  </si>
  <si>
    <t>Josue Victor</t>
  </si>
  <si>
    <t>NHAU065</t>
  </si>
  <si>
    <t>Marco Paixao</t>
  </si>
  <si>
    <t>NHAU066</t>
  </si>
  <si>
    <t>Fatima Estevao</t>
  </si>
  <si>
    <t>NHAU067</t>
  </si>
  <si>
    <t>Danilo Jorge</t>
  </si>
  <si>
    <t>STA001</t>
  </si>
  <si>
    <t>Armando Bobo</t>
  </si>
  <si>
    <t>STA002</t>
  </si>
  <si>
    <t>Mario Ernesto</t>
  </si>
  <si>
    <t>STA003</t>
  </si>
  <si>
    <t>Pedro Mario</t>
  </si>
  <si>
    <t>STA004</t>
  </si>
  <si>
    <t>Rosalina Manuel</t>
  </si>
  <si>
    <t>STA005</t>
  </si>
  <si>
    <t>Florindo Daniel</t>
  </si>
  <si>
    <t>STA006</t>
  </si>
  <si>
    <t>Maria Mendonsa</t>
  </si>
  <si>
    <t>STA007</t>
  </si>
  <si>
    <t>Jorge Francisca</t>
  </si>
  <si>
    <t>STA008</t>
  </si>
  <si>
    <t>STA009</t>
  </si>
  <si>
    <t>Belinha Jorge</t>
  </si>
  <si>
    <t>STA010</t>
  </si>
  <si>
    <t>Julio Nharigue</t>
  </si>
  <si>
    <t>STA011</t>
  </si>
  <si>
    <t>Lucia Vontade</t>
  </si>
  <si>
    <t>STA012</t>
  </si>
  <si>
    <t>Esteria Armando</t>
  </si>
  <si>
    <t>STA013</t>
  </si>
  <si>
    <t>Jona Julio</t>
  </si>
  <si>
    <t>STA014</t>
  </si>
  <si>
    <t>Tania Mestra</t>
  </si>
  <si>
    <t>STA015</t>
  </si>
  <si>
    <t>Randinho Felizado</t>
  </si>
  <si>
    <t>STA016</t>
  </si>
  <si>
    <t>Minha Florindo</t>
  </si>
  <si>
    <t>STA017</t>
  </si>
  <si>
    <t>Alito Armando</t>
  </si>
  <si>
    <t>STA018</t>
  </si>
  <si>
    <t>Angela Julio</t>
  </si>
  <si>
    <t>STA019</t>
  </si>
  <si>
    <t>Alexandre Armando</t>
  </si>
  <si>
    <t>STA020</t>
  </si>
  <si>
    <t>Ricardo Guilherme</t>
  </si>
  <si>
    <t>STA021</t>
  </si>
  <si>
    <t>Randinho Fazender</t>
  </si>
  <si>
    <t>STA022</t>
  </si>
  <si>
    <t>Minervo Mines</t>
  </si>
  <si>
    <t>STA023</t>
  </si>
  <si>
    <t>Vasco Manuel</t>
  </si>
  <si>
    <t>STA024</t>
  </si>
  <si>
    <t>Lucas Armando</t>
  </si>
  <si>
    <t>STA025</t>
  </si>
  <si>
    <t>Amosse Antonio</t>
  </si>
  <si>
    <t>STA026</t>
  </si>
  <si>
    <t>Marcos Pita</t>
  </si>
  <si>
    <t>STA027</t>
  </si>
  <si>
    <t>Fatima Manuel</t>
  </si>
  <si>
    <t>STA028</t>
  </si>
  <si>
    <t>STA029</t>
  </si>
  <si>
    <t>STA030</t>
  </si>
  <si>
    <t>Neima Abacar</t>
  </si>
  <si>
    <t>STA031</t>
  </si>
  <si>
    <t>Pedro Alberto</t>
  </si>
  <si>
    <t>STA032</t>
  </si>
  <si>
    <t>Albertina Manuel</t>
  </si>
  <si>
    <t>STA033</t>
  </si>
  <si>
    <t>Chissai Cauchole</t>
  </si>
  <si>
    <t>STA034</t>
  </si>
  <si>
    <t>Araujo Paulo</t>
  </si>
  <si>
    <t>STA035</t>
  </si>
  <si>
    <t>Tomissene Paulino</t>
  </si>
  <si>
    <t>STA036</t>
  </si>
  <si>
    <t>Elidio Manuel Dikson</t>
  </si>
  <si>
    <t>STA037</t>
  </si>
  <si>
    <t>Julieta Saize</t>
  </si>
  <si>
    <t>STA038</t>
  </si>
  <si>
    <t>Francisco Sandorinho</t>
  </si>
  <si>
    <t>STA039</t>
  </si>
  <si>
    <t>Elisa Francisco</t>
  </si>
  <si>
    <t>STA040</t>
  </si>
  <si>
    <t>STA041</t>
  </si>
  <si>
    <t>Candida Luis</t>
  </si>
  <si>
    <t>STA042</t>
  </si>
  <si>
    <t>Joaquina Alberto</t>
  </si>
  <si>
    <t>STA043</t>
  </si>
  <si>
    <t>Joana Sandrama</t>
  </si>
  <si>
    <t>STA044</t>
  </si>
  <si>
    <t>Silva Luis</t>
  </si>
  <si>
    <t>STA045</t>
  </si>
  <si>
    <t>Gina Guilherme</t>
  </si>
  <si>
    <t>STA046</t>
  </si>
  <si>
    <t>STA047</t>
  </si>
  <si>
    <t>Bento King</t>
  </si>
  <si>
    <t>STA048</t>
  </si>
  <si>
    <t>Hered King</t>
  </si>
  <si>
    <t>STA049</t>
  </si>
  <si>
    <t>Elisa Sabonete</t>
  </si>
  <si>
    <t>STA050</t>
  </si>
  <si>
    <t>Johane Mateus</t>
  </si>
  <si>
    <t>STA051</t>
  </si>
  <si>
    <t>Regina Manuel</t>
  </si>
  <si>
    <t>STA052</t>
  </si>
  <si>
    <t>Tomas Ngowvane</t>
  </si>
  <si>
    <t>STA053</t>
  </si>
  <si>
    <t>STA054</t>
  </si>
  <si>
    <t>Maria de ceu Sande</t>
  </si>
  <si>
    <t>STA055</t>
  </si>
  <si>
    <t>David Farai</t>
  </si>
  <si>
    <t>STA056</t>
  </si>
  <si>
    <t>Helena Coutinho</t>
  </si>
  <si>
    <t>STA057</t>
  </si>
  <si>
    <t>STA058</t>
  </si>
  <si>
    <t>Jemusse Jose</t>
  </si>
  <si>
    <t>STA059</t>
  </si>
  <si>
    <t>Isabel Paz Nhambro</t>
  </si>
  <si>
    <t>STA060</t>
  </si>
  <si>
    <t>Diolinda Miguel</t>
  </si>
  <si>
    <t>STA061</t>
  </si>
  <si>
    <t>Boavindas Miguel</t>
  </si>
  <si>
    <t>STA062</t>
  </si>
  <si>
    <t>Dito Manuel</t>
  </si>
  <si>
    <t>STA063</t>
  </si>
  <si>
    <t>Cidalia Vasco</t>
  </si>
  <si>
    <t>STA064</t>
  </si>
  <si>
    <t>Marques Ernesto</t>
  </si>
  <si>
    <t>STA065</t>
  </si>
  <si>
    <t>Feligardo Microsse</t>
  </si>
  <si>
    <t>STA066</t>
  </si>
  <si>
    <t>Isaque Wilson</t>
  </si>
  <si>
    <t>STA067</t>
  </si>
  <si>
    <t>Felomena Fernando</t>
  </si>
  <si>
    <t>STA068</t>
  </si>
  <si>
    <t>STA069</t>
  </si>
  <si>
    <t>STA070</t>
  </si>
  <si>
    <t>Lucia Anfonso</t>
  </si>
  <si>
    <t>STA071</t>
  </si>
  <si>
    <t>Xavier Alberto</t>
  </si>
  <si>
    <t>STA072</t>
  </si>
  <si>
    <t>Sozinho Mavira</t>
  </si>
  <si>
    <t>STA073</t>
  </si>
  <si>
    <t>Julia Vasco</t>
  </si>
  <si>
    <t>STA074</t>
  </si>
  <si>
    <t>Vasco Hacino</t>
  </si>
  <si>
    <t>STA075</t>
  </si>
  <si>
    <t>Helena Joaquim</t>
  </si>
  <si>
    <t>STA076</t>
  </si>
  <si>
    <t>STA077</t>
  </si>
  <si>
    <t>Albertino Oliveira</t>
  </si>
  <si>
    <t>STA078</t>
  </si>
  <si>
    <t>Riana Jafrisse</t>
  </si>
  <si>
    <t>STA079</t>
  </si>
  <si>
    <t>Francsico Jose</t>
  </si>
  <si>
    <t>STA080</t>
  </si>
  <si>
    <t>Bia Francsico</t>
  </si>
  <si>
    <t>STA081</t>
  </si>
  <si>
    <t>STA082</t>
  </si>
  <si>
    <t>Afonso Tome</t>
  </si>
  <si>
    <t>STA083</t>
  </si>
  <si>
    <t>Luis Sete</t>
  </si>
  <si>
    <t>Bai001</t>
  </si>
  <si>
    <t>Beth Jose</t>
  </si>
  <si>
    <t>Bai002</t>
  </si>
  <si>
    <t>Berta Paulo</t>
  </si>
  <si>
    <t>Bai003</t>
  </si>
  <si>
    <t>Fatima Joao</t>
  </si>
  <si>
    <t>Bai004</t>
  </si>
  <si>
    <t>Luisa Paulo</t>
  </si>
  <si>
    <t>Bai005</t>
  </si>
  <si>
    <t>Bai006</t>
  </si>
  <si>
    <t>Tenday Tomas</t>
  </si>
  <si>
    <t>Bai007</t>
  </si>
  <si>
    <t>Adelino Modozi</t>
  </si>
  <si>
    <t>Bai008</t>
  </si>
  <si>
    <t>Lazaro Pedro</t>
  </si>
  <si>
    <t>Bai009</t>
  </si>
  <si>
    <t>Simao Feliz</t>
  </si>
  <si>
    <t>Bai010</t>
  </si>
  <si>
    <t>Fleque Jose</t>
  </si>
  <si>
    <t>Bai011</t>
  </si>
  <si>
    <t>Greza Jose</t>
  </si>
  <si>
    <t>Bai012</t>
  </si>
  <si>
    <t>Roseta Brissimo</t>
  </si>
  <si>
    <t>Bai013</t>
  </si>
  <si>
    <t>Zacarias Paulo</t>
  </si>
  <si>
    <t>Bai014</t>
  </si>
  <si>
    <t>Bai015</t>
  </si>
  <si>
    <t>Sergio Zacaria</t>
  </si>
  <si>
    <t>Bai016</t>
  </si>
  <si>
    <t>Calda Jose</t>
  </si>
  <si>
    <t>Bai017</t>
  </si>
  <si>
    <t>Natercia Alfredo</t>
  </si>
  <si>
    <t>Bai018</t>
  </si>
  <si>
    <t>Eduardo Victorino</t>
  </si>
  <si>
    <t>Bai019</t>
  </si>
  <si>
    <t>Augusto Miquireno</t>
  </si>
  <si>
    <t>Bai020</t>
  </si>
  <si>
    <t>Laurinda Ferro</t>
  </si>
  <si>
    <t>Bai021</t>
  </si>
  <si>
    <t>Soza Zacaria</t>
  </si>
  <si>
    <t>Bai022</t>
  </si>
  <si>
    <t>Rebeca Manuelo</t>
  </si>
  <si>
    <t>Bai023</t>
  </si>
  <si>
    <t>Bai024</t>
  </si>
  <si>
    <t>Eusebio Corasso</t>
  </si>
  <si>
    <t>Bai025</t>
  </si>
  <si>
    <t>Luis Joane</t>
  </si>
  <si>
    <t>Bai026</t>
  </si>
  <si>
    <t>Moises Joaquim</t>
  </si>
  <si>
    <t>Bai027</t>
  </si>
  <si>
    <t xml:space="preserve">Tenday Isaias </t>
  </si>
  <si>
    <t>Bai028</t>
  </si>
  <si>
    <t>Celina Morinho</t>
  </si>
  <si>
    <t>Bai029</t>
  </si>
  <si>
    <t>Florencia Zacaria</t>
  </si>
  <si>
    <t>Bai030</t>
  </si>
  <si>
    <t>Julia Lucene</t>
  </si>
  <si>
    <t>Bai031</t>
  </si>
  <si>
    <t>Tina Silva</t>
  </si>
  <si>
    <t>Bai032</t>
  </si>
  <si>
    <t>Daniel Zacaria</t>
  </si>
  <si>
    <t>Bai033</t>
  </si>
  <si>
    <t>Cativa Miguel</t>
  </si>
  <si>
    <t>Bai034</t>
  </si>
  <si>
    <t>Maria Paiva</t>
  </si>
  <si>
    <t>Bai035</t>
  </si>
  <si>
    <t>Zoreso Moises</t>
  </si>
  <si>
    <t>Bai036</t>
  </si>
  <si>
    <t>Odete Dito</t>
  </si>
  <si>
    <t>Bai037</t>
  </si>
  <si>
    <t>Isabel Macaza</t>
  </si>
  <si>
    <t>Bai038</t>
  </si>
  <si>
    <t>Bai039</t>
  </si>
  <si>
    <t>Isaquel Mario</t>
  </si>
  <si>
    <t>Bai040</t>
  </si>
  <si>
    <t xml:space="preserve">Isaqui Oliveira </t>
  </si>
  <si>
    <t>Bai041</t>
  </si>
  <si>
    <t xml:space="preserve">Silvia Zacaria </t>
  </si>
  <si>
    <t>BOQ001</t>
  </si>
  <si>
    <t>Chico Wacha</t>
  </si>
  <si>
    <t>BOQ002</t>
  </si>
  <si>
    <t xml:space="preserve">Maria Luis </t>
  </si>
  <si>
    <t>BOQ003</t>
  </si>
  <si>
    <t>Zabel Zaia</t>
  </si>
  <si>
    <t>BOQ004</t>
  </si>
  <si>
    <t>Melicia Boavet</t>
  </si>
  <si>
    <t>BOQ005</t>
  </si>
  <si>
    <t>Leio Norainoque</t>
  </si>
  <si>
    <t>BOQ006</t>
  </si>
  <si>
    <t>Selina Mozinho</t>
  </si>
  <si>
    <t>BOQ007</t>
  </si>
  <si>
    <t>Pascua Amenco</t>
  </si>
  <si>
    <t>BOQ008</t>
  </si>
  <si>
    <t>Lorinha Juliace</t>
  </si>
  <si>
    <t>BOQ009</t>
  </si>
  <si>
    <t>Zinha Lucardo</t>
  </si>
  <si>
    <t>BOQ010</t>
  </si>
  <si>
    <t>Cessilia Amenco</t>
  </si>
  <si>
    <t>BOQ011</t>
  </si>
  <si>
    <t>Ortenciaxipe</t>
  </si>
  <si>
    <t>BOQ012</t>
  </si>
  <si>
    <t>Onez Fesbento</t>
  </si>
  <si>
    <t>BOQ013</t>
  </si>
  <si>
    <t>Albantina Jorge</t>
  </si>
  <si>
    <t>BOQ014</t>
  </si>
  <si>
    <t>Salena Dolis</t>
  </si>
  <si>
    <t>BOQ015</t>
  </si>
  <si>
    <t>Eliza Jose</t>
  </si>
  <si>
    <t>BOQ016</t>
  </si>
  <si>
    <t>Chana Dolis</t>
  </si>
  <si>
    <t>BOQ017</t>
  </si>
  <si>
    <t>Sara Samuel</t>
  </si>
  <si>
    <t>BOQ018</t>
  </si>
  <si>
    <t>Izabee Keyete</t>
  </si>
  <si>
    <t>BOQ019</t>
  </si>
  <si>
    <t>Mariano Rogence</t>
  </si>
  <si>
    <t>BOQ020</t>
  </si>
  <si>
    <t>Simao Tomais</t>
  </si>
  <si>
    <t>BOQ021</t>
  </si>
  <si>
    <t>Castiano Armando</t>
  </si>
  <si>
    <t>BOQ022</t>
  </si>
  <si>
    <t>Fanuel Jofrice</t>
  </si>
  <si>
    <t>BOQ023</t>
  </si>
  <si>
    <t>Disel Lambique</t>
  </si>
  <si>
    <t>BOQ024</t>
  </si>
  <si>
    <t>Linda Fanuel</t>
  </si>
  <si>
    <t>BOQ025</t>
  </si>
  <si>
    <t>Laica Raul</t>
  </si>
  <si>
    <t>BOQ026</t>
  </si>
  <si>
    <t>Eufalazia Neva</t>
  </si>
  <si>
    <t>BOQ027</t>
  </si>
  <si>
    <t>Gina Antonio</t>
  </si>
  <si>
    <t>BOQ028</t>
  </si>
  <si>
    <t>Lucia Aantonio</t>
  </si>
  <si>
    <t>BOQ029</t>
  </si>
  <si>
    <t>Rozaria Joao</t>
  </si>
  <si>
    <t>BOQ030</t>
  </si>
  <si>
    <t>Rozinh Niquee</t>
  </si>
  <si>
    <t>BOQ031</t>
  </si>
  <si>
    <t>Fariana Catembi</t>
  </si>
  <si>
    <t>BOQ032</t>
  </si>
  <si>
    <t>Elidia Antonio</t>
  </si>
  <si>
    <t>BOQ033</t>
  </si>
  <si>
    <t>Emilia Antonio</t>
  </si>
  <si>
    <t>BOQ034</t>
  </si>
  <si>
    <t>Nora Alberto</t>
  </si>
  <si>
    <t>BOQ035</t>
  </si>
  <si>
    <t>Cessilio Alberto</t>
  </si>
  <si>
    <t>BOQ036</t>
  </si>
  <si>
    <t>BOQ037</t>
  </si>
  <si>
    <t>Ana Mixeque</t>
  </si>
  <si>
    <t>BOQ038</t>
  </si>
  <si>
    <t>Jueta Joao</t>
  </si>
  <si>
    <t>BOQ039</t>
  </si>
  <si>
    <t>Gina Manuel</t>
  </si>
  <si>
    <t>BOQ040</t>
  </si>
  <si>
    <t>Belinha Pedro</t>
  </si>
  <si>
    <t>BOQ041</t>
  </si>
  <si>
    <t>Mabede Joaquim</t>
  </si>
  <si>
    <t>BOQ042</t>
  </si>
  <si>
    <t>Simao Castiano</t>
  </si>
  <si>
    <t>BOQ043</t>
  </si>
  <si>
    <t>Casta Araujo</t>
  </si>
  <si>
    <t>BOQ044</t>
  </si>
  <si>
    <t>Alberto Chico</t>
  </si>
  <si>
    <t>BOQ045</t>
  </si>
  <si>
    <t>Daniel Dacosta</t>
  </si>
  <si>
    <t>BOQ046</t>
  </si>
  <si>
    <t>Costo Joao</t>
  </si>
  <si>
    <t>BOQ047</t>
  </si>
  <si>
    <t>Arelino Felizardo</t>
  </si>
  <si>
    <t>BOQ048</t>
  </si>
  <si>
    <t>Armando Joao</t>
  </si>
  <si>
    <t>BOQ049</t>
  </si>
  <si>
    <t>Helena Pedro</t>
  </si>
  <si>
    <t>CHIP001</t>
  </si>
  <si>
    <t>Raul Itai Mague</t>
  </si>
  <si>
    <t>CHIP002</t>
  </si>
  <si>
    <t>Pedro Honolio</t>
  </si>
  <si>
    <t>CHIP003</t>
  </si>
  <si>
    <t>Almando Luis</t>
  </si>
  <si>
    <t>CHIP004</t>
  </si>
  <si>
    <t>Jose Izaquill</t>
  </si>
  <si>
    <t>CHIP005</t>
  </si>
  <si>
    <t>Bito Martinho</t>
  </si>
  <si>
    <t>CHIP006</t>
  </si>
  <si>
    <t>Augusto Joanquin</t>
  </si>
  <si>
    <t>CHIP007</t>
  </si>
  <si>
    <t>Lazano Raul</t>
  </si>
  <si>
    <t>CHIP008</t>
  </si>
  <si>
    <t>Mateus Francisco</t>
  </si>
  <si>
    <t>CHIP009</t>
  </si>
  <si>
    <t>Jaimo Raul</t>
  </si>
  <si>
    <t>CHIP010</t>
  </si>
  <si>
    <t>Mangolida Alberto</t>
  </si>
  <si>
    <t>CHIP011</t>
  </si>
  <si>
    <t xml:space="preserve">Francisco Raul </t>
  </si>
  <si>
    <t>CHIP012</t>
  </si>
  <si>
    <t>Lino Toneida</t>
  </si>
  <si>
    <t>CHIP013</t>
  </si>
  <si>
    <t>Joana Lino</t>
  </si>
  <si>
    <t>CHIP014</t>
  </si>
  <si>
    <t>Laissoni Melo</t>
  </si>
  <si>
    <t>CHIP015</t>
  </si>
  <si>
    <t>CHIP016</t>
  </si>
  <si>
    <t>Francisco Fraga</t>
  </si>
  <si>
    <t>CHIP017</t>
  </si>
  <si>
    <t>CHIP018</t>
  </si>
  <si>
    <t>Julio Mantinho</t>
  </si>
  <si>
    <t>CHIP019</t>
  </si>
  <si>
    <t>Maninho Mantinho</t>
  </si>
  <si>
    <t>CHIP020</t>
  </si>
  <si>
    <t>CHIP021</t>
  </si>
  <si>
    <t>Comito Macanigana</t>
  </si>
  <si>
    <t>CHIP022</t>
  </si>
  <si>
    <t>Pita Jose</t>
  </si>
  <si>
    <t>CHIP023</t>
  </si>
  <si>
    <t>Canlito Francisco</t>
  </si>
  <si>
    <t>CHIP024</t>
  </si>
  <si>
    <t>CHIP025</t>
  </si>
  <si>
    <t>CHIP026</t>
  </si>
  <si>
    <t>Sana Simoni</t>
  </si>
  <si>
    <t>CHIP027</t>
  </si>
  <si>
    <t>Ginolia Feniassi</t>
  </si>
  <si>
    <t>CHIP028</t>
  </si>
  <si>
    <t>Amelia Alberto</t>
  </si>
  <si>
    <t>CHIP029</t>
  </si>
  <si>
    <t>Eva Francisco</t>
  </si>
  <si>
    <t>CHIP030</t>
  </si>
  <si>
    <t>Lucia Elnesto</t>
  </si>
  <si>
    <t>CHIP031</t>
  </si>
  <si>
    <t>Grabnill Francisco</t>
  </si>
  <si>
    <t>CHIP032</t>
  </si>
  <si>
    <t>Noa Francisco</t>
  </si>
  <si>
    <t>CHIP033</t>
  </si>
  <si>
    <t>Eliza Francisco</t>
  </si>
  <si>
    <t>CHIP034</t>
  </si>
  <si>
    <t>Rozario Elnesto</t>
  </si>
  <si>
    <t>CHIP035</t>
  </si>
  <si>
    <t>Lachidi Elnesto</t>
  </si>
  <si>
    <t>CHIP036</t>
  </si>
  <si>
    <t>Laumnda Joao</t>
  </si>
  <si>
    <t>CHIP037</t>
  </si>
  <si>
    <t>Nelsoni Lino</t>
  </si>
  <si>
    <t>CHIP038</t>
  </si>
  <si>
    <t>PIP001</t>
  </si>
  <si>
    <t>Combuame Afonso</t>
  </si>
  <si>
    <t>PIP002</t>
  </si>
  <si>
    <t>Raiva Fernando</t>
  </si>
  <si>
    <t>PIP003</t>
  </si>
  <si>
    <t>Joao Paulino</t>
  </si>
  <si>
    <t>PIP004</t>
  </si>
  <si>
    <t>Patictu Pedro</t>
  </si>
  <si>
    <t>PIP005</t>
  </si>
  <si>
    <t>Belito Joao</t>
  </si>
  <si>
    <t>PIP006</t>
  </si>
  <si>
    <t>Monica Fernando</t>
  </si>
  <si>
    <t>PIP007</t>
  </si>
  <si>
    <t>Tina Feriao</t>
  </si>
  <si>
    <t>PIP008</t>
  </si>
  <si>
    <t>Zacaria Mateus</t>
  </si>
  <si>
    <t>PIP009</t>
  </si>
  <si>
    <t>Jose Mateus</t>
  </si>
  <si>
    <t>PIP010</t>
  </si>
  <si>
    <t>Armando Jose</t>
  </si>
  <si>
    <t>PIP011</t>
  </si>
  <si>
    <t>Isaque Luis</t>
  </si>
  <si>
    <t>PIP012</t>
  </si>
  <si>
    <t>Sabonete Manuel</t>
  </si>
  <si>
    <t>PIP013</t>
  </si>
  <si>
    <t>Rami Henrique</t>
  </si>
  <si>
    <t>PIP014</t>
  </si>
  <si>
    <t>Zefa Afonso</t>
  </si>
  <si>
    <t>PIP015</t>
  </si>
  <si>
    <t>Berta Manuel</t>
  </si>
  <si>
    <t>PIP016</t>
  </si>
  <si>
    <t>Mateus Castigo</t>
  </si>
  <si>
    <t>PIP017</t>
  </si>
  <si>
    <t>Manuel Periera</t>
  </si>
  <si>
    <t>PIP018</t>
  </si>
  <si>
    <t>Alexandre Mario</t>
  </si>
  <si>
    <t>PIP019</t>
  </si>
  <si>
    <t>Fadari Sunguza</t>
  </si>
  <si>
    <t>PIP020</t>
  </si>
  <si>
    <t>Sara Manuel</t>
  </si>
  <si>
    <t>PIP021</t>
  </si>
  <si>
    <t xml:space="preserve">Norest Augusto </t>
  </si>
  <si>
    <t>PIP022</t>
  </si>
  <si>
    <t>Rosalda Francisco</t>
  </si>
  <si>
    <t>PIP023</t>
  </si>
  <si>
    <t>Tafadzua Paulo</t>
  </si>
  <si>
    <t>PIP024</t>
  </si>
  <si>
    <t>Camilo Januario</t>
  </si>
  <si>
    <t>PIP025</t>
  </si>
  <si>
    <t>Timoteo Andre</t>
  </si>
  <si>
    <t>PIP026</t>
  </si>
  <si>
    <t>Catarina Joao</t>
  </si>
  <si>
    <t>PIP027</t>
  </si>
  <si>
    <t>PIP028</t>
  </si>
  <si>
    <t>Simiao Castro</t>
  </si>
  <si>
    <t>PIP029</t>
  </si>
  <si>
    <t>Chuva Caitamo</t>
  </si>
  <si>
    <t>PIP030</t>
  </si>
  <si>
    <t>Mauzinho Augusto</t>
  </si>
  <si>
    <t>PIP031</t>
  </si>
  <si>
    <t>Elias Capesse</t>
  </si>
  <si>
    <t>PIP032</t>
  </si>
  <si>
    <t>Bejamim Fabiao</t>
  </si>
  <si>
    <t>PIP033</t>
  </si>
  <si>
    <t>Sergio Quembo</t>
  </si>
  <si>
    <t>PIP034</t>
  </si>
  <si>
    <t>Marcelino Paito</t>
  </si>
  <si>
    <t>PIP035</t>
  </si>
  <si>
    <t>PIP036</t>
  </si>
  <si>
    <t>Castodia Matias</t>
  </si>
  <si>
    <t>PIP037</t>
  </si>
  <si>
    <t>Vicente Simao</t>
  </si>
  <si>
    <t>PIP038</t>
  </si>
  <si>
    <t>Luciano Pinto</t>
  </si>
  <si>
    <t>PIP039</t>
  </si>
  <si>
    <t>Castigo Ferro</t>
  </si>
  <si>
    <t>PIP040</t>
  </si>
  <si>
    <t>Gomes Felisberto</t>
  </si>
  <si>
    <t>PIP041</t>
  </si>
  <si>
    <t>Jaime Jacinto</t>
  </si>
  <si>
    <t>PIP042</t>
  </si>
  <si>
    <t xml:space="preserve">Sarmento Ferrad </t>
  </si>
  <si>
    <t>PIP043</t>
  </si>
  <si>
    <t>Bento Orlando</t>
  </si>
  <si>
    <t>PIP044</t>
  </si>
  <si>
    <t>Sinoce Jaeinto</t>
  </si>
  <si>
    <t>PIP045</t>
  </si>
  <si>
    <t>Marta Sebastiao</t>
  </si>
  <si>
    <t>PIP046</t>
  </si>
  <si>
    <t>Victor Caito</t>
  </si>
  <si>
    <t>PIP047</t>
  </si>
  <si>
    <t>Siba Paulo</t>
  </si>
  <si>
    <t>PIP048</t>
  </si>
  <si>
    <t>Xiquinho Abel</t>
  </si>
  <si>
    <t>PIP049</t>
  </si>
  <si>
    <t>Tomas Tito</t>
  </si>
  <si>
    <t>PIP050</t>
  </si>
  <si>
    <t>Seba Teniesse</t>
  </si>
  <si>
    <t>PIP051</t>
  </si>
  <si>
    <t>Zito Rofino</t>
  </si>
  <si>
    <t>PIP052</t>
  </si>
  <si>
    <t>Armandio Caito</t>
  </si>
  <si>
    <t>PIP053</t>
  </si>
  <si>
    <t>Castro Caetano</t>
  </si>
  <si>
    <t>PIP054</t>
  </si>
  <si>
    <t>Virgilio Augusto</t>
  </si>
  <si>
    <t>PIP055</t>
  </si>
  <si>
    <t>Saimone Sola</t>
  </si>
  <si>
    <t>PIP056</t>
  </si>
  <si>
    <t>Tinga Alberto</t>
  </si>
  <si>
    <t>PIP057</t>
  </si>
  <si>
    <t>Joaquim Cufai</t>
  </si>
  <si>
    <t>PIP058</t>
  </si>
  <si>
    <t>PIP059</t>
  </si>
  <si>
    <t>Farnet Nhandoro</t>
  </si>
  <si>
    <t>PIP060</t>
  </si>
  <si>
    <t>Eduardo Chaiato</t>
  </si>
  <si>
    <t>PIP061</t>
  </si>
  <si>
    <t>Silvio Silva</t>
  </si>
  <si>
    <t>PIP062</t>
  </si>
  <si>
    <t>Carmen Joao</t>
  </si>
  <si>
    <t>PIP063</t>
  </si>
  <si>
    <t>Rodalfo Raul</t>
  </si>
  <si>
    <t>PIP064</t>
  </si>
  <si>
    <t>Paulo Caito</t>
  </si>
  <si>
    <t>PIP065</t>
  </si>
  <si>
    <t>Patree Sixpense</t>
  </si>
  <si>
    <t>PIP066</t>
  </si>
  <si>
    <t>Mussa Arteur</t>
  </si>
  <si>
    <t>PIP067</t>
  </si>
  <si>
    <t>Francisco Paulo</t>
  </si>
  <si>
    <t>PIP068</t>
  </si>
  <si>
    <t>Ana Joao</t>
  </si>
  <si>
    <t>CHI00068</t>
  </si>
  <si>
    <t>25 de Setembro Cafumpe</t>
  </si>
  <si>
    <t>CAPPED at People as per Treatment Capacity Flow Cap Tab</t>
  </si>
  <si>
    <t>CHI00036</t>
  </si>
  <si>
    <t>Chissui Rupongue</t>
  </si>
  <si>
    <t>CHI00058</t>
  </si>
  <si>
    <t>Choco</t>
  </si>
  <si>
    <t>CHI00067</t>
  </si>
  <si>
    <t>Cuzuana</t>
  </si>
  <si>
    <t>CHI00051</t>
  </si>
  <si>
    <t>Matole</t>
  </si>
  <si>
    <t>CHI00039</t>
  </si>
  <si>
    <t>Mudzingadzi</t>
  </si>
  <si>
    <t>CHI00041</t>
  </si>
  <si>
    <t>Muedziwagara</t>
  </si>
  <si>
    <t>CHI00047</t>
  </si>
  <si>
    <t>Maguiguana</t>
  </si>
  <si>
    <t>25D001</t>
  </si>
  <si>
    <t>25 de Setembro</t>
  </si>
  <si>
    <t>Dina Joao</t>
  </si>
  <si>
    <t>25D002</t>
  </si>
  <si>
    <t>Antonio Rodrigues</t>
  </si>
  <si>
    <t>25D003</t>
  </si>
  <si>
    <t>Cresinha Alberto</t>
  </si>
  <si>
    <t>25D004</t>
  </si>
  <si>
    <t>Gestina Gango</t>
  </si>
  <si>
    <t>25D005</t>
  </si>
  <si>
    <t>Bejam Bernardo</t>
  </si>
  <si>
    <t>25D006</t>
  </si>
  <si>
    <t>Alamlique Manejo</t>
  </si>
  <si>
    <t>25D007</t>
  </si>
  <si>
    <t>Laud Caetano</t>
  </si>
  <si>
    <t>25D008</t>
  </si>
  <si>
    <t>Deve Hinez</t>
  </si>
  <si>
    <t>25D009</t>
  </si>
  <si>
    <t>Regina Viega</t>
  </si>
  <si>
    <t>25D010</t>
  </si>
  <si>
    <t>Baptista hatoeiro</t>
  </si>
  <si>
    <t>25D011</t>
  </si>
  <si>
    <t>Francsico Sensate</t>
  </si>
  <si>
    <t>25D012</t>
  </si>
  <si>
    <t>25D013</t>
  </si>
  <si>
    <t>Marito Mario</t>
  </si>
  <si>
    <t>25D014</t>
  </si>
  <si>
    <t>Raiza Joao</t>
  </si>
  <si>
    <t>25D015</t>
  </si>
  <si>
    <t>Maria Marchino</t>
  </si>
  <si>
    <t>25D016</t>
  </si>
  <si>
    <t>Mateus Filipi</t>
  </si>
  <si>
    <t>25D017</t>
  </si>
  <si>
    <t>Fernando Jose</t>
  </si>
  <si>
    <t>25D018</t>
  </si>
  <si>
    <t>Antinio Rolente</t>
  </si>
  <si>
    <t>25D019</t>
  </si>
  <si>
    <t>Lucia Bande</t>
  </si>
  <si>
    <t>25D020</t>
  </si>
  <si>
    <t>Ruzeta Viega</t>
  </si>
  <si>
    <t>25D021</t>
  </si>
  <si>
    <t>Ngait Jeronis</t>
  </si>
  <si>
    <t>25D022</t>
  </si>
  <si>
    <t>Meuilada Armando</t>
  </si>
  <si>
    <t>25D023</t>
  </si>
  <si>
    <t>Joao Filipi</t>
  </si>
  <si>
    <t>25D024</t>
  </si>
  <si>
    <t>Dolige Juliasse</t>
  </si>
  <si>
    <t>25D025</t>
  </si>
  <si>
    <t>Benenedito Tolelimo</t>
  </si>
  <si>
    <t>25D026</t>
  </si>
  <si>
    <t>Fatima Sande</t>
  </si>
  <si>
    <t>25D027</t>
  </si>
  <si>
    <t>Constancia Fernando</t>
  </si>
  <si>
    <t>25D028</t>
  </si>
  <si>
    <t>Nelssome Vasco</t>
  </si>
  <si>
    <t>25D029</t>
  </si>
  <si>
    <t>Nguemba Zinha</t>
  </si>
  <si>
    <t>25D030</t>
  </si>
  <si>
    <t>Tome Candielo</t>
  </si>
  <si>
    <t>25D031</t>
  </si>
  <si>
    <t>25D032</t>
  </si>
  <si>
    <t>Joaquim Luis</t>
  </si>
  <si>
    <t>25D033</t>
  </si>
  <si>
    <t>Lucia Fernando</t>
  </si>
  <si>
    <t>25D034</t>
  </si>
  <si>
    <t>Guera Jose</t>
  </si>
  <si>
    <t>25D035</t>
  </si>
  <si>
    <t>Jorge Lucas</t>
  </si>
  <si>
    <t>25D036</t>
  </si>
  <si>
    <t>Boicando Francisco</t>
  </si>
  <si>
    <t>25D037</t>
  </si>
  <si>
    <t>Teresa Daniel</t>
  </si>
  <si>
    <t>25D038</t>
  </si>
  <si>
    <t>Alarta Jose</t>
  </si>
  <si>
    <t>25D039</t>
  </si>
  <si>
    <t>Agusto Francisco</t>
  </si>
  <si>
    <t>25D040</t>
  </si>
  <si>
    <t>Antonio Oliveira</t>
  </si>
  <si>
    <t>25D041</t>
  </si>
  <si>
    <t>Rita Fernando</t>
  </si>
  <si>
    <t>25D042</t>
  </si>
  <si>
    <t>Meque Jasse</t>
  </si>
  <si>
    <t>25D043</t>
  </si>
  <si>
    <t>Antonio Bassela</t>
  </si>
  <si>
    <t>25D044</t>
  </si>
  <si>
    <t>Jose Agustinho</t>
  </si>
  <si>
    <t>25D045</t>
  </si>
  <si>
    <t>Vilate Sota</t>
  </si>
  <si>
    <t>25D046</t>
  </si>
  <si>
    <t>Zeca Virgilio</t>
  </si>
  <si>
    <t>25D047</t>
  </si>
  <si>
    <t>Mario Fernando</t>
  </si>
  <si>
    <t>25D048</t>
  </si>
  <si>
    <t>Antonio Mario</t>
  </si>
  <si>
    <t>25D049</t>
  </si>
  <si>
    <t>Pedro Jofrisse</t>
  </si>
  <si>
    <t>25D050</t>
  </si>
  <si>
    <t>Ricardo Viola</t>
  </si>
  <si>
    <t>25D051</t>
  </si>
  <si>
    <t>Ines Jeosseme</t>
  </si>
  <si>
    <t>25D052</t>
  </si>
  <si>
    <t>Francsisco Joao</t>
  </si>
  <si>
    <t>25D053</t>
  </si>
  <si>
    <t>Frolindo Ferrari</t>
  </si>
  <si>
    <t>25D054</t>
  </si>
  <si>
    <t>Sifoa Fenai</t>
  </si>
  <si>
    <t>25D055</t>
  </si>
  <si>
    <t>25D056</t>
  </si>
  <si>
    <t>Nguisha Jose</t>
  </si>
  <si>
    <t>25D057</t>
  </si>
  <si>
    <t>Manuel Gesto</t>
  </si>
  <si>
    <t>25D058</t>
  </si>
  <si>
    <t>Yacobo Mozinho</t>
  </si>
  <si>
    <t>25D059</t>
  </si>
  <si>
    <t>Ana Mozinho</t>
  </si>
  <si>
    <t>25D060</t>
  </si>
  <si>
    <t>Sande Mateus</t>
  </si>
  <si>
    <t>25D061</t>
  </si>
  <si>
    <t>Reidina Luis</t>
  </si>
  <si>
    <t>25D062</t>
  </si>
  <si>
    <t>Pita Meque</t>
  </si>
  <si>
    <t>25D063</t>
  </si>
  <si>
    <t>Bento Bejamin</t>
  </si>
  <si>
    <t>25D064</t>
  </si>
  <si>
    <t>Ana Alberto</t>
  </si>
  <si>
    <t>25D065</t>
  </si>
  <si>
    <t>Tome Missitela</t>
  </si>
  <si>
    <t>25D066</t>
  </si>
  <si>
    <t>Miguel Mozinho</t>
  </si>
  <si>
    <t>25D067</t>
  </si>
  <si>
    <t>Mateus Silitame</t>
  </si>
  <si>
    <t>25D068</t>
  </si>
  <si>
    <t>Nelssome Joao</t>
  </si>
  <si>
    <t>25D069</t>
  </si>
  <si>
    <t>Francsico Meque</t>
  </si>
  <si>
    <t>25D070</t>
  </si>
  <si>
    <t>Alberto Relai</t>
  </si>
  <si>
    <t>25D071</t>
  </si>
  <si>
    <t>Almardo Alface</t>
  </si>
  <si>
    <t>25D072</t>
  </si>
  <si>
    <t>Simao Alberto</t>
  </si>
  <si>
    <t>25D073</t>
  </si>
  <si>
    <t>Rosa Sitole</t>
  </si>
  <si>
    <t>25D074</t>
  </si>
  <si>
    <t>25D075</t>
  </si>
  <si>
    <t>Quiteria Fotomone</t>
  </si>
  <si>
    <t>25D076</t>
  </si>
  <si>
    <t>Freio Antonio</t>
  </si>
  <si>
    <t>25D077</t>
  </si>
  <si>
    <t>Silorino Zembe</t>
  </si>
  <si>
    <t>25D078</t>
  </si>
  <si>
    <t>25D079</t>
  </si>
  <si>
    <t>Chico Juliasse</t>
  </si>
  <si>
    <t>25D080</t>
  </si>
  <si>
    <t>Lucas Chico Juliasse</t>
  </si>
  <si>
    <t>25D081</t>
  </si>
  <si>
    <t>Maria Quiteria</t>
  </si>
  <si>
    <t>25D082</t>
  </si>
  <si>
    <t>Rivaldo Armindo</t>
  </si>
  <si>
    <t>25D083</t>
  </si>
  <si>
    <t>Mariana Silva</t>
  </si>
  <si>
    <t>25D084</t>
  </si>
  <si>
    <t>Baptista Feijao</t>
  </si>
  <si>
    <t>25D085</t>
  </si>
  <si>
    <t>Castigo Feijao</t>
  </si>
  <si>
    <t>25D086</t>
  </si>
  <si>
    <t>Fernando Feijao</t>
  </si>
  <si>
    <t>25D087</t>
  </si>
  <si>
    <t>Ana Bela Antonio</t>
  </si>
  <si>
    <t>25D088</t>
  </si>
  <si>
    <t>Terezinha Alberto</t>
  </si>
  <si>
    <t>25D089</t>
  </si>
  <si>
    <t>Augusto Miguel</t>
  </si>
  <si>
    <t>25D090</t>
  </si>
  <si>
    <t>Jose Cheren</t>
  </si>
  <si>
    <t>25D091</t>
  </si>
  <si>
    <t>Antonio Vermig</t>
  </si>
  <si>
    <t>25D092</t>
  </si>
  <si>
    <t>Rui Francisco</t>
  </si>
  <si>
    <t>25D093</t>
  </si>
  <si>
    <t>Domingo Chava</t>
  </si>
  <si>
    <t>CHIS001</t>
  </si>
  <si>
    <t>Elisa Samuel</t>
  </si>
  <si>
    <t>CHIS002</t>
  </si>
  <si>
    <t>Mariana Menicela</t>
  </si>
  <si>
    <t>CHIS003</t>
  </si>
  <si>
    <t>Matias Jose</t>
  </si>
  <si>
    <t>CHIS004</t>
  </si>
  <si>
    <t>Alberto Seda</t>
  </si>
  <si>
    <t>CHIS005</t>
  </si>
  <si>
    <t>Julia Antonio</t>
  </si>
  <si>
    <t>CHIS006</t>
  </si>
  <si>
    <t>Graca Jose</t>
  </si>
  <si>
    <t>CHIS007</t>
  </si>
  <si>
    <t>Marta Joaquim</t>
  </si>
  <si>
    <t>CHIS008</t>
  </si>
  <si>
    <t>Madalena Alfandeta</t>
  </si>
  <si>
    <t>CHIS009</t>
  </si>
  <si>
    <t>Berta Jose Manuel</t>
  </si>
  <si>
    <t>CHIS010</t>
  </si>
  <si>
    <t>Constancio Alberto</t>
  </si>
  <si>
    <t>CHIS011</t>
  </si>
  <si>
    <t>Guimesse Vasco</t>
  </si>
  <si>
    <t>CHIS012</t>
  </si>
  <si>
    <t>Rabeca Joaquim</t>
  </si>
  <si>
    <t>CHIS013</t>
  </si>
  <si>
    <t>Melita Lucas</t>
  </si>
  <si>
    <t>CHIS014</t>
  </si>
  <si>
    <t>Rosa Jacinta</t>
  </si>
  <si>
    <t>CHIS015</t>
  </si>
  <si>
    <t>Nora Maurinha</t>
  </si>
  <si>
    <t>CHIS016</t>
  </si>
  <si>
    <t>Evelino Marcos</t>
  </si>
  <si>
    <t>CHIS017</t>
  </si>
  <si>
    <t>Panciencia Pedro</t>
  </si>
  <si>
    <t>CHIS018</t>
  </si>
  <si>
    <t>Gerita Chuva</t>
  </si>
  <si>
    <t>CHIS019</t>
  </si>
  <si>
    <t>Ruda Domingos</t>
  </si>
  <si>
    <t>CHIS020</t>
  </si>
  <si>
    <t>Fina Lucas</t>
  </si>
  <si>
    <t>CHIS021</t>
  </si>
  <si>
    <t>Linda luis Rendreas</t>
  </si>
  <si>
    <t>CHIS022</t>
  </si>
  <si>
    <t>Ana Joao Ernesta</t>
  </si>
  <si>
    <t>CHIS023</t>
  </si>
  <si>
    <t>Riana Jorge Fernder</t>
  </si>
  <si>
    <t>CHIS024</t>
  </si>
  <si>
    <t>Xadreque Domingos</t>
  </si>
  <si>
    <t>CHIS025</t>
  </si>
  <si>
    <t xml:space="preserve">Itai Luis </t>
  </si>
  <si>
    <t>CHIS026</t>
  </si>
  <si>
    <t>Joao Agostinha Joao</t>
  </si>
  <si>
    <t>CHIS027</t>
  </si>
  <si>
    <t>Felisberto Joaquim</t>
  </si>
  <si>
    <t>CHIS028</t>
  </si>
  <si>
    <t>Jhan Joao Charles</t>
  </si>
  <si>
    <t>CHIS029</t>
  </si>
  <si>
    <t>CHIS030</t>
  </si>
  <si>
    <t>CHIS031</t>
  </si>
  <si>
    <t>CHIS032</t>
  </si>
  <si>
    <t>CHIS033</t>
  </si>
  <si>
    <t>Flora Crumenta</t>
  </si>
  <si>
    <t>CHIS034</t>
  </si>
  <si>
    <t>Marta Joao Chalce</t>
  </si>
  <si>
    <t>CHIS035</t>
  </si>
  <si>
    <t>Zinha Jhone</t>
  </si>
  <si>
    <t>CHIS036</t>
  </si>
  <si>
    <t>Joana Antonia</t>
  </si>
  <si>
    <t>CHIS037</t>
  </si>
  <si>
    <t>Mariana Fazende</t>
  </si>
  <si>
    <t>CHIS038</t>
  </si>
  <si>
    <t>Benter Joaquim</t>
  </si>
  <si>
    <t>CHIS039</t>
  </si>
  <si>
    <t>Celestina jose</t>
  </si>
  <si>
    <t>CHIS040</t>
  </si>
  <si>
    <t>Zacarias Joaquim</t>
  </si>
  <si>
    <t>CHIS041</t>
  </si>
  <si>
    <t>Fernando Seda</t>
  </si>
  <si>
    <t>CHIS042</t>
  </si>
  <si>
    <t>Tomas Alberto</t>
  </si>
  <si>
    <t>CHIS043</t>
  </si>
  <si>
    <t>Alberto Agostinha</t>
  </si>
  <si>
    <t>CHIS044</t>
  </si>
  <si>
    <t>Domingas Barnafe</t>
  </si>
  <si>
    <t>CHIS045</t>
  </si>
  <si>
    <t>CHIS046</t>
  </si>
  <si>
    <t>Filomena Francisco</t>
  </si>
  <si>
    <t>CHIS047</t>
  </si>
  <si>
    <t>Albina jose</t>
  </si>
  <si>
    <t>CHIS048</t>
  </si>
  <si>
    <t>Merina Francisca</t>
  </si>
  <si>
    <t>CHIS049</t>
  </si>
  <si>
    <t>CHIS050</t>
  </si>
  <si>
    <t>Almeida Samuel</t>
  </si>
  <si>
    <t>CHIS051</t>
  </si>
  <si>
    <t>Sara Andre</t>
  </si>
  <si>
    <t>CHIS052</t>
  </si>
  <si>
    <t>CHIS053</t>
  </si>
  <si>
    <t>Maria Fredi</t>
  </si>
  <si>
    <t>CHIS054</t>
  </si>
  <si>
    <t>Fredi Arnaldo</t>
  </si>
  <si>
    <t>CHIS055</t>
  </si>
  <si>
    <t>Filimone Chazapi</t>
  </si>
  <si>
    <t>CHIS056</t>
  </si>
  <si>
    <t>Samuel Joaquim</t>
  </si>
  <si>
    <t>CHO001</t>
  </si>
  <si>
    <t>Judio Sequira</t>
  </si>
  <si>
    <t>CHO002</t>
  </si>
  <si>
    <t>Duarte Chofer</t>
  </si>
  <si>
    <t>CHO003</t>
  </si>
  <si>
    <t>Domingo Waite</t>
  </si>
  <si>
    <t>CHO004</t>
  </si>
  <si>
    <t>Albertino Eualisto</t>
  </si>
  <si>
    <t>CHO005</t>
  </si>
  <si>
    <t>Cesar Joao</t>
  </si>
  <si>
    <t>CHO006</t>
  </si>
  <si>
    <t>Gito Fainesse</t>
  </si>
  <si>
    <t>CHO007</t>
  </si>
  <si>
    <t>Puizito Filipe</t>
  </si>
  <si>
    <t>CHO008</t>
  </si>
  <si>
    <t>Samuel Hale</t>
  </si>
  <si>
    <t>CHO009</t>
  </si>
  <si>
    <t>Ester Joaquim</t>
  </si>
  <si>
    <t>CHO010</t>
  </si>
  <si>
    <t>Mario Luis Lisboa</t>
  </si>
  <si>
    <t>CHO011</t>
  </si>
  <si>
    <t>Isalie Elias</t>
  </si>
  <si>
    <t>CHO012</t>
  </si>
  <si>
    <t>Beverina Domingo</t>
  </si>
  <si>
    <t>CHO013</t>
  </si>
  <si>
    <t>CHO014</t>
  </si>
  <si>
    <t>Gina Luis</t>
  </si>
  <si>
    <t>CHO015</t>
  </si>
  <si>
    <t>Chico Inacio</t>
  </si>
  <si>
    <t>CHO016</t>
  </si>
  <si>
    <t>Anamaria Joao</t>
  </si>
  <si>
    <t>CHO017</t>
  </si>
  <si>
    <t>Gloria Duarte</t>
  </si>
  <si>
    <t>CHO018</t>
  </si>
  <si>
    <t>Framinha Lisboa</t>
  </si>
  <si>
    <t>CHO019</t>
  </si>
  <si>
    <t>Jose Filipe</t>
  </si>
  <si>
    <t>CHO020</t>
  </si>
  <si>
    <t>Joao Jairosse</t>
  </si>
  <si>
    <t>CHO021</t>
  </si>
  <si>
    <t>Carlos Filimone</t>
  </si>
  <si>
    <t>CHO022</t>
  </si>
  <si>
    <t>CHO023</t>
  </si>
  <si>
    <t>Rosinha Catique</t>
  </si>
  <si>
    <t>CHO024</t>
  </si>
  <si>
    <t>Temateo Jose</t>
  </si>
  <si>
    <t>CHO025</t>
  </si>
  <si>
    <t>CHO026</t>
  </si>
  <si>
    <t>Ester Fernando</t>
  </si>
  <si>
    <t>CHO027</t>
  </si>
  <si>
    <t>Carlito Eualisto</t>
  </si>
  <si>
    <t>CHO028</t>
  </si>
  <si>
    <t>CHO029</t>
  </si>
  <si>
    <t>Elias Lucas</t>
  </si>
  <si>
    <t>CHO030</t>
  </si>
  <si>
    <t>Rui Augusto</t>
  </si>
  <si>
    <t>CHO031</t>
  </si>
  <si>
    <t>Finima Toure</t>
  </si>
  <si>
    <t>CHO032</t>
  </si>
  <si>
    <t>Augusto Dale</t>
  </si>
  <si>
    <t>CHO033</t>
  </si>
  <si>
    <t>CHO034</t>
  </si>
  <si>
    <t>Ezequiel Florinda</t>
  </si>
  <si>
    <t>CHO035</t>
  </si>
  <si>
    <t>Sofrimento Ezequiel</t>
  </si>
  <si>
    <t>CHO036</t>
  </si>
  <si>
    <t>Zito Ezequiel</t>
  </si>
  <si>
    <t>CHO037</t>
  </si>
  <si>
    <t>Baroso Rofino</t>
  </si>
  <si>
    <t>CHO038</t>
  </si>
  <si>
    <t>Manuel Chingore</t>
  </si>
  <si>
    <t>CHO039</t>
  </si>
  <si>
    <t>Tina Araujo</t>
  </si>
  <si>
    <t>CHO040</t>
  </si>
  <si>
    <t>Maria Lucas</t>
  </si>
  <si>
    <t>CHO041</t>
  </si>
  <si>
    <t>Armando Oliveira</t>
  </si>
  <si>
    <t>CHO042</t>
  </si>
  <si>
    <t>Zeca Carlos</t>
  </si>
  <si>
    <t>CHO043</t>
  </si>
  <si>
    <t>Venaucio Samuel</t>
  </si>
  <si>
    <t>CHO044</t>
  </si>
  <si>
    <t>Francisca Jone</t>
  </si>
  <si>
    <t>CHO045</t>
  </si>
  <si>
    <t>Jose Refolho</t>
  </si>
  <si>
    <t>CHO046</t>
  </si>
  <si>
    <t>Manuel Zeca</t>
  </si>
  <si>
    <t>CHO047</t>
  </si>
  <si>
    <t>Joao Ernesto</t>
  </si>
  <si>
    <t>CHO048</t>
  </si>
  <si>
    <t>Mouzinho Filipe</t>
  </si>
  <si>
    <t>CHO049</t>
  </si>
  <si>
    <t>Augusto Braza</t>
  </si>
  <si>
    <t>CHO050</t>
  </si>
  <si>
    <t>Castigo Augusto</t>
  </si>
  <si>
    <t>CHO051</t>
  </si>
  <si>
    <t>Cecilia Paulo</t>
  </si>
  <si>
    <t>CHO052</t>
  </si>
  <si>
    <t>Joao Dfussai</t>
  </si>
  <si>
    <t>CHO053</t>
  </si>
  <si>
    <t>Lucas Lainde</t>
  </si>
  <si>
    <t>CHO054</t>
  </si>
  <si>
    <t>Jorge Carvalho</t>
  </si>
  <si>
    <t>CHO055</t>
  </si>
  <si>
    <t>Rainha Reudicao</t>
  </si>
  <si>
    <t>CHO056</t>
  </si>
  <si>
    <t>Maria Queche</t>
  </si>
  <si>
    <t>CHO057</t>
  </si>
  <si>
    <t>Luis Venacio</t>
  </si>
  <si>
    <t>CHO058</t>
  </si>
  <si>
    <t>Castigo Venuis</t>
  </si>
  <si>
    <t>CHO059</t>
  </si>
  <si>
    <t>Ernesto Luis</t>
  </si>
  <si>
    <t>CHO060</t>
  </si>
  <si>
    <t>Pita Joaquim</t>
  </si>
  <si>
    <t>CHO061</t>
  </si>
  <si>
    <t>Joaquim Chico</t>
  </si>
  <si>
    <t>CHO062</t>
  </si>
  <si>
    <t>Jose Pinto</t>
  </si>
  <si>
    <t>CHO063</t>
  </si>
  <si>
    <t>Tomas Lucas</t>
  </si>
  <si>
    <t>CHO064</t>
  </si>
  <si>
    <t>Jose Domingo</t>
  </si>
  <si>
    <t>CHO065</t>
  </si>
  <si>
    <t>Maneusa Ajudanite</t>
  </si>
  <si>
    <t>CHO066</t>
  </si>
  <si>
    <t>Manuel Mifuitaio</t>
  </si>
  <si>
    <t>CHO067</t>
  </si>
  <si>
    <t>Augusto Charasso</t>
  </si>
  <si>
    <t>CUZ001</t>
  </si>
  <si>
    <t>Francisco Bizeque</t>
  </si>
  <si>
    <t>CUZ002</t>
  </si>
  <si>
    <t>Biatriz Betchani</t>
  </si>
  <si>
    <t>CUZ003</t>
  </si>
  <si>
    <t>Flora Vais</t>
  </si>
  <si>
    <t>CUZ004</t>
  </si>
  <si>
    <t>Madarena Benotto</t>
  </si>
  <si>
    <t>CUZ005</t>
  </si>
  <si>
    <t>Amelia Albinu</t>
  </si>
  <si>
    <t>CUZ006</t>
  </si>
  <si>
    <t>Nejima Kelami</t>
  </si>
  <si>
    <t>CUZ007</t>
  </si>
  <si>
    <t>Maria Coquisseni</t>
  </si>
  <si>
    <t>CUZ008</t>
  </si>
  <si>
    <t>Luisa Chutreita</t>
  </si>
  <si>
    <t>CUZ009</t>
  </si>
  <si>
    <t>Joana Patrossi</t>
  </si>
  <si>
    <t>CUZ010</t>
  </si>
  <si>
    <t>Kelinha Luis</t>
  </si>
  <si>
    <t>CUZ011</t>
  </si>
  <si>
    <t>Marqui Agusto</t>
  </si>
  <si>
    <t>CUZ012</t>
  </si>
  <si>
    <t>Olnessi Nhandolo</t>
  </si>
  <si>
    <t>CUZ013</t>
  </si>
  <si>
    <t>Sofia Jona</t>
  </si>
  <si>
    <t>CUZ014</t>
  </si>
  <si>
    <t>Sala Antonie</t>
  </si>
  <si>
    <t>CUZ015</t>
  </si>
  <si>
    <t>Aida Zonda</t>
  </si>
  <si>
    <t>CUZ016</t>
  </si>
  <si>
    <t>Ralinho Paulina</t>
  </si>
  <si>
    <t>CUZ017</t>
  </si>
  <si>
    <t>CUZ018</t>
  </si>
  <si>
    <t>Nanme Jorge</t>
  </si>
  <si>
    <t>CUZ019</t>
  </si>
  <si>
    <t>Maria Sozinha</t>
  </si>
  <si>
    <t>CUZ020</t>
  </si>
  <si>
    <t>Rinda Mondele</t>
  </si>
  <si>
    <t>CUZ021</t>
  </si>
  <si>
    <t>Terrezinho Vardingen</t>
  </si>
  <si>
    <t>CUZ022</t>
  </si>
  <si>
    <t>Maises Pecardro</t>
  </si>
  <si>
    <t>CUZ023</t>
  </si>
  <si>
    <t>Anita Berinade</t>
  </si>
  <si>
    <t>CUZ024</t>
  </si>
  <si>
    <t>Sola Tchiporri</t>
  </si>
  <si>
    <t>CUZ025</t>
  </si>
  <si>
    <t>Marta Artul</t>
  </si>
  <si>
    <t>CUZ026</t>
  </si>
  <si>
    <t>Anp Marqui</t>
  </si>
  <si>
    <t>CUZ027</t>
  </si>
  <si>
    <t>Elena Loqui</t>
  </si>
  <si>
    <t>CUZ028</t>
  </si>
  <si>
    <t>Elisa Deanobe</t>
  </si>
  <si>
    <t>CUZ029</t>
  </si>
  <si>
    <t>Berta Bernardo</t>
  </si>
  <si>
    <t>CUZ030</t>
  </si>
  <si>
    <t>Marta Costos</t>
  </si>
  <si>
    <t>CUZ031</t>
  </si>
  <si>
    <t>Amelia Cristova</t>
  </si>
  <si>
    <t>CUZ032</t>
  </si>
  <si>
    <t>Augusta Goromeda</t>
  </si>
  <si>
    <t>CUZ033</t>
  </si>
  <si>
    <t>Maolicio Loqui</t>
  </si>
  <si>
    <t>CUZ034</t>
  </si>
  <si>
    <t>Hjeni Macompo</t>
  </si>
  <si>
    <t>CUZ035</t>
  </si>
  <si>
    <t>Rita Musasse</t>
  </si>
  <si>
    <t>CUZ036</t>
  </si>
  <si>
    <t>Anita Amossi</t>
  </si>
  <si>
    <t>CUZ037</t>
  </si>
  <si>
    <t>Manuele Boy</t>
  </si>
  <si>
    <t>CUZ038</t>
  </si>
  <si>
    <t>Elisa Tomas</t>
  </si>
  <si>
    <t>CUZ039</t>
  </si>
  <si>
    <t>Luisa Nhine</t>
  </si>
  <si>
    <t>CUZ040</t>
  </si>
  <si>
    <t>Saquina Zamburani</t>
  </si>
  <si>
    <t>CUZ041</t>
  </si>
  <si>
    <t>CUZ042</t>
  </si>
  <si>
    <t>Awa Paula Puneda</t>
  </si>
  <si>
    <t>MAT001</t>
  </si>
  <si>
    <t>Alfredo Disel</t>
  </si>
  <si>
    <t>MAT002</t>
  </si>
  <si>
    <t>Bejamin Francisco</t>
  </si>
  <si>
    <t>MAT003</t>
  </si>
  <si>
    <t>Rui Casimilo</t>
  </si>
  <si>
    <t>MAT004</t>
  </si>
  <si>
    <t>Jorje Pita</t>
  </si>
  <si>
    <t>MAT005</t>
  </si>
  <si>
    <t>MAT006</t>
  </si>
  <si>
    <t>Avelino Felizardo</t>
  </si>
  <si>
    <t>MAT007</t>
  </si>
  <si>
    <t>Olimpio Damiao</t>
  </si>
  <si>
    <t>MAT008</t>
  </si>
  <si>
    <t>Jammario Dausse</t>
  </si>
  <si>
    <t>MAT009</t>
  </si>
  <si>
    <t>Fernando Jambo</t>
  </si>
  <si>
    <t>MAT010</t>
  </si>
  <si>
    <t>Saecuchepa Jose</t>
  </si>
  <si>
    <t>MAT011</t>
  </si>
  <si>
    <t>Domdwe Eliza</t>
  </si>
  <si>
    <t>MAT012</t>
  </si>
  <si>
    <t>Marta Francisco</t>
  </si>
  <si>
    <t>MAT013</t>
  </si>
  <si>
    <t>Rosa Felipe</t>
  </si>
  <si>
    <t>MAT014</t>
  </si>
  <si>
    <t>Amelia Imacio</t>
  </si>
  <si>
    <t>MAT015</t>
  </si>
  <si>
    <t>Semonia Chale</t>
  </si>
  <si>
    <t>MAT016</t>
  </si>
  <si>
    <t xml:space="preserve">Tharesse Joolinho </t>
  </si>
  <si>
    <t>MAT017</t>
  </si>
  <si>
    <t>MAT018</t>
  </si>
  <si>
    <t>Tervina Manuel</t>
  </si>
  <si>
    <t>MAT019</t>
  </si>
  <si>
    <t>Amelia Zacaria</t>
  </si>
  <si>
    <t>MAT020</t>
  </si>
  <si>
    <t>MAT021</t>
  </si>
  <si>
    <t>Zinha Luis</t>
  </si>
  <si>
    <t>MAT022</t>
  </si>
  <si>
    <t>Antonio il Santo</t>
  </si>
  <si>
    <t>MAT023</t>
  </si>
  <si>
    <t>Chiev bueiau</t>
  </si>
  <si>
    <t>MAT024</t>
  </si>
  <si>
    <t>Eduardo Tinho Brindo</t>
  </si>
  <si>
    <t>MUDZ001</t>
  </si>
  <si>
    <t>Sara Muije</t>
  </si>
  <si>
    <t>MUDZ002</t>
  </si>
  <si>
    <t>Rosa Lainy Charles</t>
  </si>
  <si>
    <t>MUDZ003</t>
  </si>
  <si>
    <t>Julia Horacio</t>
  </si>
  <si>
    <t>MUDZ004</t>
  </si>
  <si>
    <t>Aida Leandro</t>
  </si>
  <si>
    <t>MUDZ005</t>
  </si>
  <si>
    <t>Celestina Ramos</t>
  </si>
  <si>
    <t>MUDZ006</t>
  </si>
  <si>
    <t>Ana Araujo</t>
  </si>
  <si>
    <t>MUDZ007</t>
  </si>
  <si>
    <t>Rasoa Barragem</t>
  </si>
  <si>
    <t>MUDZ008</t>
  </si>
  <si>
    <t>joana Miguel</t>
  </si>
  <si>
    <t>MUDZ009</t>
  </si>
  <si>
    <t>Ana Manuel</t>
  </si>
  <si>
    <t>MUDZ010</t>
  </si>
  <si>
    <t>MUDZ011</t>
  </si>
  <si>
    <t>Otilia Mario</t>
  </si>
  <si>
    <t>MUDZ012</t>
  </si>
  <si>
    <t>Dulee Maquina</t>
  </si>
  <si>
    <t>MUDZ013</t>
  </si>
  <si>
    <t>Helena Massada</t>
  </si>
  <si>
    <t>MUDZ014</t>
  </si>
  <si>
    <t>Manuel Zawa Vilar</t>
  </si>
  <si>
    <t>MUDZ015</t>
  </si>
  <si>
    <t>Assuma Gente</t>
  </si>
  <si>
    <t>MUDZ016</t>
  </si>
  <si>
    <t>Everina Veronica</t>
  </si>
  <si>
    <t>MUDZ017</t>
  </si>
  <si>
    <t>Marina Joao</t>
  </si>
  <si>
    <t>MUDZ018</t>
  </si>
  <si>
    <t>Feliz Anastancio</t>
  </si>
  <si>
    <t>MUDZ019</t>
  </si>
  <si>
    <t>Arcilia Simao</t>
  </si>
  <si>
    <t>MUDZ020</t>
  </si>
  <si>
    <t>Teresa Americo</t>
  </si>
  <si>
    <t>MUDZ021</t>
  </si>
  <si>
    <t>Gina Chico</t>
  </si>
  <si>
    <t>MUDZ022</t>
  </si>
  <si>
    <t>Virginia Mussate</t>
  </si>
  <si>
    <t>MUDZ023</t>
  </si>
  <si>
    <t>Gloria Mangacao</t>
  </si>
  <si>
    <t>MUDZ024</t>
  </si>
  <si>
    <t>Luisa Alberto</t>
  </si>
  <si>
    <t>MUDZ025</t>
  </si>
  <si>
    <t>Marina Paula</t>
  </si>
  <si>
    <t>MUDZ026</t>
  </si>
  <si>
    <t>Wache Mosse</t>
  </si>
  <si>
    <t>MUDZ027</t>
  </si>
  <si>
    <t>Edimilson Manuel</t>
  </si>
  <si>
    <t>MUDZ028</t>
  </si>
  <si>
    <t>Veronica jo</t>
  </si>
  <si>
    <t>MUDZ029</t>
  </si>
  <si>
    <t>Elias Filix</t>
  </si>
  <si>
    <t>MUDZ030</t>
  </si>
  <si>
    <t>Augusto tubue Franci</t>
  </si>
  <si>
    <t>MUDZ031</t>
  </si>
  <si>
    <t>MUDZ032</t>
  </si>
  <si>
    <t>Jose Franque</t>
  </si>
  <si>
    <t>MUDZ033</t>
  </si>
  <si>
    <t>Antonio Saimone</t>
  </si>
  <si>
    <t>MUDZ034</t>
  </si>
  <si>
    <t>Marra Bero</t>
  </si>
  <si>
    <t>MUDZ035</t>
  </si>
  <si>
    <t>Fatima Luis</t>
  </si>
  <si>
    <t>MUDZ036</t>
  </si>
  <si>
    <t>MUDZ037</t>
  </si>
  <si>
    <t>Dominga Estevao</t>
  </si>
  <si>
    <t>MUDZ038</t>
  </si>
  <si>
    <t>Amelia Victorino</t>
  </si>
  <si>
    <t>MUDZ039</t>
  </si>
  <si>
    <t>Tiago Pedro</t>
  </si>
  <si>
    <t>MUDZ040</t>
  </si>
  <si>
    <t>Jose Morais</t>
  </si>
  <si>
    <t>MUDZ041</t>
  </si>
  <si>
    <t>MUDZ042</t>
  </si>
  <si>
    <t>Francisco Chingore</t>
  </si>
  <si>
    <t>MUDZ043</t>
  </si>
  <si>
    <t>Fralia Albano</t>
  </si>
  <si>
    <t>MUDZ044</t>
  </si>
  <si>
    <t>Natalia Eduardo</t>
  </si>
  <si>
    <t>MUDZ045</t>
  </si>
  <si>
    <t>MUDZ046</t>
  </si>
  <si>
    <t>Amelia Eduardo</t>
  </si>
  <si>
    <t>MUDZ047</t>
  </si>
  <si>
    <t>Cacilda Pedro</t>
  </si>
  <si>
    <t>MUDZ048</t>
  </si>
  <si>
    <t>Rita Domingos</t>
  </si>
  <si>
    <t>MUDZ049</t>
  </si>
  <si>
    <t>Bedita Gend</t>
  </si>
  <si>
    <t>Mue001</t>
  </si>
  <si>
    <t>Francisco Marigno</t>
  </si>
  <si>
    <t>Mue002</t>
  </si>
  <si>
    <t>Rafael Fernando</t>
  </si>
  <si>
    <t>Mue003</t>
  </si>
  <si>
    <t>Pita Tabias</t>
  </si>
  <si>
    <t>Mue004</t>
  </si>
  <si>
    <t>Lena Rafael</t>
  </si>
  <si>
    <t>Mue005</t>
  </si>
  <si>
    <t>Mue006</t>
  </si>
  <si>
    <t>Celila Francisco</t>
  </si>
  <si>
    <t>Mue007</t>
  </si>
  <si>
    <t>Luisa Armando</t>
  </si>
  <si>
    <t>Mue008</t>
  </si>
  <si>
    <t>Manuel Maguadzine</t>
  </si>
  <si>
    <t>Mue009</t>
  </si>
  <si>
    <t>Rozario Joaquim</t>
  </si>
  <si>
    <t>Mue010</t>
  </si>
  <si>
    <t>Judias Mahossa</t>
  </si>
  <si>
    <t>Mue011</t>
  </si>
  <si>
    <t>Rucia Luis</t>
  </si>
  <si>
    <t>Mue012</t>
  </si>
  <si>
    <t>Agostinho Jose</t>
  </si>
  <si>
    <t>Mue013</t>
  </si>
  <si>
    <t>Zacaria Zono</t>
  </si>
  <si>
    <t>Mue014</t>
  </si>
  <si>
    <t>Mateus</t>
  </si>
  <si>
    <t>Mue015</t>
  </si>
  <si>
    <t>Feliciano Ja</t>
  </si>
  <si>
    <t>Mue016</t>
  </si>
  <si>
    <t>Eugenio Zenene</t>
  </si>
  <si>
    <t>Mue017</t>
  </si>
  <si>
    <t xml:space="preserve">Pita  </t>
  </si>
  <si>
    <t>Mue018</t>
  </si>
  <si>
    <t>Paulinho Mati</t>
  </si>
  <si>
    <t>Mue019</t>
  </si>
  <si>
    <t>Augusto Motzandigava</t>
  </si>
  <si>
    <t>Mue020</t>
  </si>
  <si>
    <t>Micheque Massacami</t>
  </si>
  <si>
    <t>Mue021</t>
  </si>
  <si>
    <t>Lozano Massacami</t>
  </si>
  <si>
    <t>Mue022</t>
  </si>
  <si>
    <t>Manuela</t>
  </si>
  <si>
    <t>Mue023</t>
  </si>
  <si>
    <t>Modista Carmoni</t>
  </si>
  <si>
    <t>Mue024</t>
  </si>
  <si>
    <t>Aldo Chaquil</t>
  </si>
  <si>
    <t>Mue025</t>
  </si>
  <si>
    <t>Joao Bareiro</t>
  </si>
  <si>
    <t>Mue026</t>
  </si>
  <si>
    <t>Jameiro Manuel</t>
  </si>
  <si>
    <t>Mue027</t>
  </si>
  <si>
    <t>Alberto Chero</t>
  </si>
  <si>
    <t>Mue028</t>
  </si>
  <si>
    <t>Antonio Jeckissen</t>
  </si>
  <si>
    <t>Mue029</t>
  </si>
  <si>
    <t>Armeida Luis</t>
  </si>
  <si>
    <t>Mue030</t>
  </si>
  <si>
    <t>Lodrique Luis</t>
  </si>
  <si>
    <t>Mue031</t>
  </si>
  <si>
    <t>Lieza Francisco</t>
  </si>
  <si>
    <t>Mue032</t>
  </si>
  <si>
    <t>Cezelina</t>
  </si>
  <si>
    <t>Mue033</t>
  </si>
  <si>
    <t>Gino Manuel</t>
  </si>
  <si>
    <t>Mue034</t>
  </si>
  <si>
    <t>Pongossi</t>
  </si>
  <si>
    <t>Mue035</t>
  </si>
  <si>
    <t>Mateus Kilbine</t>
  </si>
  <si>
    <t>Mue036</t>
  </si>
  <si>
    <t>Manuel Rubene</t>
  </si>
  <si>
    <t>Mue037</t>
  </si>
  <si>
    <t>Mateus Ruben</t>
  </si>
  <si>
    <t>Mue038</t>
  </si>
  <si>
    <t>Matias Rubene</t>
  </si>
  <si>
    <t>Mue039</t>
  </si>
  <si>
    <t>Mue040</t>
  </si>
  <si>
    <t>Simione Manuel</t>
  </si>
  <si>
    <t>Mue041</t>
  </si>
  <si>
    <t>Maria Mutendi</t>
  </si>
  <si>
    <t>Mue042</t>
  </si>
  <si>
    <t>Tomas Felipe</t>
  </si>
  <si>
    <t>Mue043</t>
  </si>
  <si>
    <t>Felipe Muolongo</t>
  </si>
  <si>
    <t>Mue044</t>
  </si>
  <si>
    <t>Mue045</t>
  </si>
  <si>
    <t>Mue046</t>
  </si>
  <si>
    <t>Rafael Manuel</t>
  </si>
  <si>
    <t>Mue047</t>
  </si>
  <si>
    <t>Manuel Rafael</t>
  </si>
  <si>
    <t>Mue048</t>
  </si>
  <si>
    <t>Manuel Oliveira</t>
  </si>
  <si>
    <t>Mue049</t>
  </si>
  <si>
    <t>Mue050</t>
  </si>
  <si>
    <t>Lairina Manuel</t>
  </si>
  <si>
    <t>MAG001</t>
  </si>
  <si>
    <t>Geraldo Vasco</t>
  </si>
  <si>
    <t>MAG002</t>
  </si>
  <si>
    <t>Celestino Farnela</t>
  </si>
  <si>
    <t>MAG003</t>
  </si>
  <si>
    <t>David Francsico</t>
  </si>
  <si>
    <t>MAG004</t>
  </si>
  <si>
    <t>MAG005</t>
  </si>
  <si>
    <t>MAG006</t>
  </si>
  <si>
    <t>Henriques J.A</t>
  </si>
  <si>
    <t>MAG007</t>
  </si>
  <si>
    <t>Paulo Aogelio</t>
  </si>
  <si>
    <t>MAG008</t>
  </si>
  <si>
    <t>Saimon Mateus</t>
  </si>
  <si>
    <t>MAG009</t>
  </si>
  <si>
    <t xml:space="preserve">Rogerio Antonio </t>
  </si>
  <si>
    <t>MAG010</t>
  </si>
  <si>
    <t>Anfelmo Zeca</t>
  </si>
  <si>
    <t>MAG011</t>
  </si>
  <si>
    <t>Lucas Madmonge</t>
  </si>
  <si>
    <t>MAG012</t>
  </si>
  <si>
    <t>Artur Feleima</t>
  </si>
  <si>
    <t>MAG013</t>
  </si>
  <si>
    <t>Santos Paulo</t>
  </si>
  <si>
    <t>MAG014</t>
  </si>
  <si>
    <t>Manuel jamuarid</t>
  </si>
  <si>
    <t>MAG015</t>
  </si>
  <si>
    <t>Luis Tiago</t>
  </si>
  <si>
    <t>MAG016</t>
  </si>
  <si>
    <t>Lui Farnela</t>
  </si>
  <si>
    <t>MAG017</t>
  </si>
  <si>
    <t>MAG018</t>
  </si>
  <si>
    <t>Manuel Fereira</t>
  </si>
  <si>
    <t>MAG019</t>
  </si>
  <si>
    <t>Ticha Domingo</t>
  </si>
  <si>
    <t>MAG020</t>
  </si>
  <si>
    <t>Antonio Valentim</t>
  </si>
  <si>
    <t>MAG021</t>
  </si>
  <si>
    <t>Joanquin Jose</t>
  </si>
  <si>
    <t>MAG022</t>
  </si>
  <si>
    <t>Daniel Antonio</t>
  </si>
  <si>
    <t>MAG023</t>
  </si>
  <si>
    <t>Amosge Antonio</t>
  </si>
  <si>
    <t>MAG024</t>
  </si>
  <si>
    <t>Rafael Antonio</t>
  </si>
  <si>
    <t>MAG025</t>
  </si>
  <si>
    <t>Maria Ferro</t>
  </si>
  <si>
    <t>MAG026</t>
  </si>
  <si>
    <t>Flora Luis</t>
  </si>
  <si>
    <t>MAG027</t>
  </si>
  <si>
    <t>Zalerinha Albano</t>
  </si>
  <si>
    <t>MAG028</t>
  </si>
  <si>
    <t>Felizardd Antonio</t>
  </si>
  <si>
    <t>MAG029</t>
  </si>
  <si>
    <t>Isabel Estera</t>
  </si>
  <si>
    <t>MAG030</t>
  </si>
  <si>
    <t>Dasca Aizeque</t>
  </si>
  <si>
    <t>MAG031</t>
  </si>
  <si>
    <t>Arla Fernando</t>
  </si>
  <si>
    <t>MAG032</t>
  </si>
  <si>
    <t>Julieta Alberto</t>
  </si>
  <si>
    <t>MAG033</t>
  </si>
  <si>
    <t>Albentina Zeca</t>
  </si>
  <si>
    <t>MAG034</t>
  </si>
  <si>
    <t xml:space="preserve">Gilda Baptista </t>
  </si>
  <si>
    <t>MAG035</t>
  </si>
  <si>
    <t>Teleza Tique</t>
  </si>
  <si>
    <t>MAG036</t>
  </si>
  <si>
    <t>Saquina Antonio</t>
  </si>
  <si>
    <t>MAG037</t>
  </si>
  <si>
    <t>Azelia Joaquin</t>
  </si>
  <si>
    <t>MAG038</t>
  </si>
  <si>
    <t>Allena Chico</t>
  </si>
  <si>
    <t>MAG039</t>
  </si>
  <si>
    <t>Rosa Famuario</t>
  </si>
  <si>
    <t>MAG040</t>
  </si>
  <si>
    <t>Sinolia Estera</t>
  </si>
  <si>
    <t>MAG041</t>
  </si>
  <si>
    <t>Rosa Andre</t>
  </si>
  <si>
    <t>MAG042</t>
  </si>
  <si>
    <t>Rita Simao</t>
  </si>
  <si>
    <t>MAG043</t>
  </si>
  <si>
    <t>Regina Antonio</t>
  </si>
  <si>
    <t>MAG044</t>
  </si>
  <si>
    <t>Marta Simate</t>
  </si>
  <si>
    <t>MAG045</t>
  </si>
  <si>
    <t>Vania Arlento</t>
  </si>
  <si>
    <t>MAG046</t>
  </si>
  <si>
    <t>Emilia Jose</t>
  </si>
  <si>
    <t>MAG047</t>
  </si>
  <si>
    <t>Isabel Daniel</t>
  </si>
  <si>
    <t>MAG048</t>
  </si>
  <si>
    <t>Alice Ticha</t>
  </si>
  <si>
    <t>MAG049</t>
  </si>
  <si>
    <t>Rezinha Caitano</t>
  </si>
  <si>
    <t>MAG050</t>
  </si>
  <si>
    <t>Celenta David</t>
  </si>
  <si>
    <t>MAG051</t>
  </si>
  <si>
    <t>Marta Albino</t>
  </si>
  <si>
    <t>MAG052</t>
  </si>
  <si>
    <t>Nora Lewis</t>
  </si>
  <si>
    <t>MAG053</t>
  </si>
  <si>
    <t>Estelia Thone</t>
  </si>
  <si>
    <t>MAG054</t>
  </si>
  <si>
    <t>Tuwele Ausuwari</t>
  </si>
  <si>
    <t>MAG055</t>
  </si>
  <si>
    <t>Ema Paulino</t>
  </si>
  <si>
    <t>MAG056</t>
  </si>
  <si>
    <t>Belina Araujo</t>
  </si>
  <si>
    <t>MAG057</t>
  </si>
  <si>
    <t>Farainta Luis</t>
  </si>
  <si>
    <t>MAG058</t>
  </si>
  <si>
    <t>Henrique Baptista</t>
  </si>
  <si>
    <t>MAG059</t>
  </si>
  <si>
    <t>Elias Felipe</t>
  </si>
  <si>
    <t>CHI00040</t>
  </si>
  <si>
    <t>Mandore</t>
  </si>
  <si>
    <t>CAPPED at people as per Treatment Capacity Flow Cap Tab</t>
  </si>
  <si>
    <t>CHI00074</t>
  </si>
  <si>
    <t>Mucorodzi</t>
  </si>
  <si>
    <t>CHI00052</t>
  </si>
  <si>
    <t>Dewe</t>
  </si>
  <si>
    <t>CHI00050</t>
  </si>
  <si>
    <t>Mudododo</t>
  </si>
  <si>
    <t>CHI00062</t>
  </si>
  <si>
    <t>Muteme</t>
  </si>
  <si>
    <t>CHI00073</t>
  </si>
  <si>
    <t>Mutocoma</t>
  </si>
  <si>
    <t>CHI00056</t>
  </si>
  <si>
    <t>Nhambandua</t>
  </si>
  <si>
    <t>MAN001</t>
  </si>
  <si>
    <t>Antonio Farnela</t>
  </si>
  <si>
    <t>MAN002</t>
  </si>
  <si>
    <t>Eduardo Joao</t>
  </si>
  <si>
    <t>MAN003</t>
  </si>
  <si>
    <t>Augusto Calomo</t>
  </si>
  <si>
    <t>MAN004</t>
  </si>
  <si>
    <t>Afonso Mario</t>
  </si>
  <si>
    <t>MAN005</t>
  </si>
  <si>
    <t>Martinho Francisco</t>
  </si>
  <si>
    <t>MAN006</t>
  </si>
  <si>
    <t>Carlos Mario</t>
  </si>
  <si>
    <t>MAN007</t>
  </si>
  <si>
    <t>MAN008</t>
  </si>
  <si>
    <t>Lainha Antonio</t>
  </si>
  <si>
    <t>MAN009</t>
  </si>
  <si>
    <t>Evelina Francisco</t>
  </si>
  <si>
    <t>MAN010</t>
  </si>
  <si>
    <t>Mario Frolindo</t>
  </si>
  <si>
    <t>MAN011</t>
  </si>
  <si>
    <t>Marques Joaquim</t>
  </si>
  <si>
    <t>MAN012</t>
  </si>
  <si>
    <t>Armando Ernesto</t>
  </si>
  <si>
    <t>MAN013</t>
  </si>
  <si>
    <t>Inacio Francisco</t>
  </si>
  <si>
    <t>MAN014</t>
  </si>
  <si>
    <t>Rogerio Fernando</t>
  </si>
  <si>
    <t>MAN015</t>
  </si>
  <si>
    <t>Agostinho Francisco</t>
  </si>
  <si>
    <t>MAN016</t>
  </si>
  <si>
    <t>Ferassi Fizando</t>
  </si>
  <si>
    <t>MAN017</t>
  </si>
  <si>
    <t>Afonso Firmone</t>
  </si>
  <si>
    <t>MAN018</t>
  </si>
  <si>
    <t>Silva Rafael</t>
  </si>
  <si>
    <t>MAN019</t>
  </si>
  <si>
    <t>Maria Joaquim</t>
  </si>
  <si>
    <t>MAN020</t>
  </si>
  <si>
    <t>Jone Jossia</t>
  </si>
  <si>
    <t>MAN021</t>
  </si>
  <si>
    <t>MAN022</t>
  </si>
  <si>
    <t>MAN023</t>
  </si>
  <si>
    <t>Joaquina Quesane</t>
  </si>
  <si>
    <t>MAN024</t>
  </si>
  <si>
    <t>Angista Arnassa</t>
  </si>
  <si>
    <t>MAN025</t>
  </si>
  <si>
    <t>Essita Jossia</t>
  </si>
  <si>
    <t>MAN026</t>
  </si>
  <si>
    <t>MAN027</t>
  </si>
  <si>
    <t>Izabel Arnassa</t>
  </si>
  <si>
    <t>MAN028</t>
  </si>
  <si>
    <t>Maria Nola</t>
  </si>
  <si>
    <t>MAN029</t>
  </si>
  <si>
    <t>Joaquina Joaquim</t>
  </si>
  <si>
    <t>MAN030</t>
  </si>
  <si>
    <t>MAN031</t>
  </si>
  <si>
    <t>Trezinha Pacinde</t>
  </si>
  <si>
    <t>MAN032</t>
  </si>
  <si>
    <t>Jose Andre</t>
  </si>
  <si>
    <t>MAN033</t>
  </si>
  <si>
    <t>Sarlima Xavier</t>
  </si>
  <si>
    <t>MAN034</t>
  </si>
  <si>
    <t>Albino Prazine</t>
  </si>
  <si>
    <t>MAN035</t>
  </si>
  <si>
    <t>Zeca Jose</t>
  </si>
  <si>
    <t>MAN036</t>
  </si>
  <si>
    <t>Armando Xavier</t>
  </si>
  <si>
    <t>MAN037</t>
  </si>
  <si>
    <t>MUCO001</t>
  </si>
  <si>
    <t>Adamo Fernando</t>
  </si>
  <si>
    <t>MUCO002</t>
  </si>
  <si>
    <t>Samuel Florindo</t>
  </si>
  <si>
    <t>MUCO003</t>
  </si>
  <si>
    <t>Luis Felipe Chico</t>
  </si>
  <si>
    <t>MUCO004</t>
  </si>
  <si>
    <t>Vasco Nhamitamto</t>
  </si>
  <si>
    <t>MUCO005</t>
  </si>
  <si>
    <t>Mateus Mozage</t>
  </si>
  <si>
    <t>MUCO006</t>
  </si>
  <si>
    <t>Paulo Samuel</t>
  </si>
  <si>
    <t>MUCO007</t>
  </si>
  <si>
    <t>MUCO008</t>
  </si>
  <si>
    <t>Jovencio Armando</t>
  </si>
  <si>
    <t>MUCO009</t>
  </si>
  <si>
    <t>MUCO010</t>
  </si>
  <si>
    <t>Cestino Joao</t>
  </si>
  <si>
    <t>MUCO011</t>
  </si>
  <si>
    <t>Domingos Vasco</t>
  </si>
  <si>
    <t>MUCO012</t>
  </si>
  <si>
    <t>Maculada Jose</t>
  </si>
  <si>
    <t>MUCO013</t>
  </si>
  <si>
    <t>MUCO014</t>
  </si>
  <si>
    <t>Gabriel Joao</t>
  </si>
  <si>
    <t>MUCO015</t>
  </si>
  <si>
    <t>MUCO016</t>
  </si>
  <si>
    <t>Antonio Raice</t>
  </si>
  <si>
    <t>MUCO017</t>
  </si>
  <si>
    <t>Joaquim Naima</t>
  </si>
  <si>
    <t>MUCO018</t>
  </si>
  <si>
    <t>Doris Tiquidce</t>
  </si>
  <si>
    <t>MUCO019</t>
  </si>
  <si>
    <t>Ademo Fernando</t>
  </si>
  <si>
    <t>MUCO020</t>
  </si>
  <si>
    <t>MUCO021</t>
  </si>
  <si>
    <t>MUCO022</t>
  </si>
  <si>
    <t>Flora Felipes</t>
  </si>
  <si>
    <t>MUCO023</t>
  </si>
  <si>
    <t>Sala Manuel</t>
  </si>
  <si>
    <t>MUCO024</t>
  </si>
  <si>
    <t>Sofia Salomone</t>
  </si>
  <si>
    <t>MUCO025</t>
  </si>
  <si>
    <t>Fernando Viniho</t>
  </si>
  <si>
    <t>MUCO026</t>
  </si>
  <si>
    <t>Vaida Sebastiao</t>
  </si>
  <si>
    <t>MUCO027</t>
  </si>
  <si>
    <t>MUCO028</t>
  </si>
  <si>
    <t>Linda Jaime</t>
  </si>
  <si>
    <t>MUCO029</t>
  </si>
  <si>
    <t>Lucas Sixhense</t>
  </si>
  <si>
    <t>MUCO030</t>
  </si>
  <si>
    <t>Jo Lucas</t>
  </si>
  <si>
    <t>MUCO031</t>
  </si>
  <si>
    <t>Raul Azevedo</t>
  </si>
  <si>
    <t>MUCO032</t>
  </si>
  <si>
    <t>Serjo Bernardo</t>
  </si>
  <si>
    <t>MUCO033</t>
  </si>
  <si>
    <t>Izaques Majunga</t>
  </si>
  <si>
    <t>MUCO034</t>
  </si>
  <si>
    <t>Mazelimo Mabea</t>
  </si>
  <si>
    <t>MUCO035</t>
  </si>
  <si>
    <t>Chico Raul</t>
  </si>
  <si>
    <t>MUCO036</t>
  </si>
  <si>
    <t>Xadreque Pita</t>
  </si>
  <si>
    <t>MUCO037</t>
  </si>
  <si>
    <t>Caitano Bento</t>
  </si>
  <si>
    <t>MUCO038</t>
  </si>
  <si>
    <t>Amelia Francisco</t>
  </si>
  <si>
    <t>MUCO039</t>
  </si>
  <si>
    <t>Joaquim Mirione</t>
  </si>
  <si>
    <t>MUCO040</t>
  </si>
  <si>
    <t>Inacio Jao</t>
  </si>
  <si>
    <t>MUCO041</t>
  </si>
  <si>
    <t>Jaime Caitome</t>
  </si>
  <si>
    <t>MUCO042</t>
  </si>
  <si>
    <t>Frazio Sandurame</t>
  </si>
  <si>
    <t>MUCO043</t>
  </si>
  <si>
    <t>Zacarias Antonio</t>
  </si>
  <si>
    <t>MUCO044</t>
  </si>
  <si>
    <t>Joana Sabao</t>
  </si>
  <si>
    <t>MUCO045</t>
  </si>
  <si>
    <t>Jose Luis</t>
  </si>
  <si>
    <t>MUCO046</t>
  </si>
  <si>
    <t>Pedro Vasco</t>
  </si>
  <si>
    <t>MUCO047</t>
  </si>
  <si>
    <t>Simio Felipes</t>
  </si>
  <si>
    <t>MUCO048</t>
  </si>
  <si>
    <t>Luis Jose</t>
  </si>
  <si>
    <t>MUCO049</t>
  </si>
  <si>
    <t>MUCO050</t>
  </si>
  <si>
    <t>Tendai Simo</t>
  </si>
  <si>
    <t>MUCO051</t>
  </si>
  <si>
    <t>Jose Arbito</t>
  </si>
  <si>
    <t>MUCO052</t>
  </si>
  <si>
    <t>Daniel Tombe</t>
  </si>
  <si>
    <t>MUCO053</t>
  </si>
  <si>
    <t>Azerias Armando</t>
  </si>
  <si>
    <t>MUCO054</t>
  </si>
  <si>
    <t>Deta Luis</t>
  </si>
  <si>
    <t>MUCO055</t>
  </si>
  <si>
    <t>Johane Paulo</t>
  </si>
  <si>
    <t>MUCO056</t>
  </si>
  <si>
    <t>Luis Goveia</t>
  </si>
  <si>
    <t>MUCO057</t>
  </si>
  <si>
    <t>Augusto Joao</t>
  </si>
  <si>
    <t>MUCO058</t>
  </si>
  <si>
    <t>Fernando Sadai</t>
  </si>
  <si>
    <t>MUCO059</t>
  </si>
  <si>
    <t>Cristina Felipe</t>
  </si>
  <si>
    <t>MUCO060</t>
  </si>
  <si>
    <t>Daniel Manuel</t>
  </si>
  <si>
    <t>MUCO061</t>
  </si>
  <si>
    <t>Aida Rui</t>
  </si>
  <si>
    <t>MUCO062</t>
  </si>
  <si>
    <t>Emilio Zacarias</t>
  </si>
  <si>
    <t>Dew001</t>
  </si>
  <si>
    <t>Antonio Pexeseda</t>
  </si>
  <si>
    <t>Dew002</t>
  </si>
  <si>
    <t>Sofina Moda</t>
  </si>
  <si>
    <t>Dew003</t>
  </si>
  <si>
    <t>Constancia Marseca</t>
  </si>
  <si>
    <t>Dew004</t>
  </si>
  <si>
    <t>Dew005</t>
  </si>
  <si>
    <t>Evaliste Zagais</t>
  </si>
  <si>
    <t>Dew006</t>
  </si>
  <si>
    <t>Joaquim Felipe</t>
  </si>
  <si>
    <t>Dew007</t>
  </si>
  <si>
    <t>Bernardo Jorge</t>
  </si>
  <si>
    <t>Dew008</t>
  </si>
  <si>
    <t>Pinto Vardinho</t>
  </si>
  <si>
    <t>Dew009</t>
  </si>
  <si>
    <t>Marcelino Tenois</t>
  </si>
  <si>
    <t>Dew010</t>
  </si>
  <si>
    <t>Chingale M Mabete</t>
  </si>
  <si>
    <t>Dew011</t>
  </si>
  <si>
    <t>Gloria Francisco</t>
  </si>
  <si>
    <t>Dew012</t>
  </si>
  <si>
    <t>Carlota Sica Jorge</t>
  </si>
  <si>
    <t>Dew013</t>
  </si>
  <si>
    <t>Cecicila Tendi</t>
  </si>
  <si>
    <t>Dew014</t>
  </si>
  <si>
    <t xml:space="preserve">Saqeina Zeize </t>
  </si>
  <si>
    <t>Dew015</t>
  </si>
  <si>
    <t>Rofina Fone</t>
  </si>
  <si>
    <t>Dew016</t>
  </si>
  <si>
    <t>Davide Luis Mabete</t>
  </si>
  <si>
    <t>Dew017</t>
  </si>
  <si>
    <t>Luone Jose</t>
  </si>
  <si>
    <t>Dew018</t>
  </si>
  <si>
    <t>Azeria Ernesto</t>
  </si>
  <si>
    <t>Dew019</t>
  </si>
  <si>
    <t>Soquina Joao</t>
  </si>
  <si>
    <t>Dew020</t>
  </si>
  <si>
    <t>Flora Tendi</t>
  </si>
  <si>
    <t>Dew021</t>
  </si>
  <si>
    <t>Gina Silua</t>
  </si>
  <si>
    <t>Dew022</t>
  </si>
  <si>
    <t>Rumbidgai Daniel</t>
  </si>
  <si>
    <t>Dew023</t>
  </si>
  <si>
    <t>Sala Viagem</t>
  </si>
  <si>
    <t>Dew024</t>
  </si>
  <si>
    <t>Rinosse Tenou</t>
  </si>
  <si>
    <t>Dew025</t>
  </si>
  <si>
    <t>Joao Chaorla</t>
  </si>
  <si>
    <t>Dew026</t>
  </si>
  <si>
    <t>Cecilia Fennel</t>
  </si>
  <si>
    <t>Dew027</t>
  </si>
  <si>
    <t>Albino Figueira</t>
  </si>
  <si>
    <t>Dew028</t>
  </si>
  <si>
    <t>Lucas Feindisse</t>
  </si>
  <si>
    <t>Dew029</t>
  </si>
  <si>
    <t>Zacarias Fereira</t>
  </si>
  <si>
    <t>Dew030</t>
  </si>
  <si>
    <t>Dew031</t>
  </si>
  <si>
    <t>Elena Gaciata</t>
  </si>
  <si>
    <t>Dew032</t>
  </si>
  <si>
    <t>Juma Figueira</t>
  </si>
  <si>
    <t>Dew033</t>
  </si>
  <si>
    <t>Chico Neinaze</t>
  </si>
  <si>
    <t>Dew034</t>
  </si>
  <si>
    <t>Joaquim Mbini</t>
  </si>
  <si>
    <t>MUDO001</t>
  </si>
  <si>
    <t>Edimo Fernando</t>
  </si>
  <si>
    <t>MUDO002</t>
  </si>
  <si>
    <t>Caltixasco Olive</t>
  </si>
  <si>
    <t>MUDO003</t>
  </si>
  <si>
    <t>Elcalano Xasco</t>
  </si>
  <si>
    <t>MUDO004</t>
  </si>
  <si>
    <t>Axfonco Antoni</t>
  </si>
  <si>
    <t>MUDO005</t>
  </si>
  <si>
    <t>Martinho Maio</t>
  </si>
  <si>
    <t>MUDO006</t>
  </si>
  <si>
    <t>Jona Alberto Sanal</t>
  </si>
  <si>
    <t>MUDO007</t>
  </si>
  <si>
    <t>Joani Manuel</t>
  </si>
  <si>
    <t>MUDO008</t>
  </si>
  <si>
    <t>Joe Alberto</t>
  </si>
  <si>
    <t>MUDO009</t>
  </si>
  <si>
    <t>Luiza Fernando</t>
  </si>
  <si>
    <t>MUDO010</t>
  </si>
  <si>
    <t>Lucas Daniel</t>
  </si>
  <si>
    <t>MUDO011</t>
  </si>
  <si>
    <t>Viage Ernesto</t>
  </si>
  <si>
    <t>MUDO012</t>
  </si>
  <si>
    <t>Lorenzo Joaquim</t>
  </si>
  <si>
    <t>MUDO013</t>
  </si>
  <si>
    <t>Paulo Tomas</t>
  </si>
  <si>
    <t>MUDO014</t>
  </si>
  <si>
    <t>Fernand Almando</t>
  </si>
  <si>
    <t>MUDO015</t>
  </si>
  <si>
    <t>Luis Tome</t>
  </si>
  <si>
    <t>MUDO016</t>
  </si>
  <si>
    <t>Amelia Fatima</t>
  </si>
  <si>
    <t>MUDO017</t>
  </si>
  <si>
    <t>Lui Bada</t>
  </si>
  <si>
    <t>MUDO018</t>
  </si>
  <si>
    <t>Augusto Jose</t>
  </si>
  <si>
    <t>MUDO019</t>
  </si>
  <si>
    <t>Xialio Paulino</t>
  </si>
  <si>
    <t>MUDO020</t>
  </si>
  <si>
    <t>Ivone Venacio</t>
  </si>
  <si>
    <t>MUDO021</t>
  </si>
  <si>
    <t>Loza Joao</t>
  </si>
  <si>
    <t>MUDO022</t>
  </si>
  <si>
    <t>Silva Joao</t>
  </si>
  <si>
    <t>MUDO023</t>
  </si>
  <si>
    <t>Falminha Joao</t>
  </si>
  <si>
    <t>MUDO024</t>
  </si>
  <si>
    <t>Zacalias Mateus</t>
  </si>
  <si>
    <t>MUDO025</t>
  </si>
  <si>
    <t>Paulo Mahlubaza</t>
  </si>
  <si>
    <t>MUDO026</t>
  </si>
  <si>
    <t>Zabeta Caerela</t>
  </si>
  <si>
    <t>MUDO027</t>
  </si>
  <si>
    <t>Augusto Malabussi</t>
  </si>
  <si>
    <t>MUDO028</t>
  </si>
  <si>
    <t>Jelmia Manuel</t>
  </si>
  <si>
    <t>MUDO029</t>
  </si>
  <si>
    <t>Lainha Olxeila</t>
  </si>
  <si>
    <t>MUDO030</t>
  </si>
  <si>
    <t>Lusia Culti</t>
  </si>
  <si>
    <t>MUDO031</t>
  </si>
  <si>
    <t>Elde Elculano</t>
  </si>
  <si>
    <t>MUDO032</t>
  </si>
  <si>
    <t>Recaldo Simoge</t>
  </si>
  <si>
    <t>MUTE001</t>
  </si>
  <si>
    <t>Zeferino Mario</t>
  </si>
  <si>
    <t>MUTE002</t>
  </si>
  <si>
    <t>Augusto Paulo</t>
  </si>
  <si>
    <t>MUTE003</t>
  </si>
  <si>
    <t>Joao Almeida</t>
  </si>
  <si>
    <t>MUTE004</t>
  </si>
  <si>
    <t>Pedro Isac</t>
  </si>
  <si>
    <t>MUTE005</t>
  </si>
  <si>
    <t>Murombo Vasco</t>
  </si>
  <si>
    <t>MUTE006</t>
  </si>
  <si>
    <t>Vasco Andre</t>
  </si>
  <si>
    <t>MUTE007</t>
  </si>
  <si>
    <t>Xingare Mateus</t>
  </si>
  <si>
    <t>MUTE008</t>
  </si>
  <si>
    <t>Rabeca Orlando</t>
  </si>
  <si>
    <t>MUTE009</t>
  </si>
  <si>
    <t>Augastinho Mario</t>
  </si>
  <si>
    <t>MUTE010</t>
  </si>
  <si>
    <t>Satomao Xipasso</t>
  </si>
  <si>
    <t>MUTE011</t>
  </si>
  <si>
    <t>Mateus Pinto</t>
  </si>
  <si>
    <t>MUTE012</t>
  </si>
  <si>
    <t>Januario Campos</t>
  </si>
  <si>
    <t>MUTE013</t>
  </si>
  <si>
    <t>Brito Manuel</t>
  </si>
  <si>
    <t>MUTE014</t>
  </si>
  <si>
    <t>Adelino Barraso</t>
  </si>
  <si>
    <t>MUTE015</t>
  </si>
  <si>
    <t>Claudio Felisberto</t>
  </si>
  <si>
    <t>MUTE016</t>
  </si>
  <si>
    <t>Osvaldo Chico</t>
  </si>
  <si>
    <t>MUTE017</t>
  </si>
  <si>
    <t>Engaristo Maguen</t>
  </si>
  <si>
    <t>MUTE018</t>
  </si>
  <si>
    <t>Almeida Raimundo</t>
  </si>
  <si>
    <t>MUTE019</t>
  </si>
  <si>
    <t>Domingos Joaquim</t>
  </si>
  <si>
    <t>MUTE020</t>
  </si>
  <si>
    <t>Ilario Mario</t>
  </si>
  <si>
    <t>MUTE021</t>
  </si>
  <si>
    <t>Assame Johane</t>
  </si>
  <si>
    <t>MUTE022</t>
  </si>
  <si>
    <t>Fungai Francisco</t>
  </si>
  <si>
    <t>MUTE023</t>
  </si>
  <si>
    <t>MUTE024</t>
  </si>
  <si>
    <t>Brito Antonio</t>
  </si>
  <si>
    <t>MUTE025</t>
  </si>
  <si>
    <t>Chico Francisco</t>
  </si>
  <si>
    <t>MUTE026</t>
  </si>
  <si>
    <t>Rosa Mario</t>
  </si>
  <si>
    <t>MUTE027</t>
  </si>
  <si>
    <t>Jose Batista</t>
  </si>
  <si>
    <t>MUTE028</t>
  </si>
  <si>
    <t>Estevao Johane</t>
  </si>
  <si>
    <t>MUTE029</t>
  </si>
  <si>
    <t>Mateus Timoteo</t>
  </si>
  <si>
    <t>MUTE030</t>
  </si>
  <si>
    <t>Chico Firimino</t>
  </si>
  <si>
    <t>MUTE031</t>
  </si>
  <si>
    <t>Rosinha Fernando</t>
  </si>
  <si>
    <t>MUTE032</t>
  </si>
  <si>
    <t>Jose Chamo</t>
  </si>
  <si>
    <t>MUTE033</t>
  </si>
  <si>
    <t>Joao Miquithaio</t>
  </si>
  <si>
    <t>MUTE034</t>
  </si>
  <si>
    <t xml:space="preserve">Laurinda Alface </t>
  </si>
  <si>
    <t>MUTE035</t>
  </si>
  <si>
    <t>Zuel Feliz</t>
  </si>
  <si>
    <t>MUTE036</t>
  </si>
  <si>
    <t>Ester Joao</t>
  </si>
  <si>
    <t>MUTE037</t>
  </si>
  <si>
    <t>Bernilda Antonio</t>
  </si>
  <si>
    <t>MUTE038</t>
  </si>
  <si>
    <t>Xupicai Isarco</t>
  </si>
  <si>
    <t>MUTE039</t>
  </si>
  <si>
    <t>Tome Filipe</t>
  </si>
  <si>
    <t>MUTE040</t>
  </si>
  <si>
    <t>Isabel Victor</t>
  </si>
  <si>
    <t>MUTE041</t>
  </si>
  <si>
    <t>Aida Jone</t>
  </si>
  <si>
    <t>MUTE042</t>
  </si>
  <si>
    <t>Fungai Jaime</t>
  </si>
  <si>
    <t>MUTE043</t>
  </si>
  <si>
    <t>Orlando Aldimba</t>
  </si>
  <si>
    <t>MUTE044</t>
  </si>
  <si>
    <t>Jose Andrade</t>
  </si>
  <si>
    <t>MUTE045</t>
  </si>
  <si>
    <t>Dito Orlando</t>
  </si>
  <si>
    <t>MUTE046</t>
  </si>
  <si>
    <t>MUTE047</t>
  </si>
  <si>
    <t>Julio Muehimira</t>
  </si>
  <si>
    <t>MUTE048</t>
  </si>
  <si>
    <t>Adelino Andirrone</t>
  </si>
  <si>
    <t>MUTE049</t>
  </si>
  <si>
    <t>Rachidi Fernando</t>
  </si>
  <si>
    <t>MUTE050</t>
  </si>
  <si>
    <t>Fungai Paulo J</t>
  </si>
  <si>
    <t>MUTE051</t>
  </si>
  <si>
    <t>MUTE052</t>
  </si>
  <si>
    <t>Jacobo Joao</t>
  </si>
  <si>
    <t>MUTE053</t>
  </si>
  <si>
    <t>MUTE054</t>
  </si>
  <si>
    <t>Alficha Catete</t>
  </si>
  <si>
    <t>MUTE055</t>
  </si>
  <si>
    <t>Josefa Paulo</t>
  </si>
  <si>
    <t>MUTE056</t>
  </si>
  <si>
    <t>Maria Eusebio</t>
  </si>
  <si>
    <t>MUTE057</t>
  </si>
  <si>
    <t>Sinora Assane</t>
  </si>
  <si>
    <t>MUTE058</t>
  </si>
  <si>
    <t>Diolinda Antonio</t>
  </si>
  <si>
    <t>MUTE059</t>
  </si>
  <si>
    <t>Silva Pimeiro</t>
  </si>
  <si>
    <t>MUTE060</t>
  </si>
  <si>
    <t>Eusebio Vasco</t>
  </si>
  <si>
    <t>MUTE061</t>
  </si>
  <si>
    <t>Augusto Ricardo</t>
  </si>
  <si>
    <t>MUTE062</t>
  </si>
  <si>
    <t>Chano Biehobo</t>
  </si>
  <si>
    <t>MUTE063</t>
  </si>
  <si>
    <t>Bernaldo Xipine</t>
  </si>
  <si>
    <t>MUTE064</t>
  </si>
  <si>
    <t>Mario Mandastra</t>
  </si>
  <si>
    <t>MUTE065</t>
  </si>
  <si>
    <t>Felisberto Waehe</t>
  </si>
  <si>
    <t>MUTE066</t>
  </si>
  <si>
    <t>Matsatse Pedro</t>
  </si>
  <si>
    <t>MUTE067</t>
  </si>
  <si>
    <t>Faustina Quorido</t>
  </si>
  <si>
    <t>MUTE068</t>
  </si>
  <si>
    <t>Abel Fasberm</t>
  </si>
  <si>
    <t>MUT001</t>
  </si>
  <si>
    <t>Florindo Quembo</t>
  </si>
  <si>
    <t>MUT002</t>
  </si>
  <si>
    <t>Melita Fernando</t>
  </si>
  <si>
    <t>MUT003</t>
  </si>
  <si>
    <t>Cacilda Simao</t>
  </si>
  <si>
    <t>MUT004</t>
  </si>
  <si>
    <t>Fernando Augusto</t>
  </si>
  <si>
    <t>MUT005</t>
  </si>
  <si>
    <t>Anita Mario</t>
  </si>
  <si>
    <t>MUT006</t>
  </si>
  <si>
    <t>Flora Augusto</t>
  </si>
  <si>
    <t>MUT007</t>
  </si>
  <si>
    <t>Jose Quima</t>
  </si>
  <si>
    <t>MUT008</t>
  </si>
  <si>
    <t>Gorge Fazenda</t>
  </si>
  <si>
    <t>MUT009</t>
  </si>
  <si>
    <t>Ester Pedro</t>
  </si>
  <si>
    <t>MUT010</t>
  </si>
  <si>
    <t>MUT011</t>
  </si>
  <si>
    <t>Joao Armando</t>
  </si>
  <si>
    <t>MUT012</t>
  </si>
  <si>
    <t>MUT013</t>
  </si>
  <si>
    <t>Mariazinha Augusto</t>
  </si>
  <si>
    <t>MUT014</t>
  </si>
  <si>
    <t>Monica Armando</t>
  </si>
  <si>
    <t>MUT015</t>
  </si>
  <si>
    <t>Manuel Fernando</t>
  </si>
  <si>
    <t>MUT016</t>
  </si>
  <si>
    <t>Octilia Mario</t>
  </si>
  <si>
    <t>MUT017</t>
  </si>
  <si>
    <t>Nora Jacdro</t>
  </si>
  <si>
    <t>MUT018</t>
  </si>
  <si>
    <t>Tomas Armando</t>
  </si>
  <si>
    <t>MUT019</t>
  </si>
  <si>
    <t>Fiton Armaldo</t>
  </si>
  <si>
    <t>MUT020</t>
  </si>
  <si>
    <t>Calisto Alberto</t>
  </si>
  <si>
    <t>MUT021</t>
  </si>
  <si>
    <t>Adinol Chauranbo</t>
  </si>
  <si>
    <t>MUT022</t>
  </si>
  <si>
    <t>Zarias Tione</t>
  </si>
  <si>
    <t>MUT023</t>
  </si>
  <si>
    <t>Cartigo Masona</t>
  </si>
  <si>
    <t>MUT024</t>
  </si>
  <si>
    <t>Eusebio Jornal</t>
  </si>
  <si>
    <t>MUT025</t>
  </si>
  <si>
    <t>Joao Magaso</t>
  </si>
  <si>
    <t>MUT026</t>
  </si>
  <si>
    <t>Pedrito Simao</t>
  </si>
  <si>
    <t>MUT027</t>
  </si>
  <si>
    <t>Zune Alberto</t>
  </si>
  <si>
    <t>MUT028</t>
  </si>
  <si>
    <t>Ridia Rosene</t>
  </si>
  <si>
    <t>MUT029</t>
  </si>
  <si>
    <t>Fomita Soda</t>
  </si>
  <si>
    <t>MUT030</t>
  </si>
  <si>
    <t>Jolia Frolindo</t>
  </si>
  <si>
    <t>MUT031</t>
  </si>
  <si>
    <t>Rude Francisco</t>
  </si>
  <si>
    <t>MUT032</t>
  </si>
  <si>
    <t>Belinha Jadoku</t>
  </si>
  <si>
    <t>MUT033</t>
  </si>
  <si>
    <t>MUT034</t>
  </si>
  <si>
    <t>Vitoria Fransco</t>
  </si>
  <si>
    <t>MUT035</t>
  </si>
  <si>
    <t>Maria Javiel</t>
  </si>
  <si>
    <t>MUT036</t>
  </si>
  <si>
    <t>Caroto Ronpia</t>
  </si>
  <si>
    <t>MUT037</t>
  </si>
  <si>
    <t>MUT038</t>
  </si>
  <si>
    <t>MUT039</t>
  </si>
  <si>
    <t>Joao Quembo</t>
  </si>
  <si>
    <t>MUT040</t>
  </si>
  <si>
    <t>Magona Sumaira</t>
  </si>
  <si>
    <t>MUT041</t>
  </si>
  <si>
    <t>Francisco Agostinho</t>
  </si>
  <si>
    <t>MUT042</t>
  </si>
  <si>
    <t>America Zaria</t>
  </si>
  <si>
    <t>MUT043</t>
  </si>
  <si>
    <t>Faniquiso Chiansio</t>
  </si>
  <si>
    <t>MUT044</t>
  </si>
  <si>
    <t>Rucas Jorge</t>
  </si>
  <si>
    <t>MUT045</t>
  </si>
  <si>
    <t>Maisen Alberto</t>
  </si>
  <si>
    <t>MUT046</t>
  </si>
  <si>
    <t>Jorge Carlos</t>
  </si>
  <si>
    <t>MUT047</t>
  </si>
  <si>
    <t>MUT048</t>
  </si>
  <si>
    <t>Sara Martinho</t>
  </si>
  <si>
    <t>MUT049</t>
  </si>
  <si>
    <t>MUT050</t>
  </si>
  <si>
    <t>Fola Frolindo</t>
  </si>
  <si>
    <t>MUT051</t>
  </si>
  <si>
    <t>MUT052</t>
  </si>
  <si>
    <t>NHA001</t>
  </si>
  <si>
    <t>Jorge Inacio</t>
  </si>
  <si>
    <t>NHA002</t>
  </si>
  <si>
    <t>Sebastiao Albino</t>
  </si>
  <si>
    <t>NHA003</t>
  </si>
  <si>
    <t>Anito Antonio</t>
  </si>
  <si>
    <t>NHA004</t>
  </si>
  <si>
    <t>Paulo Braz</t>
  </si>
  <si>
    <t>NHA005</t>
  </si>
  <si>
    <t>Alexandre Miguel</t>
  </si>
  <si>
    <t>NHA006</t>
  </si>
  <si>
    <t>NHA007</t>
  </si>
  <si>
    <t>Filipe Paulo Braz</t>
  </si>
  <si>
    <t>NHA008</t>
  </si>
  <si>
    <t>Elina Albino</t>
  </si>
  <si>
    <t>NHA009</t>
  </si>
  <si>
    <t>Antonio Carlos</t>
  </si>
  <si>
    <t>NHA010</t>
  </si>
  <si>
    <t>Joaquim Sozinho</t>
  </si>
  <si>
    <t>NHA011</t>
  </si>
  <si>
    <t>Francisco Araujo</t>
  </si>
  <si>
    <t>NHA012</t>
  </si>
  <si>
    <t>NHA013</t>
  </si>
  <si>
    <t>Cremente Paulo</t>
  </si>
  <si>
    <t>NHA014</t>
  </si>
  <si>
    <t>Rosita Thauso</t>
  </si>
  <si>
    <t>NHA015</t>
  </si>
  <si>
    <t>Rita Benzina</t>
  </si>
  <si>
    <t>NHA016</t>
  </si>
  <si>
    <t>Isabel Carvalho</t>
  </si>
  <si>
    <t>NHA017</t>
  </si>
  <si>
    <t>NHA018</t>
  </si>
  <si>
    <t>Tina Luis</t>
  </si>
  <si>
    <t>NHA019</t>
  </si>
  <si>
    <t>Marcos Jorge</t>
  </si>
  <si>
    <t>NHA020</t>
  </si>
  <si>
    <t>Joaquino Albino</t>
  </si>
  <si>
    <t>NHA021</t>
  </si>
  <si>
    <t>Nova Venacio</t>
  </si>
  <si>
    <t>NHA022</t>
  </si>
  <si>
    <t>Cacilda Luis</t>
  </si>
  <si>
    <t>NHA023</t>
  </si>
  <si>
    <t>Rosita Fernando</t>
  </si>
  <si>
    <t>NHA024</t>
  </si>
  <si>
    <t>Rainha Silva</t>
  </si>
  <si>
    <t>NHA025</t>
  </si>
  <si>
    <t xml:space="preserve">Sebastiao Baptista </t>
  </si>
  <si>
    <t>NHA026</t>
  </si>
  <si>
    <t>NHA027</t>
  </si>
  <si>
    <t>Lazaro Araujo</t>
  </si>
  <si>
    <t>NHA028</t>
  </si>
  <si>
    <t>Dave Benjamin</t>
  </si>
  <si>
    <t>NHA029</t>
  </si>
  <si>
    <t>Julieta Atanasio</t>
  </si>
  <si>
    <t>NHA030</t>
  </si>
  <si>
    <t>Joao Luis</t>
  </si>
  <si>
    <t>NHA031</t>
  </si>
  <si>
    <t>Geremias Almosso</t>
  </si>
  <si>
    <t>NHA032</t>
  </si>
  <si>
    <t>Fernando Daniel</t>
  </si>
  <si>
    <t>NHA033</t>
  </si>
  <si>
    <t>Alberto Muvara</t>
  </si>
  <si>
    <t>NHA034</t>
  </si>
  <si>
    <t>Fernando Mouzinho</t>
  </si>
  <si>
    <t>CHI00053</t>
  </si>
  <si>
    <t>Nhatsanga</t>
  </si>
  <si>
    <t>CHI00043</t>
  </si>
  <si>
    <t>Mudima</t>
  </si>
  <si>
    <t>CHI00082</t>
  </si>
  <si>
    <t>Nhachoco</t>
  </si>
  <si>
    <t>CHI00059</t>
  </si>
  <si>
    <t>Sarilhe</t>
  </si>
  <si>
    <t>CHI00113</t>
  </si>
  <si>
    <t>Nhamuenga</t>
  </si>
  <si>
    <t>CHI00097</t>
  </si>
  <si>
    <t>Paco</t>
  </si>
  <si>
    <t>CHI00092</t>
  </si>
  <si>
    <t>Panga-Panga</t>
  </si>
  <si>
    <t>CHI00072</t>
  </si>
  <si>
    <t>Hombwa</t>
  </si>
  <si>
    <t>2019 crediting days</t>
  </si>
  <si>
    <t>NHAT001</t>
  </si>
  <si>
    <t>Tomas Albino</t>
  </si>
  <si>
    <t>NHAT002</t>
  </si>
  <si>
    <t>NHAT003</t>
  </si>
  <si>
    <t>Isabel Fercina</t>
  </si>
  <si>
    <t>NHAT004</t>
  </si>
  <si>
    <t>Luis Omberto</t>
  </si>
  <si>
    <t>NHAT005</t>
  </si>
  <si>
    <t>America Monteiro</t>
  </si>
  <si>
    <t>NHAT006</t>
  </si>
  <si>
    <t>Fatima Abacar</t>
  </si>
  <si>
    <t>NHAT007</t>
  </si>
  <si>
    <t>Zinha Macunda</t>
  </si>
  <si>
    <t>NHAT008</t>
  </si>
  <si>
    <t>Domingas Daniel</t>
  </si>
  <si>
    <t>NHAT009</t>
  </si>
  <si>
    <t>Laurinda Manica</t>
  </si>
  <si>
    <t>NHAT010</t>
  </si>
  <si>
    <t>Ruzeta Luis</t>
  </si>
  <si>
    <t>NHAT011</t>
  </si>
  <si>
    <t>Margalida Francisco</t>
  </si>
  <si>
    <t>NHAT012</t>
  </si>
  <si>
    <t>Rozita Manuel</t>
  </si>
  <si>
    <t>NHAT013</t>
  </si>
  <si>
    <t>Baltina Salgado</t>
  </si>
  <si>
    <t>NHAT014</t>
  </si>
  <si>
    <t>Juma Raimundo</t>
  </si>
  <si>
    <t>NHAT015</t>
  </si>
  <si>
    <t>Ntsai Bingala</t>
  </si>
  <si>
    <t>NHAT016</t>
  </si>
  <si>
    <t>Valena Gambulene</t>
  </si>
  <si>
    <t>NHAT017</t>
  </si>
  <si>
    <t>Liesa Candieiro</t>
  </si>
  <si>
    <t>NHAT018</t>
  </si>
  <si>
    <t>Fanita Chico</t>
  </si>
  <si>
    <t>NHAT019</t>
  </si>
  <si>
    <t>Anamaria Chitato</t>
  </si>
  <si>
    <t>NHAT020</t>
  </si>
  <si>
    <t>NHAT021</t>
  </si>
  <si>
    <t>Braude Manuel</t>
  </si>
  <si>
    <t>NHAT022</t>
  </si>
  <si>
    <t>Manuel Felito</t>
  </si>
  <si>
    <t>NHAT023</t>
  </si>
  <si>
    <t>Luis Binzito</t>
  </si>
  <si>
    <t>NHAT024</t>
  </si>
  <si>
    <t>Abel Manuel</t>
  </si>
  <si>
    <t>NHAT025</t>
  </si>
  <si>
    <t>Mirione Armando</t>
  </si>
  <si>
    <t>NHAT026</t>
  </si>
  <si>
    <t>Antonio Fernando</t>
  </si>
  <si>
    <t>NHAT027</t>
  </si>
  <si>
    <t>Tomas Francisco</t>
  </si>
  <si>
    <t>NHAT028</t>
  </si>
  <si>
    <t>Rita Marco Lui</t>
  </si>
  <si>
    <t>NHAT029</t>
  </si>
  <si>
    <t>Gonsalise Tamo</t>
  </si>
  <si>
    <t>NHAT030</t>
  </si>
  <si>
    <t>Temotio Francisco</t>
  </si>
  <si>
    <t>NHAT031</t>
  </si>
  <si>
    <t>Sandra Baptista</t>
  </si>
  <si>
    <t>NHAT032</t>
  </si>
  <si>
    <t>Esta Lucas</t>
  </si>
  <si>
    <t>NHAT033</t>
  </si>
  <si>
    <t>Elisa Wachi</t>
  </si>
  <si>
    <t>NHAT034</t>
  </si>
  <si>
    <t>Joao Gemusse</t>
  </si>
  <si>
    <t>NHAT035</t>
  </si>
  <si>
    <t>Aida Jose de Sousa</t>
  </si>
  <si>
    <t>NHAT036</t>
  </si>
  <si>
    <t>Mateus Frauque</t>
  </si>
  <si>
    <t>MUDI001</t>
  </si>
  <si>
    <t>MUDI002</t>
  </si>
  <si>
    <t>Osvaldo Jaime</t>
  </si>
  <si>
    <t>MUDI003</t>
  </si>
  <si>
    <t>Recaldo Jone</t>
  </si>
  <si>
    <t>MUDI004</t>
  </si>
  <si>
    <t>Narcisio Senso</t>
  </si>
  <si>
    <t>MUDI005</t>
  </si>
  <si>
    <t>Inacio Manuel</t>
  </si>
  <si>
    <t>MUDI006</t>
  </si>
  <si>
    <t>Luis Sacane</t>
  </si>
  <si>
    <t>MUDI007</t>
  </si>
  <si>
    <t>Massada Vasco</t>
  </si>
  <si>
    <t>MUDI008</t>
  </si>
  <si>
    <t>Fanesa Bitoni</t>
  </si>
  <si>
    <t>MUDI009</t>
  </si>
  <si>
    <t>Dino Sibriane</t>
  </si>
  <si>
    <t>MUDI010</t>
  </si>
  <si>
    <t>Lucas Jaime</t>
  </si>
  <si>
    <t>MUDI011</t>
  </si>
  <si>
    <t>Januario Corneta</t>
  </si>
  <si>
    <t>MUDI012</t>
  </si>
  <si>
    <t>Antonio Mazemco</t>
  </si>
  <si>
    <t>MUDI013</t>
  </si>
  <si>
    <t>MUDI014</t>
  </si>
  <si>
    <t>Manuel Alface</t>
  </si>
  <si>
    <t>MUDI015</t>
  </si>
  <si>
    <t>Miguel Benjamin</t>
  </si>
  <si>
    <t>MUDI016</t>
  </si>
  <si>
    <t>MUDI017</t>
  </si>
  <si>
    <t>Jone Carlos</t>
  </si>
  <si>
    <t>MUDI018</t>
  </si>
  <si>
    <t>Rumissai Andre</t>
  </si>
  <si>
    <t>MUDI019</t>
  </si>
  <si>
    <t>Santos Feliscerto</t>
  </si>
  <si>
    <t>MUDI020</t>
  </si>
  <si>
    <t>Amerco Joaquim</t>
  </si>
  <si>
    <t>MUDI021</t>
  </si>
  <si>
    <t>Saquina Domingo</t>
  </si>
  <si>
    <t>MUDI022</t>
  </si>
  <si>
    <t>Elias Jorge</t>
  </si>
  <si>
    <t>MUDI023</t>
  </si>
  <si>
    <t>Louis Joaquim</t>
  </si>
  <si>
    <t>MUDI024</t>
  </si>
  <si>
    <t>Enisa Jorge</t>
  </si>
  <si>
    <t>MUDI025</t>
  </si>
  <si>
    <t>Fariana Alcerto</t>
  </si>
  <si>
    <t>MUDI026</t>
  </si>
  <si>
    <t>Falimo Fernando</t>
  </si>
  <si>
    <t>MUDI027</t>
  </si>
  <si>
    <t>Soclinha Jose</t>
  </si>
  <si>
    <t>MUDI028</t>
  </si>
  <si>
    <t>Rudia Rosse</t>
  </si>
  <si>
    <t>MUDI029</t>
  </si>
  <si>
    <t>Betinho Verinho</t>
  </si>
  <si>
    <t>MUDI030</t>
  </si>
  <si>
    <t>Runia Jorge</t>
  </si>
  <si>
    <t>MUDI031</t>
  </si>
  <si>
    <t>MUDI032</t>
  </si>
  <si>
    <t>Siquiao Vasco</t>
  </si>
  <si>
    <t>MUDI033</t>
  </si>
  <si>
    <t>Feniasse Sixpen</t>
  </si>
  <si>
    <t>MUDI034</t>
  </si>
  <si>
    <t>MUDI035</t>
  </si>
  <si>
    <t>Luis Albano</t>
  </si>
  <si>
    <t>MUDI036</t>
  </si>
  <si>
    <t>Murera Armando</t>
  </si>
  <si>
    <t>MUDI037</t>
  </si>
  <si>
    <t>Miguel Albano</t>
  </si>
  <si>
    <t>MUDI038</t>
  </si>
  <si>
    <t>Antum Jacinto</t>
  </si>
  <si>
    <t>MUDI039</t>
  </si>
  <si>
    <t>MUDI040</t>
  </si>
  <si>
    <t>Francisco Augusto</t>
  </si>
  <si>
    <t>MUDI041</t>
  </si>
  <si>
    <t xml:space="preserve">Recardo Augusto </t>
  </si>
  <si>
    <t>MUDI042</t>
  </si>
  <si>
    <t>Joao Benjamin</t>
  </si>
  <si>
    <t>MUDI043</t>
  </si>
  <si>
    <t>Domingo Saimone</t>
  </si>
  <si>
    <t>MUDI044</t>
  </si>
  <si>
    <t>Faciao Augusto</t>
  </si>
  <si>
    <t>MUDI045</t>
  </si>
  <si>
    <t>Canalido Armando</t>
  </si>
  <si>
    <t>MUDI046</t>
  </si>
  <si>
    <t>Fatima Jecinao</t>
  </si>
  <si>
    <t>MUDI047</t>
  </si>
  <si>
    <t>Benjamin Saimone</t>
  </si>
  <si>
    <t>MUDI048</t>
  </si>
  <si>
    <t>Tereza Chagufino</t>
  </si>
  <si>
    <t>MUDI049</t>
  </si>
  <si>
    <t>Manuel Charles</t>
  </si>
  <si>
    <t>MUDI050</t>
  </si>
  <si>
    <t>Ruzinha Farnela</t>
  </si>
  <si>
    <t>MUDI051</t>
  </si>
  <si>
    <t>Orlando Antonio</t>
  </si>
  <si>
    <t>MUDI052</t>
  </si>
  <si>
    <t>Rita Meanot Vale</t>
  </si>
  <si>
    <t>MUDI053</t>
  </si>
  <si>
    <t>Eusebio Viola</t>
  </si>
  <si>
    <t>MUDI054</t>
  </si>
  <si>
    <t>Jorge Miquiceni</t>
  </si>
  <si>
    <t>MUDI055</t>
  </si>
  <si>
    <t>Massamba Francisco</t>
  </si>
  <si>
    <t>MUDI056</t>
  </si>
  <si>
    <t>MUDI057</t>
  </si>
  <si>
    <t>Carolina Sainete</t>
  </si>
  <si>
    <t>MUDI058</t>
  </si>
  <si>
    <t>Fiucha Efremu</t>
  </si>
  <si>
    <t>MUDI059</t>
  </si>
  <si>
    <t>Castro Mazembe</t>
  </si>
  <si>
    <t>MUDI060</t>
  </si>
  <si>
    <t>Joaquim Joaminho</t>
  </si>
  <si>
    <t>MUDI061</t>
  </si>
  <si>
    <t>Mierino Jose</t>
  </si>
  <si>
    <t>MUDI062</t>
  </si>
  <si>
    <t>Lucas Mazatsa</t>
  </si>
  <si>
    <t>MUDI063</t>
  </si>
  <si>
    <t>Rami Mario</t>
  </si>
  <si>
    <t>MUDI064</t>
  </si>
  <si>
    <t>Ana Camilo</t>
  </si>
  <si>
    <t>MUDI065</t>
  </si>
  <si>
    <t>Zoca Jacinto</t>
  </si>
  <si>
    <t>MUDI066</t>
  </si>
  <si>
    <t>Rosaria Canead</t>
  </si>
  <si>
    <t>MUDI067</t>
  </si>
  <si>
    <t>Tongai Supa</t>
  </si>
  <si>
    <t>MUDI068</t>
  </si>
  <si>
    <t>Alcerto Joao</t>
  </si>
  <si>
    <t>MUDI069</t>
  </si>
  <si>
    <t>Ernesto Benjamin</t>
  </si>
  <si>
    <t>MUDI070</t>
  </si>
  <si>
    <t>Rita Alberto</t>
  </si>
  <si>
    <t>MUDI071</t>
  </si>
  <si>
    <t>Joazinho Joao</t>
  </si>
  <si>
    <t>MUDI072</t>
  </si>
  <si>
    <t>Senao Joao</t>
  </si>
  <si>
    <t>MUDI073</t>
  </si>
  <si>
    <t>Helena Elias</t>
  </si>
  <si>
    <t>MUDI074</t>
  </si>
  <si>
    <t>Jose Chico</t>
  </si>
  <si>
    <t>MUDI075</t>
  </si>
  <si>
    <t>Maria Meanote</t>
  </si>
  <si>
    <t>MUDI076</t>
  </si>
  <si>
    <t>Eusenia Corneta</t>
  </si>
  <si>
    <t>MUDI077</t>
  </si>
  <si>
    <t>Mimicino Andrassone</t>
  </si>
  <si>
    <t>MUDI078</t>
  </si>
  <si>
    <t>MUDI079</t>
  </si>
  <si>
    <t>Beti Francisco</t>
  </si>
  <si>
    <t>MUDI080</t>
  </si>
  <si>
    <t>Saidone Benjamin</t>
  </si>
  <si>
    <t>MUDI081</t>
  </si>
  <si>
    <t>Mateus Cateco</t>
  </si>
  <si>
    <t>MUDI082</t>
  </si>
  <si>
    <t>MUDI083</t>
  </si>
  <si>
    <t>Jenita Joao</t>
  </si>
  <si>
    <t>MUDI084</t>
  </si>
  <si>
    <t>Carlos Munadro</t>
  </si>
  <si>
    <t>MUDI085</t>
  </si>
  <si>
    <t>Anita Joaquim</t>
  </si>
  <si>
    <t>MUDI086</t>
  </si>
  <si>
    <t>Candido Armando</t>
  </si>
  <si>
    <t>MUDI087</t>
  </si>
  <si>
    <t>MUDI088</t>
  </si>
  <si>
    <t>Miguel Alberto</t>
  </si>
  <si>
    <t>MUDI089</t>
  </si>
  <si>
    <t>Antonio Luis</t>
  </si>
  <si>
    <t>MUDI090</t>
  </si>
  <si>
    <t>MUDI091</t>
  </si>
  <si>
    <t>MUDI092</t>
  </si>
  <si>
    <t>MUDI093</t>
  </si>
  <si>
    <t>NHAC001</t>
  </si>
  <si>
    <t>Fariel Andrade</t>
  </si>
  <si>
    <t>NHAC002</t>
  </si>
  <si>
    <t>Inacio Chivuo Albino</t>
  </si>
  <si>
    <t>NHAC003</t>
  </si>
  <si>
    <t>Edna Castigo</t>
  </si>
  <si>
    <t>NHAC004</t>
  </si>
  <si>
    <t>Rosalina Fernando</t>
  </si>
  <si>
    <t>NHAC005</t>
  </si>
  <si>
    <t>Regina Mateus</t>
  </si>
  <si>
    <t>NHAC006</t>
  </si>
  <si>
    <t>Elisa Marques</t>
  </si>
  <si>
    <t>NHAC007</t>
  </si>
  <si>
    <t>Vote Castigo</t>
  </si>
  <si>
    <t>NHAC008</t>
  </si>
  <si>
    <t>Jesta Melo</t>
  </si>
  <si>
    <t>NHAC009</t>
  </si>
  <si>
    <t>Marta Armando</t>
  </si>
  <si>
    <t>NHAC010</t>
  </si>
  <si>
    <t>Leca Jose Palito</t>
  </si>
  <si>
    <t>NHAC011</t>
  </si>
  <si>
    <t>NHAC012</t>
  </si>
  <si>
    <t>Castigo Bangisse</t>
  </si>
  <si>
    <t>NHAC013</t>
  </si>
  <si>
    <t>NHAC014</t>
  </si>
  <si>
    <t>Aissa Jose</t>
  </si>
  <si>
    <t>NHAC015</t>
  </si>
  <si>
    <t>Ines Albino</t>
  </si>
  <si>
    <t>NHAC016</t>
  </si>
  <si>
    <t>Adelina Fureque</t>
  </si>
  <si>
    <t>NHAC017</t>
  </si>
  <si>
    <t>Lusa Lucas</t>
  </si>
  <si>
    <t>NHAC018</t>
  </si>
  <si>
    <t>Rita Lucas</t>
  </si>
  <si>
    <t>NHAC019</t>
  </si>
  <si>
    <t>Fernando Nhandicha</t>
  </si>
  <si>
    <t>NHAC020</t>
  </si>
  <si>
    <t>Bene Samussone</t>
  </si>
  <si>
    <t>NHAC021</t>
  </si>
  <si>
    <t>Catalina Andre</t>
  </si>
  <si>
    <t>NHAC022</t>
  </si>
  <si>
    <t>Gildo Andre Mairosse</t>
  </si>
  <si>
    <t>NHAC023</t>
  </si>
  <si>
    <t>Linda Joao</t>
  </si>
  <si>
    <t>NHAC024</t>
  </si>
  <si>
    <t>Lucas Jermano</t>
  </si>
  <si>
    <t>NHAC025</t>
  </si>
  <si>
    <t>Nolinda Pita</t>
  </si>
  <si>
    <t>NHAC026</t>
  </si>
  <si>
    <t>Paulo Andre Cavute</t>
  </si>
  <si>
    <t>NHAC027</t>
  </si>
  <si>
    <t>Luben Alberto</t>
  </si>
  <si>
    <t>NHAC028</t>
  </si>
  <si>
    <t>Mateus Paulo Inacio</t>
  </si>
  <si>
    <t>NHAC029</t>
  </si>
  <si>
    <t>Manuel Almindo</t>
  </si>
  <si>
    <t>NHAC030</t>
  </si>
  <si>
    <t>Jocia Fernando</t>
  </si>
  <si>
    <t>NHAC031</t>
  </si>
  <si>
    <t>NHAC032</t>
  </si>
  <si>
    <t>Joaquina Daniel</t>
  </si>
  <si>
    <t>NHAC033</t>
  </si>
  <si>
    <t>Armando Denja</t>
  </si>
  <si>
    <t>NHAC034</t>
  </si>
  <si>
    <t>Belinha Carlitos</t>
  </si>
  <si>
    <t>NHAC035</t>
  </si>
  <si>
    <t>Esperanca Baptista</t>
  </si>
  <si>
    <t>NHAC036</t>
  </si>
  <si>
    <t>Jovecina Miguel</t>
  </si>
  <si>
    <t>NHAC037</t>
  </si>
  <si>
    <t>Jorca Fernando</t>
  </si>
  <si>
    <t>NHAC038</t>
  </si>
  <si>
    <t>Vasco Massora</t>
  </si>
  <si>
    <t>NHAC039</t>
  </si>
  <si>
    <t>Pedro Felipe</t>
  </si>
  <si>
    <t>NHAC040</t>
  </si>
  <si>
    <t>Pedro Manuel</t>
  </si>
  <si>
    <t>NHAC041</t>
  </si>
  <si>
    <t>Gina Castigo</t>
  </si>
  <si>
    <t>NHAC042</t>
  </si>
  <si>
    <t>Modesto Adamu</t>
  </si>
  <si>
    <t>NHAC043</t>
  </si>
  <si>
    <t>Luisa Januario</t>
  </si>
  <si>
    <t>NHAC044</t>
  </si>
  <si>
    <t>Maria Antonio Saisa</t>
  </si>
  <si>
    <t>NHAC045</t>
  </si>
  <si>
    <t>Pedro Marques Fenze</t>
  </si>
  <si>
    <t>NHAC046</t>
  </si>
  <si>
    <t>Sancet Vedeiso</t>
  </si>
  <si>
    <t>NHAC047</t>
  </si>
  <si>
    <t>Melanco Gamilonje</t>
  </si>
  <si>
    <t>NHAC048</t>
  </si>
  <si>
    <t>Teresa Jose Moc</t>
  </si>
  <si>
    <t>NHAC049</t>
  </si>
  <si>
    <t>Gloria Manica</t>
  </si>
  <si>
    <t>NHAC050</t>
  </si>
  <si>
    <t>Mario Domingos</t>
  </si>
  <si>
    <t>NHAC051</t>
  </si>
  <si>
    <t>Lucia Thaimo</t>
  </si>
  <si>
    <t>SAR001</t>
  </si>
  <si>
    <t>Marcos Saware</t>
  </si>
  <si>
    <t>SAR002</t>
  </si>
  <si>
    <t>Feliz Antonio</t>
  </si>
  <si>
    <t>SAR003</t>
  </si>
  <si>
    <t>Saracano Nharongue</t>
  </si>
  <si>
    <t>SAR004</t>
  </si>
  <si>
    <t>Amelia Da Regina</t>
  </si>
  <si>
    <t>SAR005</t>
  </si>
  <si>
    <t>Frelheta Jone</t>
  </si>
  <si>
    <t>SAR006</t>
  </si>
  <si>
    <t>Amelia Joaquim</t>
  </si>
  <si>
    <t>SAR007</t>
  </si>
  <si>
    <t>Fernanda Aniza</t>
  </si>
  <si>
    <t>SAR008</t>
  </si>
  <si>
    <t>Rosinha Vicente</t>
  </si>
  <si>
    <t>SAR009</t>
  </si>
  <si>
    <t>Lidia Peite</t>
  </si>
  <si>
    <t>SAR010</t>
  </si>
  <si>
    <t>Lidia Tome</t>
  </si>
  <si>
    <t>SAR011</t>
  </si>
  <si>
    <t>Isabel Afonso</t>
  </si>
  <si>
    <t>SAR012</t>
  </si>
  <si>
    <t>Flora Tierse</t>
  </si>
  <si>
    <t>SAR013</t>
  </si>
  <si>
    <t>Carlito Anise</t>
  </si>
  <si>
    <t>SAR014</t>
  </si>
  <si>
    <t>Cecilia Lampias</t>
  </si>
  <si>
    <t>SAR015</t>
  </si>
  <si>
    <t>SAR016</t>
  </si>
  <si>
    <t>Flora Seda</t>
  </si>
  <si>
    <t>SAR017</t>
  </si>
  <si>
    <t>Jaime Celestino</t>
  </si>
  <si>
    <t>SAR018</t>
  </si>
  <si>
    <t>SAR019</t>
  </si>
  <si>
    <t>Ricardo Afonso</t>
  </si>
  <si>
    <t>SAR020</t>
  </si>
  <si>
    <t>Costantine Vasco</t>
  </si>
  <si>
    <t>SAR021</t>
  </si>
  <si>
    <t>Gonsalves Domingos</t>
  </si>
  <si>
    <t>SAR022</t>
  </si>
  <si>
    <t>Manamba Niquiase</t>
  </si>
  <si>
    <t>SAR023</t>
  </si>
  <si>
    <t>Liecia Joao</t>
  </si>
  <si>
    <t>SAR024</t>
  </si>
  <si>
    <t>Domingos Guente</t>
  </si>
  <si>
    <t>SAR025</t>
  </si>
  <si>
    <t>Alminha Domingos</t>
  </si>
  <si>
    <t>SAR026</t>
  </si>
  <si>
    <t>Elena Mavamba</t>
  </si>
  <si>
    <t>SAR027</t>
  </si>
  <si>
    <t>Andre Mudara</t>
  </si>
  <si>
    <t>SAR028</t>
  </si>
  <si>
    <t>Mateus Alone</t>
  </si>
  <si>
    <t>SAR029</t>
  </si>
  <si>
    <t>Pedro Inacio</t>
  </si>
  <si>
    <t>SAR030</t>
  </si>
  <si>
    <t>Matias Valisse</t>
  </si>
  <si>
    <t>SAR031</t>
  </si>
  <si>
    <t>Ricardo Jose</t>
  </si>
  <si>
    <t>SAR032</t>
  </si>
  <si>
    <t>Moises Rabo</t>
  </si>
  <si>
    <t>SAR033</t>
  </si>
  <si>
    <t>Adelino Oliveira</t>
  </si>
  <si>
    <t>SAR034</t>
  </si>
  <si>
    <t>Joao Mangole</t>
  </si>
  <si>
    <t>SAR035</t>
  </si>
  <si>
    <t>Yania Ernesto</t>
  </si>
  <si>
    <t>SAR036</t>
  </si>
  <si>
    <t>Jessica Oliveira</t>
  </si>
  <si>
    <t>SAR037</t>
  </si>
  <si>
    <t>Florinda Rui</t>
  </si>
  <si>
    <t>SAR038</t>
  </si>
  <si>
    <t>Cristina Matias</t>
  </si>
  <si>
    <t>SAR039</t>
  </si>
  <si>
    <t>Castigo Manuel</t>
  </si>
  <si>
    <t>SAR040</t>
  </si>
  <si>
    <t>Pedlito Sebastiao</t>
  </si>
  <si>
    <t>NHAMU001</t>
  </si>
  <si>
    <t>Analiea Joao</t>
  </si>
  <si>
    <t>NHAMU002</t>
  </si>
  <si>
    <t>Lino Albino</t>
  </si>
  <si>
    <t>NHAMU003</t>
  </si>
  <si>
    <t>Augusto Antonio</t>
  </si>
  <si>
    <t>NHAMU004</t>
  </si>
  <si>
    <t>Armando Alberto</t>
  </si>
  <si>
    <t>NHAMU005</t>
  </si>
  <si>
    <t>Jose Chachuange</t>
  </si>
  <si>
    <t>NHAMU006</t>
  </si>
  <si>
    <t>Jona Pedro</t>
  </si>
  <si>
    <t>NHAMU007</t>
  </si>
  <si>
    <t>NHAMU008</t>
  </si>
  <si>
    <t>NHAMU009</t>
  </si>
  <si>
    <t>Jorge Jofrisse</t>
  </si>
  <si>
    <t>NHAMU010</t>
  </si>
  <si>
    <t>NHAMU011</t>
  </si>
  <si>
    <t>Joao Jorge</t>
  </si>
  <si>
    <t>NHAMU012</t>
  </si>
  <si>
    <t>Sezar Manuel</t>
  </si>
  <si>
    <t>NHAMU013</t>
  </si>
  <si>
    <t>Duche Meque</t>
  </si>
  <si>
    <t>NHAMU014</t>
  </si>
  <si>
    <t>Raimundo Augusto</t>
  </si>
  <si>
    <t>NHAMU015</t>
  </si>
  <si>
    <t>Joao Salvador</t>
  </si>
  <si>
    <t>NHAMU016</t>
  </si>
  <si>
    <t>Manuel Di Quissone</t>
  </si>
  <si>
    <t>NHAMU017</t>
  </si>
  <si>
    <t>Luis Faria</t>
  </si>
  <si>
    <t>NHAMU018</t>
  </si>
  <si>
    <t>Celestino Bernardo</t>
  </si>
  <si>
    <t>NHAMU019</t>
  </si>
  <si>
    <t>Julio Alberto</t>
  </si>
  <si>
    <t>NHAMU020</t>
  </si>
  <si>
    <t>Francisco Elidio</t>
  </si>
  <si>
    <t>NHAMU021</t>
  </si>
  <si>
    <t>Antonia Araujo</t>
  </si>
  <si>
    <t>NHAMU022</t>
  </si>
  <si>
    <t>Victoria Raquia</t>
  </si>
  <si>
    <t>NHAMU023</t>
  </si>
  <si>
    <t>Belinha Armado</t>
  </si>
  <si>
    <t>NHAMU024</t>
  </si>
  <si>
    <t>Julia Jorge</t>
  </si>
  <si>
    <t>NHAMU025</t>
  </si>
  <si>
    <t>Joao Mateus</t>
  </si>
  <si>
    <t>NHAMU026</t>
  </si>
  <si>
    <t>Rosario Chinai</t>
  </si>
  <si>
    <t>NHAMU027</t>
  </si>
  <si>
    <t>NHAMU028</t>
  </si>
  <si>
    <t>Amelia joao</t>
  </si>
  <si>
    <t>NHAMU029</t>
  </si>
  <si>
    <t>Augusto Lanpiao</t>
  </si>
  <si>
    <t>NHAMU030</t>
  </si>
  <si>
    <t>Manuel Jorge</t>
  </si>
  <si>
    <t>NHAMU031</t>
  </si>
  <si>
    <t>Neide Jorge</t>
  </si>
  <si>
    <t>NHAMU032</t>
  </si>
  <si>
    <t>Joaquim paulo</t>
  </si>
  <si>
    <t>NHAMU033</t>
  </si>
  <si>
    <t>Julia Armando</t>
  </si>
  <si>
    <t>NHAMU034</t>
  </si>
  <si>
    <t>Chavier Razao</t>
  </si>
  <si>
    <t>NHAMU035</t>
  </si>
  <si>
    <t>Jose Timoteo</t>
  </si>
  <si>
    <t>NHAMU036</t>
  </si>
  <si>
    <t>Carlos Seba</t>
  </si>
  <si>
    <t>NHAMU037</t>
  </si>
  <si>
    <t>Paulina Jose</t>
  </si>
  <si>
    <t>NHAMU038</t>
  </si>
  <si>
    <t>Joaquim Zacaria</t>
  </si>
  <si>
    <t>NHAMU039</t>
  </si>
  <si>
    <t>Mario Mateus</t>
  </si>
  <si>
    <t>NHAMU040</t>
  </si>
  <si>
    <t>Mariana Zeca</t>
  </si>
  <si>
    <t>NHAMU041</t>
  </si>
  <si>
    <t>Samuel Taimo</t>
  </si>
  <si>
    <t>NHAMU042</t>
  </si>
  <si>
    <t>Amelia Rafaer</t>
  </si>
  <si>
    <t>NHAMU043</t>
  </si>
  <si>
    <t>Lucinda Carlos</t>
  </si>
  <si>
    <t>PAC001</t>
  </si>
  <si>
    <t>Inoque Chibanga</t>
  </si>
  <si>
    <t>PAC002</t>
  </si>
  <si>
    <t>Julio Jofece</t>
  </si>
  <si>
    <t>PAC003</t>
  </si>
  <si>
    <t>Manuel Francisco</t>
  </si>
  <si>
    <t>PAC004</t>
  </si>
  <si>
    <t>Sezal Waile</t>
  </si>
  <si>
    <t>PAC005</t>
  </si>
  <si>
    <t>Sicilia Francisco</t>
  </si>
  <si>
    <t>PAC006</t>
  </si>
  <si>
    <t>Rosa Fenesse</t>
  </si>
  <si>
    <t>PAC007</t>
  </si>
  <si>
    <t>Olivia Vasco</t>
  </si>
  <si>
    <t>PAC008</t>
  </si>
  <si>
    <t>Inacio Bechane</t>
  </si>
  <si>
    <t>PAC009</t>
  </si>
  <si>
    <t>Flora Cuando</t>
  </si>
  <si>
    <t>PAC010</t>
  </si>
  <si>
    <t>Tiago Fenio</t>
  </si>
  <si>
    <t>PAC011</t>
  </si>
  <si>
    <t>Joao Joalinho</t>
  </si>
  <si>
    <t>PAC012</t>
  </si>
  <si>
    <t>Dorfina Lavene</t>
  </si>
  <si>
    <t>PAC013</t>
  </si>
  <si>
    <t>Lozinta Alexandre</t>
  </si>
  <si>
    <t>PAC014</t>
  </si>
  <si>
    <t>Suzana Pita</t>
  </si>
  <si>
    <t>PAC015</t>
  </si>
  <si>
    <t>Joao Francisco</t>
  </si>
  <si>
    <t>PAC016</t>
  </si>
  <si>
    <t>Luisa Manessa</t>
  </si>
  <si>
    <t>PAC017</t>
  </si>
  <si>
    <t>Bernardo Saimoia</t>
  </si>
  <si>
    <t>PAC018</t>
  </si>
  <si>
    <t>Victoria Armeda</t>
  </si>
  <si>
    <t>PAC019</t>
  </si>
  <si>
    <t>Fereza Arnieda</t>
  </si>
  <si>
    <t>PAC020</t>
  </si>
  <si>
    <t>Lourinda Waile</t>
  </si>
  <si>
    <t>PAC021</t>
  </si>
  <si>
    <t>Jorge Luis</t>
  </si>
  <si>
    <t>PAC022</t>
  </si>
  <si>
    <t>Antonio Pita</t>
  </si>
  <si>
    <t>PAC023</t>
  </si>
  <si>
    <t>Lucia Pita</t>
  </si>
  <si>
    <t>PAC024</t>
  </si>
  <si>
    <t>Juliana Baera</t>
  </si>
  <si>
    <t>PAC025</t>
  </si>
  <si>
    <t>Bento Pita</t>
  </si>
  <si>
    <t>PAC026</t>
  </si>
  <si>
    <t>PAC027</t>
  </si>
  <si>
    <t>Amerco Vardinho</t>
  </si>
  <si>
    <t>PAC028</t>
  </si>
  <si>
    <t>Mario Waite</t>
  </si>
  <si>
    <t>PAC029</t>
  </si>
  <si>
    <t>Felix Jassi</t>
  </si>
  <si>
    <t>PAC030</t>
  </si>
  <si>
    <t>Jorge Lino</t>
  </si>
  <si>
    <t>PAC031</t>
  </si>
  <si>
    <t>Lucia Fombessi</t>
  </si>
  <si>
    <t>PAC032</t>
  </si>
  <si>
    <t>Vasco Saimone</t>
  </si>
  <si>
    <t>PAC033</t>
  </si>
  <si>
    <t>Modesto Bernardo</t>
  </si>
  <si>
    <t>PAC034</t>
  </si>
  <si>
    <t>Eusebio Cantinque</t>
  </si>
  <si>
    <t>PAC035</t>
  </si>
  <si>
    <t>Costa Bande</t>
  </si>
  <si>
    <t>PAC036</t>
  </si>
  <si>
    <t>Vasco Nhamponta</t>
  </si>
  <si>
    <t>PAC037</t>
  </si>
  <si>
    <t>Luca Fazenda</t>
  </si>
  <si>
    <t>PAC038</t>
  </si>
  <si>
    <t>Cinola Bauce</t>
  </si>
  <si>
    <t>PAC039</t>
  </si>
  <si>
    <t>Mariafina Baera</t>
  </si>
  <si>
    <t>PAC040</t>
  </si>
  <si>
    <t>Francisco Felix</t>
  </si>
  <si>
    <t>PAC041</t>
  </si>
  <si>
    <t>Eusebio Chintaxa</t>
  </si>
  <si>
    <t>PAC042</t>
  </si>
  <si>
    <t>Marco Francisco</t>
  </si>
  <si>
    <t>PAN001</t>
  </si>
  <si>
    <t>Vaz Mateus Amoda</t>
  </si>
  <si>
    <t>PAN002</t>
  </si>
  <si>
    <t>Miguel Lisboa</t>
  </si>
  <si>
    <t>PAN003</t>
  </si>
  <si>
    <t>PAN004</t>
  </si>
  <si>
    <t>Carlos</t>
  </si>
  <si>
    <t>PAN005</t>
  </si>
  <si>
    <t>Zefanias Elias</t>
  </si>
  <si>
    <t>PAN006</t>
  </si>
  <si>
    <t>Joanquem</t>
  </si>
  <si>
    <t>PAN007</t>
  </si>
  <si>
    <t>Raramae Eba</t>
  </si>
  <si>
    <t>PAN008</t>
  </si>
  <si>
    <t>Laurinda Sicuzacuen</t>
  </si>
  <si>
    <t>PAN009</t>
  </si>
  <si>
    <t>Jovencio Afonso</t>
  </si>
  <si>
    <t>PAN010</t>
  </si>
  <si>
    <t>Lorenco Namalawai</t>
  </si>
  <si>
    <t>PAN011</t>
  </si>
  <si>
    <t>Mateus Mario</t>
  </si>
  <si>
    <t>PAN012</t>
  </si>
  <si>
    <t>PAN013</t>
  </si>
  <si>
    <t>Antonio Jone</t>
  </si>
  <si>
    <t>PAN014</t>
  </si>
  <si>
    <t>Marcelo David</t>
  </si>
  <si>
    <t>PAN015</t>
  </si>
  <si>
    <t>Guerra Eduardo</t>
  </si>
  <si>
    <t>PAN016</t>
  </si>
  <si>
    <t>Joao Marcos</t>
  </si>
  <si>
    <t>PAN017</t>
  </si>
  <si>
    <t>Pires Jose</t>
  </si>
  <si>
    <t>PAN018</t>
  </si>
  <si>
    <t>Joao Daniel</t>
  </si>
  <si>
    <t>PAN019</t>
  </si>
  <si>
    <t>Tomais</t>
  </si>
  <si>
    <t>PAN020</t>
  </si>
  <si>
    <t>Manuel Chimica</t>
  </si>
  <si>
    <t>PAN021</t>
  </si>
  <si>
    <t>Jorge</t>
  </si>
  <si>
    <t>PAN022</t>
  </si>
  <si>
    <t>Manuel Trabuco</t>
  </si>
  <si>
    <t>PAN023</t>
  </si>
  <si>
    <t>lucas Carlos</t>
  </si>
  <si>
    <t>PAN024</t>
  </si>
  <si>
    <t>Charles Chale</t>
  </si>
  <si>
    <t>PAN025</t>
  </si>
  <si>
    <t>Anita mavo</t>
  </si>
  <si>
    <t>PAN026</t>
  </si>
  <si>
    <t>Chirima Baptista</t>
  </si>
  <si>
    <t>PAN027</t>
  </si>
  <si>
    <t>Mauire Dizanoye</t>
  </si>
  <si>
    <t>PAN028</t>
  </si>
  <si>
    <t>Raimundo Alfredo</t>
  </si>
  <si>
    <t>PAN029</t>
  </si>
  <si>
    <t>Mateus Chicocte</t>
  </si>
  <si>
    <t>PAN030</t>
  </si>
  <si>
    <t>Castigo Fernando</t>
  </si>
  <si>
    <t>PAN031</t>
  </si>
  <si>
    <t>Chico Guezane</t>
  </si>
  <si>
    <t>PAN032</t>
  </si>
  <si>
    <t>Ernesto Vale</t>
  </si>
  <si>
    <t>PAN033</t>
  </si>
  <si>
    <t>Zacarias Chanaca</t>
  </si>
  <si>
    <t>PAN034</t>
  </si>
  <si>
    <t>Pedro Sipriano</t>
  </si>
  <si>
    <t>PAN035</t>
  </si>
  <si>
    <t>Samuel Simango</t>
  </si>
  <si>
    <t>PAN036</t>
  </si>
  <si>
    <t>Guezane Francisco</t>
  </si>
  <si>
    <t>PAN037</t>
  </si>
  <si>
    <t>Amelia Samuel</t>
  </si>
  <si>
    <t>PAN038</t>
  </si>
  <si>
    <t>PAN039</t>
  </si>
  <si>
    <t>Joao Elias</t>
  </si>
  <si>
    <t>PAN040</t>
  </si>
  <si>
    <t>Nora Estefane</t>
  </si>
  <si>
    <t>PAN041</t>
  </si>
  <si>
    <t>Albertina Salvador</t>
  </si>
  <si>
    <t>PAN042</t>
  </si>
  <si>
    <t>Delfina Paulo</t>
  </si>
  <si>
    <t>PAN043</t>
  </si>
  <si>
    <t>Ines Jose</t>
  </si>
  <si>
    <t>PAN044</t>
  </si>
  <si>
    <t>Armindo Chocaje</t>
  </si>
  <si>
    <t>PAN045</t>
  </si>
  <si>
    <t>Claudia Estefane</t>
  </si>
  <si>
    <t>PAN046</t>
  </si>
  <si>
    <t>Serguio Augusto</t>
  </si>
  <si>
    <t>PAN047</t>
  </si>
  <si>
    <t xml:space="preserve">Lidia Horacio </t>
  </si>
  <si>
    <t>PAN048</t>
  </si>
  <si>
    <t>Isaque Rogerio</t>
  </si>
  <si>
    <t>PAN049</t>
  </si>
  <si>
    <t>Tomas Alfredo</t>
  </si>
  <si>
    <t>PAN050</t>
  </si>
  <si>
    <t>Domingos Nhamacato</t>
  </si>
  <si>
    <t>PAN051</t>
  </si>
  <si>
    <t>Farai Estefane</t>
  </si>
  <si>
    <t>PAN052</t>
  </si>
  <si>
    <t>PAN053</t>
  </si>
  <si>
    <t>Diolinda Chuva</t>
  </si>
  <si>
    <t>PAN054</t>
  </si>
  <si>
    <t>Maninha Jose</t>
  </si>
  <si>
    <t>PAN055</t>
  </si>
  <si>
    <t>Geraldo Armando</t>
  </si>
  <si>
    <t>PAN056</t>
  </si>
  <si>
    <t>Zianai Chingore</t>
  </si>
  <si>
    <t>PAN057</t>
  </si>
  <si>
    <t>PAN058</t>
  </si>
  <si>
    <t>PAN059</t>
  </si>
  <si>
    <t>Julia Francisco</t>
  </si>
  <si>
    <t>PAN060</t>
  </si>
  <si>
    <t>Teixeira Braga</t>
  </si>
  <si>
    <t>PAN061</t>
  </si>
  <si>
    <t>Viralda Marcel</t>
  </si>
  <si>
    <t>PAN062</t>
  </si>
  <si>
    <t>Izildo Joao</t>
  </si>
  <si>
    <t>HOM001</t>
  </si>
  <si>
    <t>HOM002</t>
  </si>
  <si>
    <t>Elizabeth Nagado</t>
  </si>
  <si>
    <t>HOM003</t>
  </si>
  <si>
    <t>Daniel Matai</t>
  </si>
  <si>
    <t>HOM004</t>
  </si>
  <si>
    <t>Joao Miquitaio</t>
  </si>
  <si>
    <t>HOM005</t>
  </si>
  <si>
    <t>Joaquim Licuzad</t>
  </si>
  <si>
    <t>HOM006</t>
  </si>
  <si>
    <t>Rosa Earnosse</t>
  </si>
  <si>
    <t>HOM007</t>
  </si>
  <si>
    <t>Maria Busacho</t>
  </si>
  <si>
    <t>HOM008</t>
  </si>
  <si>
    <t>Maria Inacio</t>
  </si>
  <si>
    <t>HOM009</t>
  </si>
  <si>
    <t>Articia Tsoca</t>
  </si>
  <si>
    <t>HOM010</t>
  </si>
  <si>
    <t>Louisa Samuel</t>
  </si>
  <si>
    <t>HOM011</t>
  </si>
  <si>
    <t>Maria Sechene</t>
  </si>
  <si>
    <t>HOM012</t>
  </si>
  <si>
    <t>Isabel Hwandipanga</t>
  </si>
  <si>
    <t>HOM013</t>
  </si>
  <si>
    <t>Margarida Chidaunda</t>
  </si>
  <si>
    <t>HOM014</t>
  </si>
  <si>
    <t>Regina Louis</t>
  </si>
  <si>
    <t>HOM015</t>
  </si>
  <si>
    <t>Loucia Simate</t>
  </si>
  <si>
    <t>HOM016</t>
  </si>
  <si>
    <t>Kedia Gueque</t>
  </si>
  <si>
    <t>HOM017</t>
  </si>
  <si>
    <t>Pauline Chiforo</t>
  </si>
  <si>
    <t>HOM018</t>
  </si>
  <si>
    <t>Isabel Jomosse</t>
  </si>
  <si>
    <t>HOM019</t>
  </si>
  <si>
    <t>HOM020</t>
  </si>
  <si>
    <t>Cristina Mario</t>
  </si>
  <si>
    <t>HOM021</t>
  </si>
  <si>
    <t>Augusite Zeca</t>
  </si>
  <si>
    <t>HOM022</t>
  </si>
  <si>
    <t>Loda Saziwa</t>
  </si>
  <si>
    <t>HOM023</t>
  </si>
  <si>
    <t>Tunasta Charle</t>
  </si>
  <si>
    <t>HOM024</t>
  </si>
  <si>
    <t>Luoise Joao</t>
  </si>
  <si>
    <t>HOM025</t>
  </si>
  <si>
    <t>Louise Augusto</t>
  </si>
  <si>
    <t>HOM026</t>
  </si>
  <si>
    <t>Maria Claudio</t>
  </si>
  <si>
    <t>HOM027</t>
  </si>
  <si>
    <t>Fatima Bernardo</t>
  </si>
  <si>
    <t>HOM028</t>
  </si>
  <si>
    <t>Secilia Simate</t>
  </si>
  <si>
    <t>HOM029</t>
  </si>
  <si>
    <t>Gine Pera</t>
  </si>
  <si>
    <t>HOM030</t>
  </si>
  <si>
    <t>Sicilia Joao</t>
  </si>
  <si>
    <t>HOM031</t>
  </si>
  <si>
    <t>Claudine Joao</t>
  </si>
  <si>
    <t>HOM032</t>
  </si>
  <si>
    <t>Edna Grosse</t>
  </si>
  <si>
    <t>HOM033</t>
  </si>
  <si>
    <t>Feliz Ali</t>
  </si>
  <si>
    <t>HOM034</t>
  </si>
  <si>
    <t>HOM035</t>
  </si>
  <si>
    <t>Lucas Sinore</t>
  </si>
  <si>
    <t>HOM036</t>
  </si>
  <si>
    <t>Tome Pinto</t>
  </si>
  <si>
    <t>HOM037</t>
  </si>
  <si>
    <t>HOM038</t>
  </si>
  <si>
    <t>Luis Joao</t>
  </si>
  <si>
    <t>HOM039</t>
  </si>
  <si>
    <t>Armando Albano</t>
  </si>
  <si>
    <t>HOM040</t>
  </si>
  <si>
    <t>Davide Ernesto</t>
  </si>
  <si>
    <t>HOM041</t>
  </si>
  <si>
    <t>HOM042</t>
  </si>
  <si>
    <t>Artur Sicuzao</t>
  </si>
  <si>
    <t>HOM043</t>
  </si>
  <si>
    <t>Guerra Vasco</t>
  </si>
  <si>
    <t>HOM044</t>
  </si>
  <si>
    <t>Amereo Mwaudiega</t>
  </si>
  <si>
    <t>HOM045</t>
  </si>
  <si>
    <t>Francisco Tique</t>
  </si>
  <si>
    <t>HOM046</t>
  </si>
  <si>
    <t>Jone Avelino</t>
  </si>
  <si>
    <t>HOM047</t>
  </si>
  <si>
    <t>Eliza Teniasse</t>
  </si>
  <si>
    <t>HOM048</t>
  </si>
  <si>
    <t>Bejamin Florindo</t>
  </si>
  <si>
    <t>HOM049</t>
  </si>
  <si>
    <t>Terezinho Domingo</t>
  </si>
  <si>
    <t>HOM050</t>
  </si>
  <si>
    <t>Moises Feliciano</t>
  </si>
  <si>
    <t>HOM051</t>
  </si>
  <si>
    <t>Vinale Rui</t>
  </si>
  <si>
    <t>HOM052</t>
  </si>
  <si>
    <t>Maroso Mafalagcomiso</t>
  </si>
  <si>
    <t>HOM053</t>
  </si>
  <si>
    <t>Rui Bacalhane</t>
  </si>
  <si>
    <t>HOM054</t>
  </si>
  <si>
    <t>Romao Rui</t>
  </si>
  <si>
    <t>HOM055</t>
  </si>
  <si>
    <t>Eda Cuchega</t>
  </si>
  <si>
    <t>HOM056</t>
  </si>
  <si>
    <t>Tunaste Samueda</t>
  </si>
  <si>
    <t>HOM057</t>
  </si>
  <si>
    <t>Berta Filipe</t>
  </si>
  <si>
    <t>HOM058</t>
  </si>
  <si>
    <t>Tendai Mathere</t>
  </si>
  <si>
    <t>HOM059</t>
  </si>
  <si>
    <t>Irda Jose</t>
  </si>
  <si>
    <t>HOM060</t>
  </si>
  <si>
    <t>Domingo Aco</t>
  </si>
  <si>
    <t>HOM061</t>
  </si>
  <si>
    <t>Zobinho Campina</t>
  </si>
  <si>
    <t>HOM062</t>
  </si>
  <si>
    <t>Maria Chimoio</t>
  </si>
  <si>
    <t>HOM063</t>
  </si>
  <si>
    <t>Marizane Sicutai</t>
  </si>
  <si>
    <t>HOM064</t>
  </si>
  <si>
    <t>Tome Pedro</t>
  </si>
  <si>
    <t>HOM065</t>
  </si>
  <si>
    <t>Saimto Joao</t>
  </si>
  <si>
    <t>HOM066</t>
  </si>
  <si>
    <t>Bitosse Maganho</t>
  </si>
  <si>
    <t>HOM067</t>
  </si>
  <si>
    <t>Elizabethe Magado</t>
  </si>
  <si>
    <t>HOM068</t>
  </si>
  <si>
    <t>Lucia Sinate</t>
  </si>
  <si>
    <t>HOM069</t>
  </si>
  <si>
    <t>Fine Bernardo</t>
  </si>
  <si>
    <t>HOM070</t>
  </si>
  <si>
    <t>Jose Siane</t>
  </si>
  <si>
    <t>HOM071</t>
  </si>
  <si>
    <t>Lucas Cantsanhe</t>
  </si>
  <si>
    <t>HOM072</t>
  </si>
  <si>
    <t>Castigo Forquias</t>
  </si>
  <si>
    <t>HOM073</t>
  </si>
  <si>
    <t>Lucinda Francisco</t>
  </si>
  <si>
    <t xml:space="preserve"> </t>
  </si>
  <si>
    <t>Date Broke Down</t>
  </si>
  <si>
    <t>MP Start date</t>
  </si>
  <si>
    <t>Date Fixed</t>
  </si>
  <si>
    <t>Works Required</t>
  </si>
  <si>
    <t>Works completed</t>
  </si>
  <si>
    <t>Who repaired</t>
  </si>
  <si>
    <t>Works carried out</t>
  </si>
  <si>
    <t>Total Days broken</t>
  </si>
  <si>
    <t>Total Days Broken 2020</t>
  </si>
  <si>
    <t>Total Days broken 2021</t>
  </si>
  <si>
    <t>Total days broken in MP</t>
  </si>
  <si>
    <t>The borehole is very hard to pump and it is producing very little water</t>
  </si>
  <si>
    <t>WATSAN</t>
  </si>
  <si>
    <t>The borehole was not producing water. 5 centrilisers, 1 cylinder, 1 pvc pipe, 1 pvc glue, 3 unions, full bush bearing, hand pumper, rod hanger pin, 1 handle , m12 screw</t>
  </si>
  <si>
    <t>The borehole has Piston problem, 1 full piston, 1 pvc pipe, 2 rods, 1 foot valve, 10 rod centrilisers, 1 pvc glue, 2 bush bearings</t>
  </si>
  <si>
    <t>The borehole had piston problem; not producing enough water. 1 full piston, 1 pvc pipe, 2 rods, 1 foot valve, 10 rod centrilisers, 1 pvc glue, 2 bush bearings</t>
  </si>
  <si>
    <t>Plunger rod complete is worn</t>
  </si>
  <si>
    <t>Plunger rod complete was worn
Parts replaced: 1 plunger rod complete, 10 rods centralizers, 1 full bush bearing</t>
  </si>
  <si>
    <t>rod is broken, not producing water. 1 rod, 10 centrilisers, pvc glue, u seal, 4 crew m12, full bush bearing.</t>
  </si>
  <si>
    <t>rod was broken, not producing water.  1 rod, 10 centrilisers, pvc glue, u seal, 4 crew m12, full bush bearing.</t>
  </si>
  <si>
    <t>Fulcrum pin, Rod hanger pin, Rod centralizer and Piston worns</t>
  </si>
  <si>
    <t>Cup Seal was worn.
Parts replaced:1 cup Seal, 6 rod centralizers,1 fulcrumpin, 1 rod hangerpin, 1 full bush bearing, 4 M12 scren.</t>
  </si>
  <si>
    <t>Water Pump has stopped producing water</t>
  </si>
  <si>
    <t>Water Pump was not producing water.
Parts used: Full Bush bearing, 1 piston</t>
  </si>
  <si>
    <t>Pvc pipes cracked</t>
  </si>
  <si>
    <t>PVC was pipes cracked
Parts used: 12 rod centralisers, full Bush bearing, 1pvc pipe, 1 rod, 1 piston, 1pvc glue.</t>
  </si>
  <si>
    <t>Estava a falta de casquilhos</t>
  </si>
  <si>
    <t>Community</t>
  </si>
  <si>
    <t>Bush bearing worn
Parts replaced: Full bush baering</t>
  </si>
  <si>
    <t>The borehole has U seal wasted, not producing water. Full plastic bush bearing, 1 piston.</t>
  </si>
  <si>
    <t>The borehole had U seal worn, not producing water
Parts used: full plastic bush bearing, 1 Piston</t>
  </si>
  <si>
    <t>The borehole has problem of piston, it is producing very little water.</t>
  </si>
  <si>
    <t>The borehole had problem of piston, it was producing very little water
Parts used: 6 rod centralisers, full plastic bush bearing, 1 Piston</t>
  </si>
  <si>
    <t>Cylinder, full Bush bearing and rods centralizer worns</t>
  </si>
  <si>
    <t>Cylinder was worn
Parts replaced:cylinder, 5 rods centralizers, 1 full bush bearing, 1 PVC glue and 3 compling.</t>
  </si>
  <si>
    <t>foot valve is stuck, not producing constant water</t>
  </si>
  <si>
    <t>foot valve was stuck, the borehole wasn't producing constant water
Parts replaced: 6 rod centralisers, 1 piston, full plastic bush bearing, 1 PVC glue, 1 pipe, 1 foot valve,</t>
  </si>
  <si>
    <t>Not producing constant water. full bush bearing, 10 rod centrilisers, 1 u seal.</t>
  </si>
  <si>
    <t>Not producing constant water, repaired but the borehole seems not to have enough water. full bush bearing, 10 rod centrilisers, 1 u seal.</t>
  </si>
  <si>
    <t>There is no enough water in this borehole, it produces very little water. 
To be drilled and installed in another location in the same village.</t>
  </si>
  <si>
    <t>Piston worn</t>
  </si>
  <si>
    <t>Piston and rod centralisers were worn</t>
  </si>
  <si>
    <t>Plunger rod complete was worn
Parts replaced: 1 plunger rod complete, 1 PVC glue, 10 rods centralizers and 1 full bush bearing.</t>
  </si>
  <si>
    <t>Nhavzicandua</t>
  </si>
  <si>
    <t>Full  Bush bearing is worn</t>
  </si>
  <si>
    <t>Full bush bearing was worn
Parts replaced: 1 Full bush bearing, 1 cup seal, 6 rods centralizerd</t>
  </si>
  <si>
    <t>PVC pipe is cracked, and cylinder is worn</t>
  </si>
  <si>
    <t>PVC pipe was cracked, and cylinder was worn
Parts used: 1 full bush bearing, 1 cylinder, 14 rod centralisers, 1 foot valve, 1 Nylon rope, 1 PVC glue, 1 rode, 3 PVC pipes</t>
  </si>
  <si>
    <t>Pvc pipe is cracked</t>
  </si>
  <si>
    <t>Pvc pipe was cracked
Parts replaced: 1 Pvc riser Piper, 1 full bush bearing, 1 fulcrum pin, 11 rods centralizers, 1 foot valve, 1 cup seal,1 pvc glue, 6 couplings</t>
  </si>
  <si>
    <t>Tique-Tique-1</t>
  </si>
  <si>
    <t>The Piston/ plunger rod is broken, the water is not coming out</t>
  </si>
  <si>
    <t>The Piston/ plunger rod is broken, the water is not coming out
Parts used: 9 rod centralisers, 1 seal, 1 Piston, full plastic bush bearing, 1 M12 screw</t>
  </si>
  <si>
    <t>The pump has not been producing enough water</t>
  </si>
  <si>
    <t>The pump has not been producing enough water
Parts replaced: Rod hanger assembly, fulcrum pin, full bush bearing</t>
  </si>
  <si>
    <t>Plunger rod complete was worn
Parts replaced: 1 pvc riser pipe, 1 pvc glue, 1 plunger rod complete, 1 full bush bearing, 12 rods centralizers</t>
  </si>
  <si>
    <t>not producing constant water. full bush bearing, 1 piston.</t>
  </si>
  <si>
    <t>Not producing constant water. Full bush bearing, 1 piston.</t>
  </si>
  <si>
    <t>The bohole is producing litlle water</t>
  </si>
  <si>
    <t>Cup seal was worn
Parts replaced: 1 cup seal</t>
  </si>
  <si>
    <t>Piston is worn</t>
  </si>
  <si>
    <t>Piston was worn
Parts replaced: 1 piston,7 rod centralizers and 1 full bush bearing.</t>
  </si>
  <si>
    <t>Chissui-Rupongue</t>
  </si>
  <si>
    <t>Plunger rod complete was worn
Parts replaced: 1 plunger rod complete, 1 full bush bearing, 5 rods cetralizers , 4 pvc glue.</t>
  </si>
  <si>
    <t>Plunger rod complete was worn
Parts replaced: 1 plunger rod complete, 1full bush bearing, 11 rods centralizers</t>
  </si>
  <si>
    <t>U seal and Piston are worn</t>
  </si>
  <si>
    <t>U seal and Plunger rod were worn
Parts replaced: 1 u seal, Plunger rod</t>
  </si>
  <si>
    <t>Plunger rod complete was worn
Parts replaced : 1 plunger rod complete, 5 couplings, 1 full bush bearing, 10 rods centralizers</t>
  </si>
  <si>
    <t>PVC Pipe was cracked
Parts replaced: 1pvc pipe, 1 full bush bearing, 1 cup Seal, 14 rods centralizers, 1 pvc glue,2 coupligs,1'rod</t>
  </si>
  <si>
    <t>rod centralisers and piston worn.</t>
  </si>
  <si>
    <t>Centralisers and piston worn</t>
  </si>
  <si>
    <t>Cup Seal is worn</t>
  </si>
  <si>
    <t>Cup seal was worn
Parts replaced:1 fulcrum pin, 1 rod hanger pin, 1 full bush bearing, 10 rod centralizers and 1 cup seal</t>
  </si>
  <si>
    <t>the piston/ plunger rod is worn, it is producing very little water.
 9 rod centralisers, 1 piston, full plastic bush bearing</t>
  </si>
  <si>
    <t>the piston/ plunger rod was worn, it was producing very little water
Parts used: 9 rod centralisers, 1 piston, full plastic bush bearing</t>
  </si>
  <si>
    <t>Plunger rod complete was worn
Parts replaced: 2 cement bags, 3 M12 screw, 1 full bush bearing, 5 rods centralised,1 foot valve, 1 plunger rod complete, 3 couplings, 1 pvc glue</t>
  </si>
  <si>
    <t>Cup seal was worn
Parts replaced: 1 cup seal, 1 full bush bearing,8 rods centralizers</t>
  </si>
  <si>
    <t>not producing enough water</t>
  </si>
  <si>
    <t>1 pvc pipe, 1 piston, 1 pvc glue, 10 rod centralisers</t>
  </si>
  <si>
    <t>Not producing water. 3 pvc pipes, 3 rodes, full bush bearing, pvc glue.</t>
  </si>
  <si>
    <t>pvc pipe and rode problem. 3 pvc pipes, 3 rodes, full bush bearing, pvc glue.</t>
  </si>
  <si>
    <t>Full Bush bearing is worn</t>
  </si>
  <si>
    <t>Full bush bearing was worn
Parts replaced: 1 full bush bearing, 9 rods centralizers, 1 plunger rod complete</t>
  </si>
  <si>
    <t>Cup seal was worn
Parts replaced: 1 fulcrum pin, 1 full bush bearing, 1 cup seal, 10 rods centralizers</t>
  </si>
  <si>
    <t>2020 Year End</t>
  </si>
  <si>
    <t xml:space="preserve">MP End </t>
  </si>
  <si>
    <t>GSID</t>
  </si>
  <si>
    <t>VPA</t>
  </si>
  <si>
    <t>Pump efficiency</t>
  </si>
  <si>
    <t>Litres per second</t>
  </si>
  <si>
    <t>Litres per hours</t>
  </si>
  <si>
    <t>Date</t>
  </si>
  <si>
    <t>Josina Machel-Gondola</t>
  </si>
  <si>
    <t>Magaro</t>
  </si>
  <si>
    <t>Muquawaio</t>
  </si>
  <si>
    <t>Agostinho Neto A</t>
  </si>
  <si>
    <t>Agostinho Neto B</t>
  </si>
  <si>
    <t>Tique- Tique-Mutongoro</t>
  </si>
  <si>
    <t>Dewe-Thaimo</t>
  </si>
  <si>
    <t>7 de Setembro</t>
  </si>
  <si>
    <t>Panga-panga</t>
  </si>
  <si>
    <t>Theroretical Capacity</t>
  </si>
  <si>
    <t>Claimed Output (accounting for gaps in pumping, spillage etc)</t>
  </si>
  <si>
    <t>Pump Efficiency (Seconds)</t>
  </si>
  <si>
    <t>Litres per Hour</t>
  </si>
  <si>
    <t>Litres per op. hours</t>
  </si>
  <si>
    <t xml:space="preserve">Operating Hours </t>
  </si>
  <si>
    <t xml:space="preserve">% hour use </t>
  </si>
  <si>
    <t xml:space="preserve">Use hours </t>
  </si>
  <si>
    <t>Daily Capacity</t>
  </si>
  <si>
    <t>Litres</t>
  </si>
  <si>
    <t xml:space="preserve">Average flow rate </t>
  </si>
  <si>
    <t>m3/h</t>
  </si>
  <si>
    <t>L/hr</t>
  </si>
  <si>
    <t>Daily Capacity Cap</t>
  </si>
  <si>
    <t>Average hours of operation</t>
  </si>
  <si>
    <t>Capacity per Capita, per handpump</t>
  </si>
  <si>
    <t>Litres per person per day</t>
  </si>
  <si>
    <t>HH List Total People</t>
  </si>
  <si>
    <t>AVERAGE</t>
  </si>
  <si>
    <t>2020 MP days</t>
  </si>
  <si>
    <t>2021 MP Days</t>
  </si>
  <si>
    <t>SDG 5 (time saved)</t>
  </si>
  <si>
    <t>There was no enough water in the borehole.
New drilling and installation of new Afridev hand pump at another site in the same community.</t>
  </si>
  <si>
    <t>Same Dates</t>
  </si>
  <si>
    <t>Photo uploaded</t>
  </si>
  <si>
    <t>y</t>
  </si>
  <si>
    <t>Notes</t>
  </si>
  <si>
    <t>n</t>
  </si>
  <si>
    <t>partially outside period</t>
  </si>
  <si>
    <t>There is no enough water in this borehole, it produces very little water. To be drilled and installed in another location in the same village.</t>
  </si>
  <si>
    <t>Plunger rod complete was worn
Parts replaced :1 plunger rod complete, 1 full bush bearing, 10 rods centralizers</t>
  </si>
  <si>
    <t>Total Ers</t>
  </si>
  <si>
    <t>USAGE SURVEY RESULTS</t>
  </si>
  <si>
    <t>Average HH size</t>
  </si>
  <si>
    <t>Litres collected per HH</t>
  </si>
  <si>
    <t>Litres per person</t>
  </si>
  <si>
    <t>Average litres per person</t>
  </si>
  <si>
    <t>Rainy - 3 months</t>
  </si>
  <si>
    <t>Dry - 9 months</t>
  </si>
  <si>
    <t>Litres per person cap</t>
  </si>
  <si>
    <t>USER 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</si>
</sst>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-* #,##0.00_-;\-* #,##0.00_-;_-* &quot;-&quot;??_-;_-@_-"/>
    <numFmt numFmtId="164" formatCode="0.0000000"/>
    <numFmt numFmtId="165" formatCode="0.00000"/>
    <numFmt numFmtId="166" formatCode="_-* #,##0_-;\-* #,##0_-;_-* &quot;-&quot;??_-;_-@_-"/>
    <numFmt numFmtId="167" formatCode="0.000000"/>
    <numFmt numFmtId="168" formatCode="0.00000000000"/>
    <numFmt numFmtId="169" formatCode="0.0000"/>
    <numFmt numFmtId="170" formatCode="0.000"/>
    <numFmt numFmtId="171" formatCode="0.0"/>
    <numFmt numFmtId="172" formatCode="0.000000000"/>
    <numFmt numFmtId="173" formatCode="dd/mm/yyyy;@"/>
    <numFmt numFmtId="174" formatCode="_-* #,##0.000000_-;\-* #,##0.000000_-;_-* &quot;-&quot;??_-;_-@_-"/>
    <numFmt numFmtId="175" formatCode="_-* #,##0.0000_-;\-* #,##0.0000_-;_-* &quot;-&quot;????_-;_-@_-"/>
    <numFmt numFmtId="176" formatCode="_-* #,##0.0_-;\-* #,##0.0_-;_-* &quot;-&quot;??_-;_-@_-"/>
  </numFmts>
  <fonts count="2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0"/>
      <name val="Arial"/>
      <family val="2"/>
    </font>
    <font>
      <vertAlign val="sub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</font>
    <font>
      <sz val="11"/>
      <name val="Calibri"/>
      <family val="2"/>
    </font>
    <font>
      <sz val="12"/>
      <color rgb="FF00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000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</font>
  </fonts>
  <fills count="3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59999389629810485"/>
        <bgColor rgb="FF000000"/>
      </patternFill>
    </fill>
    <fill>
      <patternFill patternType="solid">
        <fgColor theme="5" tint="0.59999389629810485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7" tint="0.59999389629810485"/>
        <bgColor rgb="FF000000"/>
      </patternFill>
    </fill>
    <fill>
      <patternFill patternType="solid">
        <fgColor rgb="FFAEAAAA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D5D3D1"/>
      </left>
      <right style="thin">
        <color rgb="FFD5D3D1"/>
      </right>
      <top style="thin">
        <color rgb="FFD5D3D1"/>
      </top>
      <bottom style="thin">
        <color rgb="FFD5D3D1"/>
      </bottom>
      <diagonal/>
    </border>
  </borders>
  <cellStyleXfs count="9">
    <xf numFmtId="0" fontId="0" fillId="0" borderId="0"/>
    <xf numFmtId="43" fontId="6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8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44">
    <xf numFmtId="0" fontId="0" fillId="0" borderId="0" xfId="0"/>
    <xf numFmtId="0" fontId="1" fillId="6" borderId="14" xfId="0" applyFont="1" applyFill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1" fontId="2" fillId="0" borderId="1" xfId="0" applyNumberFormat="1" applyFont="1" applyBorder="1" applyAlignment="1">
      <alignment horizontal="center" wrapText="1"/>
    </xf>
    <xf numFmtId="0" fontId="0" fillId="9" borderId="0" xfId="0" applyFill="1"/>
    <xf numFmtId="0" fontId="0" fillId="9" borderId="0" xfId="0" applyFill="1" applyAlignment="1">
      <alignment wrapText="1"/>
    </xf>
    <xf numFmtId="0" fontId="0" fillId="0" borderId="22" xfId="0" applyBorder="1"/>
    <xf numFmtId="3" fontId="0" fillId="2" borderId="8" xfId="0" applyNumberFormat="1" applyFill="1" applyBorder="1"/>
    <xf numFmtId="0" fontId="0" fillId="0" borderId="20" xfId="0" applyBorder="1"/>
    <xf numFmtId="10" fontId="0" fillId="2" borderId="8" xfId="0" applyNumberFormat="1" applyFill="1" applyBorder="1"/>
    <xf numFmtId="0" fontId="2" fillId="0" borderId="23" xfId="0" applyFont="1" applyBorder="1"/>
    <xf numFmtId="0" fontId="2" fillId="0" borderId="9" xfId="0" applyFont="1" applyBorder="1"/>
    <xf numFmtId="1" fontId="2" fillId="2" borderId="10" xfId="0" applyNumberFormat="1" applyFont="1" applyFill="1" applyBorder="1"/>
    <xf numFmtId="1" fontId="0" fillId="9" borderId="0" xfId="0" applyNumberFormat="1" applyFill="1" applyAlignment="1">
      <alignment wrapText="1"/>
    </xf>
    <xf numFmtId="1" fontId="2" fillId="2" borderId="21" xfId="0" applyNumberFormat="1" applyFont="1" applyFill="1" applyBorder="1"/>
    <xf numFmtId="0" fontId="0" fillId="8" borderId="30" xfId="0" applyFill="1" applyBorder="1" applyAlignment="1">
      <alignment wrapText="1"/>
    </xf>
    <xf numFmtId="14" fontId="0" fillId="9" borderId="0" xfId="0" applyNumberFormat="1" applyFill="1" applyAlignment="1">
      <alignment horizontal="right"/>
    </xf>
    <xf numFmtId="166" fontId="0" fillId="2" borderId="1" xfId="1" applyNumberFormat="1" applyFont="1" applyFill="1" applyBorder="1"/>
    <xf numFmtId="0" fontId="2" fillId="9" borderId="24" xfId="0" applyFont="1" applyFill="1" applyBorder="1" applyAlignment="1">
      <alignment horizontal="left"/>
    </xf>
    <xf numFmtId="0" fontId="2" fillId="9" borderId="28" xfId="0" applyFont="1" applyFill="1" applyBorder="1" applyAlignment="1">
      <alignment horizontal="left"/>
    </xf>
    <xf numFmtId="167" fontId="0" fillId="2" borderId="1" xfId="0" applyNumberFormat="1" applyFill="1" applyBorder="1"/>
    <xf numFmtId="166" fontId="0" fillId="9" borderId="0" xfId="0" applyNumberFormat="1" applyFill="1"/>
    <xf numFmtId="1" fontId="0" fillId="9" borderId="22" xfId="0" applyNumberFormat="1" applyFill="1" applyBorder="1"/>
    <xf numFmtId="14" fontId="0" fillId="9" borderId="32" xfId="0" applyNumberFormat="1" applyFill="1" applyBorder="1" applyAlignment="1">
      <alignment horizontal="left"/>
    </xf>
    <xf numFmtId="14" fontId="0" fillId="9" borderId="33" xfId="0" applyNumberFormat="1" applyFill="1" applyBorder="1" applyAlignment="1">
      <alignment horizontal="left"/>
    </xf>
    <xf numFmtId="0" fontId="0" fillId="9" borderId="32" xfId="0" applyFill="1" applyBorder="1" applyAlignment="1">
      <alignment horizontal="center"/>
    </xf>
    <xf numFmtId="0" fontId="1" fillId="10" borderId="5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0" fillId="9" borderId="0" xfId="0" applyFill="1" applyAlignment="1">
      <alignment horizontal="center" vertical="center" textRotation="90"/>
    </xf>
    <xf numFmtId="166" fontId="2" fillId="9" borderId="13" xfId="1" applyNumberFormat="1" applyFont="1" applyFill="1" applyBorder="1"/>
    <xf numFmtId="14" fontId="0" fillId="9" borderId="0" xfId="0" applyNumberFormat="1" applyFill="1"/>
    <xf numFmtId="0" fontId="0" fillId="9" borderId="0" xfId="0" applyFill="1" applyAlignment="1">
      <alignment horizontal="center"/>
    </xf>
    <xf numFmtId="0" fontId="2" fillId="9" borderId="0" xfId="0" applyFont="1" applyFill="1"/>
    <xf numFmtId="2" fontId="0" fillId="9" borderId="32" xfId="0" applyNumberFormat="1" applyFill="1" applyBorder="1" applyAlignment="1">
      <alignment horizontal="center"/>
    </xf>
    <xf numFmtId="0" fontId="2" fillId="9" borderId="0" xfId="0" applyFont="1" applyFill="1" applyAlignment="1">
      <alignment horizontal="center"/>
    </xf>
    <xf numFmtId="0" fontId="0" fillId="11" borderId="1" xfId="0" applyFill="1" applyBorder="1"/>
    <xf numFmtId="0" fontId="0" fillId="11" borderId="1" xfId="0" applyFill="1" applyBorder="1" applyAlignment="1">
      <alignment wrapText="1"/>
    </xf>
    <xf numFmtId="166" fontId="0" fillId="0" borderId="1" xfId="1" applyNumberFormat="1" applyFont="1" applyBorder="1"/>
    <xf numFmtId="0" fontId="1" fillId="10" borderId="35" xfId="0" applyFont="1" applyFill="1" applyBorder="1" applyAlignment="1">
      <alignment horizontal="center"/>
    </xf>
    <xf numFmtId="166" fontId="2" fillId="9" borderId="37" xfId="1" applyNumberFormat="1" applyFont="1" applyFill="1" applyBorder="1"/>
    <xf numFmtId="166" fontId="2" fillId="9" borderId="38" xfId="1" applyNumberFormat="1" applyFont="1" applyFill="1" applyBorder="1"/>
    <xf numFmtId="1" fontId="0" fillId="9" borderId="2" xfId="0" applyNumberFormat="1" applyFill="1" applyBorder="1"/>
    <xf numFmtId="1" fontId="0" fillId="9" borderId="21" xfId="0" applyNumberFormat="1" applyFill="1" applyBorder="1"/>
    <xf numFmtId="43" fontId="0" fillId="9" borderId="0" xfId="0" applyNumberFormat="1" applyFill="1"/>
    <xf numFmtId="0" fontId="2" fillId="9" borderId="31" xfId="0" applyFont="1" applyFill="1" applyBorder="1"/>
    <xf numFmtId="0" fontId="0" fillId="9" borderId="24" xfId="0" applyFill="1" applyBorder="1" applyAlignment="1">
      <alignment horizontal="left"/>
    </xf>
    <xf numFmtId="0" fontId="0" fillId="9" borderId="27" xfId="0" applyFill="1" applyBorder="1" applyAlignment="1">
      <alignment horizontal="left"/>
    </xf>
    <xf numFmtId="1" fontId="0" fillId="9" borderId="31" xfId="0" applyNumberFormat="1" applyFill="1" applyBorder="1" applyAlignment="1">
      <alignment horizontal="center"/>
    </xf>
    <xf numFmtId="0" fontId="2" fillId="9" borderId="41" xfId="0" applyFont="1" applyFill="1" applyBorder="1"/>
    <xf numFmtId="1" fontId="2" fillId="9" borderId="42" xfId="0" applyNumberFormat="1" applyFont="1" applyFill="1" applyBorder="1"/>
    <xf numFmtId="9" fontId="0" fillId="2" borderId="1" xfId="5" applyFont="1" applyFill="1" applyBorder="1"/>
    <xf numFmtId="1" fontId="0" fillId="0" borderId="40" xfId="0" applyNumberFormat="1" applyFill="1" applyBorder="1" applyAlignment="1">
      <alignment horizontal="center"/>
    </xf>
    <xf numFmtId="1" fontId="0" fillId="0" borderId="15" xfId="0" applyNumberFormat="1" applyBorder="1" applyAlignment="1">
      <alignment horizontal="center"/>
    </xf>
    <xf numFmtId="1" fontId="0" fillId="0" borderId="34" xfId="0" applyNumberFormat="1" applyBorder="1" applyAlignment="1">
      <alignment horizontal="center"/>
    </xf>
    <xf numFmtId="0" fontId="0" fillId="0" borderId="0" xfId="0" applyAlignment="1">
      <alignment horizontal="left"/>
    </xf>
    <xf numFmtId="0" fontId="0" fillId="13" borderId="43" xfId="0" applyFill="1" applyBorder="1" applyAlignment="1">
      <alignment horizontal="right"/>
    </xf>
    <xf numFmtId="0" fontId="0" fillId="13" borderId="1" xfId="0" applyFill="1" applyBorder="1" applyAlignment="1">
      <alignment horizontal="right"/>
    </xf>
    <xf numFmtId="2" fontId="0" fillId="2" borderId="1" xfId="0" applyNumberFormat="1" applyFill="1" applyBorder="1"/>
    <xf numFmtId="10" fontId="0" fillId="2" borderId="1" xfId="5" applyNumberFormat="1" applyFont="1" applyFill="1" applyBorder="1"/>
    <xf numFmtId="1" fontId="0" fillId="9" borderId="0" xfId="0" applyNumberFormat="1" applyFill="1" applyBorder="1"/>
    <xf numFmtId="0" fontId="0" fillId="0" borderId="34" xfId="0" applyBorder="1" applyAlignment="1">
      <alignment vertical="top"/>
    </xf>
    <xf numFmtId="0" fontId="0" fillId="0" borderId="1" xfId="0" applyBorder="1" applyAlignment="1">
      <alignment vertical="top" wrapText="1"/>
    </xf>
    <xf numFmtId="1" fontId="2" fillId="0" borderId="1" xfId="0" applyNumberFormat="1" applyFont="1" applyBorder="1" applyAlignment="1">
      <alignment horizontal="right" vertical="top"/>
    </xf>
    <xf numFmtId="0" fontId="0" fillId="0" borderId="1" xfId="0" applyBorder="1" applyAlignment="1">
      <alignment vertical="top"/>
    </xf>
    <xf numFmtId="1" fontId="0" fillId="0" borderId="1" xfId="0" applyNumberFormat="1" applyBorder="1" applyAlignment="1">
      <alignment horizontal="right" vertical="top"/>
    </xf>
    <xf numFmtId="0" fontId="0" fillId="0" borderId="14" xfId="0" applyBorder="1" applyAlignment="1">
      <alignment vertical="top"/>
    </xf>
    <xf numFmtId="10" fontId="0" fillId="0" borderId="1" xfId="0" applyNumberFormat="1" applyBorder="1" applyAlignment="1">
      <alignment horizontal="right" vertical="top"/>
    </xf>
    <xf numFmtId="9" fontId="0" fillId="0" borderId="1" xfId="0" applyNumberFormat="1" applyBorder="1" applyAlignment="1">
      <alignment horizontal="right" vertical="top"/>
    </xf>
    <xf numFmtId="0" fontId="0" fillId="9" borderId="31" xfId="0" applyFont="1" applyFill="1" applyBorder="1"/>
    <xf numFmtId="0" fontId="0" fillId="11" borderId="2" xfId="0" applyFill="1" applyBorder="1"/>
    <xf numFmtId="0" fontId="0" fillId="0" borderId="2" xfId="0" applyBorder="1" applyAlignment="1">
      <alignment vertical="top"/>
    </xf>
    <xf numFmtId="0" fontId="0" fillId="0" borderId="0" xfId="0" applyBorder="1"/>
    <xf numFmtId="0" fontId="0" fillId="0" borderId="44" xfId="0" applyBorder="1"/>
    <xf numFmtId="10" fontId="0" fillId="0" borderId="1" xfId="0" applyNumberFormat="1" applyBorder="1" applyAlignment="1">
      <alignment horizontal="right" wrapText="1"/>
    </xf>
    <xf numFmtId="0" fontId="0" fillId="9" borderId="22" xfId="0" applyFill="1" applyBorder="1"/>
    <xf numFmtId="0" fontId="0" fillId="9" borderId="1" xfId="0" applyFill="1" applyBorder="1"/>
    <xf numFmtId="165" fontId="0" fillId="9" borderId="1" xfId="0" applyNumberFormat="1" applyFill="1" applyBorder="1"/>
    <xf numFmtId="0" fontId="0" fillId="9" borderId="1" xfId="0" applyFill="1" applyBorder="1" applyAlignment="1">
      <alignment horizontal="right"/>
    </xf>
    <xf numFmtId="1" fontId="2" fillId="2" borderId="21" xfId="1" applyNumberFormat="1" applyFont="1" applyFill="1" applyBorder="1" applyAlignment="1">
      <alignment wrapText="1"/>
    </xf>
    <xf numFmtId="14" fontId="0" fillId="9" borderId="1" xfId="0" applyNumberFormat="1" applyFill="1" applyBorder="1" applyAlignment="1">
      <alignment horizontal="right"/>
    </xf>
    <xf numFmtId="14" fontId="0" fillId="9" borderId="1" xfId="0" applyNumberFormat="1" applyFill="1" applyBorder="1"/>
    <xf numFmtId="166" fontId="2" fillId="9" borderId="31" xfId="1" applyNumberFormat="1" applyFont="1" applyFill="1" applyBorder="1"/>
    <xf numFmtId="0" fontId="11" fillId="0" borderId="1" xfId="0" applyFont="1" applyBorder="1"/>
    <xf numFmtId="0" fontId="11" fillId="14" borderId="9" xfId="0" applyFont="1" applyFill="1" applyBorder="1"/>
    <xf numFmtId="0" fontId="11" fillId="0" borderId="43" xfId="0" applyFont="1" applyBorder="1"/>
    <xf numFmtId="0" fontId="11" fillId="0" borderId="22" xfId="0" applyFont="1" applyBorder="1" applyAlignment="1">
      <alignment horizontal="center"/>
    </xf>
    <xf numFmtId="0" fontId="0" fillId="14" borderId="23" xfId="0" applyFill="1" applyBorder="1"/>
    <xf numFmtId="0" fontId="11" fillId="0" borderId="35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11" fillId="0" borderId="8" xfId="0" applyFont="1" applyBorder="1" applyAlignment="1">
      <alignment horizontal="center"/>
    </xf>
    <xf numFmtId="0" fontId="11" fillId="0" borderId="1" xfId="0" applyFont="1" applyBorder="1" applyAlignment="1">
      <alignment horizontal="left"/>
    </xf>
    <xf numFmtId="0" fontId="11" fillId="14" borderId="9" xfId="0" applyFont="1" applyFill="1" applyBorder="1" applyAlignment="1">
      <alignment horizontal="left"/>
    </xf>
    <xf numFmtId="0" fontId="0" fillId="14" borderId="9" xfId="0" applyFill="1" applyBorder="1" applyAlignment="1">
      <alignment horizontal="right"/>
    </xf>
    <xf numFmtId="2" fontId="0" fillId="14" borderId="10" xfId="0" applyNumberFormat="1" applyFill="1" applyBorder="1" applyAlignment="1">
      <alignment horizontal="right"/>
    </xf>
    <xf numFmtId="0" fontId="11" fillId="0" borderId="1" xfId="0" applyFont="1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8" xfId="0" applyBorder="1" applyAlignment="1">
      <alignment horizontal="right"/>
    </xf>
    <xf numFmtId="0" fontId="11" fillId="0" borderId="43" xfId="0" applyFont="1" applyBorder="1" applyAlignment="1">
      <alignment horizontal="left"/>
    </xf>
    <xf numFmtId="0" fontId="11" fillId="0" borderId="43" xfId="0" applyFont="1" applyBorder="1" applyAlignment="1">
      <alignment horizontal="right"/>
    </xf>
    <xf numFmtId="0" fontId="0" fillId="0" borderId="43" xfId="0" applyBorder="1" applyAlignment="1">
      <alignment horizontal="right"/>
    </xf>
    <xf numFmtId="0" fontId="11" fillId="0" borderId="36" xfId="0" applyFont="1" applyBorder="1" applyAlignment="1">
      <alignment horizontal="right"/>
    </xf>
    <xf numFmtId="0" fontId="11" fillId="0" borderId="8" xfId="0" applyFont="1" applyBorder="1" applyAlignment="1">
      <alignment horizontal="right"/>
    </xf>
    <xf numFmtId="0" fontId="12" fillId="0" borderId="36" xfId="0" applyFont="1" applyBorder="1" applyAlignment="1">
      <alignment horizontal="right"/>
    </xf>
    <xf numFmtId="14" fontId="0" fillId="14" borderId="9" xfId="0" applyNumberFormat="1" applyFill="1" applyBorder="1" applyAlignment="1">
      <alignment horizontal="right"/>
    </xf>
    <xf numFmtId="14" fontId="0" fillId="14" borderId="9" xfId="0" applyNumberFormat="1" applyFill="1" applyBorder="1"/>
    <xf numFmtId="14" fontId="0" fillId="15" borderId="1" xfId="0" applyNumberFormat="1" applyFill="1" applyBorder="1" applyAlignment="1">
      <alignment horizontal="right"/>
    </xf>
    <xf numFmtId="0" fontId="0" fillId="15" borderId="1" xfId="0" applyFill="1" applyBorder="1" applyAlignment="1">
      <alignment horizontal="right"/>
    </xf>
    <xf numFmtId="14" fontId="0" fillId="9" borderId="0" xfId="0" applyNumberFormat="1" applyFill="1" applyBorder="1"/>
    <xf numFmtId="0" fontId="0" fillId="9" borderId="0" xfId="0" applyFill="1" applyBorder="1"/>
    <xf numFmtId="0" fontId="11" fillId="0" borderId="43" xfId="0" applyFont="1" applyBorder="1" applyAlignment="1">
      <alignment horizontal="center"/>
    </xf>
    <xf numFmtId="0" fontId="0" fillId="0" borderId="43" xfId="0" applyBorder="1" applyAlignment="1">
      <alignment horizontal="center"/>
    </xf>
    <xf numFmtId="0" fontId="12" fillId="0" borderId="43" xfId="0" applyFont="1" applyBorder="1" applyAlignment="1">
      <alignment horizontal="right"/>
    </xf>
    <xf numFmtId="0" fontId="12" fillId="0" borderId="1" xfId="0" applyFont="1" applyBorder="1" applyAlignment="1">
      <alignment horizontal="right"/>
    </xf>
    <xf numFmtId="0" fontId="0" fillId="0" borderId="36" xfId="0" applyBorder="1" applyAlignment="1">
      <alignment horizontal="right"/>
    </xf>
    <xf numFmtId="0" fontId="10" fillId="12" borderId="9" xfId="0" applyFont="1" applyFill="1" applyBorder="1" applyAlignment="1">
      <alignment horizontal="left" wrapText="1"/>
    </xf>
    <xf numFmtId="168" fontId="0" fillId="9" borderId="31" xfId="0" applyNumberFormat="1" applyFont="1" applyFill="1" applyBorder="1"/>
    <xf numFmtId="169" fontId="0" fillId="2" borderId="1" xfId="0" applyNumberFormat="1" applyFill="1" applyBorder="1"/>
    <xf numFmtId="170" fontId="0" fillId="2" borderId="1" xfId="0" applyNumberFormat="1" applyFill="1" applyBorder="1"/>
    <xf numFmtId="0" fontId="11" fillId="15" borderId="1" xfId="0" applyFont="1" applyFill="1" applyBorder="1"/>
    <xf numFmtId="0" fontId="11" fillId="15" borderId="22" xfId="0" applyFont="1" applyFill="1" applyBorder="1" applyAlignment="1">
      <alignment horizontal="center"/>
    </xf>
    <xf numFmtId="0" fontId="11" fillId="15" borderId="1" xfId="0" applyFont="1" applyFill="1" applyBorder="1" applyAlignment="1">
      <alignment horizontal="left"/>
    </xf>
    <xf numFmtId="0" fontId="11" fillId="0" borderId="36" xfId="0" applyFont="1" applyBorder="1" applyAlignment="1">
      <alignment horizontal="center"/>
    </xf>
    <xf numFmtId="1" fontId="2" fillId="8" borderId="30" xfId="0" applyNumberFormat="1" applyFont="1" applyFill="1" applyBorder="1" applyAlignment="1">
      <alignment wrapText="1"/>
    </xf>
    <xf numFmtId="0" fontId="11" fillId="15" borderId="1" xfId="0" applyFont="1" applyFill="1" applyBorder="1" applyAlignment="1">
      <alignment horizontal="right"/>
    </xf>
    <xf numFmtId="0" fontId="11" fillId="15" borderId="8" xfId="0" applyFont="1" applyFill="1" applyBorder="1" applyAlignment="1">
      <alignment horizontal="right"/>
    </xf>
    <xf numFmtId="0" fontId="12" fillId="0" borderId="35" xfId="0" applyFont="1" applyBorder="1" applyAlignment="1">
      <alignment horizontal="center"/>
    </xf>
    <xf numFmtId="0" fontId="12" fillId="0" borderId="22" xfId="0" applyFont="1" applyBorder="1" applyAlignment="1">
      <alignment horizontal="center"/>
    </xf>
    <xf numFmtId="0" fontId="0" fillId="15" borderId="8" xfId="0" applyFill="1" applyBorder="1" applyAlignment="1">
      <alignment horizontal="right"/>
    </xf>
    <xf numFmtId="14" fontId="0" fillId="9" borderId="34" xfId="0" applyNumberFormat="1" applyFill="1" applyBorder="1" applyAlignment="1">
      <alignment horizontal="right"/>
    </xf>
    <xf numFmtId="2" fontId="0" fillId="0" borderId="1" xfId="0" applyNumberFormat="1" applyBorder="1"/>
    <xf numFmtId="166" fontId="0" fillId="9" borderId="31" xfId="0" applyNumberFormat="1" applyFont="1" applyFill="1" applyBorder="1"/>
    <xf numFmtId="9" fontId="0" fillId="0" borderId="1" xfId="5" applyFont="1" applyFill="1" applyBorder="1" applyAlignment="1">
      <alignment horizontal="right" wrapText="1"/>
    </xf>
    <xf numFmtId="4" fontId="0" fillId="2" borderId="8" xfId="0" applyNumberFormat="1" applyFill="1" applyBorder="1"/>
    <xf numFmtId="0" fontId="0" fillId="14" borderId="9" xfId="0" applyFill="1" applyBorder="1"/>
    <xf numFmtId="2" fontId="0" fillId="14" borderId="10" xfId="0" applyNumberFormat="1" applyFill="1" applyBorder="1"/>
    <xf numFmtId="0" fontId="0" fillId="0" borderId="34" xfId="0" applyBorder="1"/>
    <xf numFmtId="1" fontId="0" fillId="0" borderId="0" xfId="0" applyNumberFormat="1"/>
    <xf numFmtId="0" fontId="0" fillId="0" borderId="15" xfId="0" applyBorder="1" applyAlignment="1">
      <alignment wrapText="1"/>
    </xf>
    <xf numFmtId="2" fontId="0" fillId="0" borderId="0" xfId="0" applyNumberFormat="1"/>
    <xf numFmtId="0" fontId="14" fillId="16" borderId="1" xfId="0" applyFont="1" applyFill="1" applyBorder="1" applyAlignment="1">
      <alignment horizontal="right"/>
    </xf>
    <xf numFmtId="14" fontId="14" fillId="16" borderId="1" xfId="0" applyNumberFormat="1" applyFont="1" applyFill="1" applyBorder="1" applyAlignment="1">
      <alignment horizontal="left"/>
    </xf>
    <xf numFmtId="0" fontId="14" fillId="17" borderId="1" xfId="0" applyFont="1" applyFill="1" applyBorder="1" applyAlignment="1">
      <alignment horizontal="right"/>
    </xf>
    <xf numFmtId="14" fontId="14" fillId="17" borderId="1" xfId="0" applyNumberFormat="1" applyFont="1" applyFill="1" applyBorder="1" applyAlignment="1">
      <alignment horizontal="left"/>
    </xf>
    <xf numFmtId="0" fontId="14" fillId="18" borderId="1" xfId="0" applyFont="1" applyFill="1" applyBorder="1" applyAlignment="1">
      <alignment horizontal="right"/>
    </xf>
    <xf numFmtId="14" fontId="14" fillId="18" borderId="1" xfId="0" applyNumberFormat="1" applyFont="1" applyFill="1" applyBorder="1" applyAlignment="1">
      <alignment horizontal="left"/>
    </xf>
    <xf numFmtId="0" fontId="14" fillId="14" borderId="1" xfId="0" applyFont="1" applyFill="1" applyBorder="1" applyAlignment="1">
      <alignment horizontal="right"/>
    </xf>
    <xf numFmtId="14" fontId="14" fillId="14" borderId="1" xfId="0" applyNumberFormat="1" applyFont="1" applyFill="1" applyBorder="1" applyAlignment="1">
      <alignment horizontal="left"/>
    </xf>
    <xf numFmtId="167" fontId="14" fillId="17" borderId="1" xfId="0" applyNumberFormat="1" applyFont="1" applyFill="1" applyBorder="1" applyAlignment="1">
      <alignment horizontal="right"/>
    </xf>
    <xf numFmtId="167" fontId="14" fillId="18" borderId="1" xfId="0" applyNumberFormat="1" applyFont="1" applyFill="1" applyBorder="1" applyAlignment="1">
      <alignment horizontal="right"/>
    </xf>
    <xf numFmtId="167" fontId="14" fillId="14" borderId="1" xfId="0" applyNumberFormat="1" applyFont="1" applyFill="1" applyBorder="1" applyAlignment="1">
      <alignment horizontal="right"/>
    </xf>
    <xf numFmtId="167" fontId="14" fillId="16" borderId="1" xfId="0" applyNumberFormat="1" applyFont="1" applyFill="1" applyBorder="1" applyAlignment="1">
      <alignment horizontal="right"/>
    </xf>
    <xf numFmtId="172" fontId="14" fillId="18" borderId="1" xfId="0" applyNumberFormat="1" applyFont="1" applyFill="1" applyBorder="1" applyAlignment="1">
      <alignment horizontal="right"/>
    </xf>
    <xf numFmtId="1" fontId="2" fillId="0" borderId="1" xfId="0" applyNumberFormat="1" applyFont="1" applyBorder="1" applyAlignment="1">
      <alignment horizontal="right" wrapText="1"/>
    </xf>
    <xf numFmtId="168" fontId="0" fillId="9" borderId="31" xfId="0" applyNumberFormat="1" applyFill="1" applyBorder="1"/>
    <xf numFmtId="0" fontId="0" fillId="9" borderId="31" xfId="0" applyFill="1" applyBorder="1"/>
    <xf numFmtId="1" fontId="0" fillId="0" borderId="40" xfId="0" applyNumberFormat="1" applyBorder="1" applyAlignment="1">
      <alignment horizontal="center"/>
    </xf>
    <xf numFmtId="173" fontId="0" fillId="9" borderId="1" xfId="0" applyNumberFormat="1" applyFill="1" applyBorder="1" applyAlignment="1">
      <alignment horizontal="right"/>
    </xf>
    <xf numFmtId="173" fontId="0" fillId="9" borderId="1" xfId="0" applyNumberFormat="1" applyFill="1" applyBorder="1"/>
    <xf numFmtId="0" fontId="0" fillId="0" borderId="43" xfId="0" applyBorder="1"/>
    <xf numFmtId="0" fontId="0" fillId="14" borderId="10" xfId="0" applyFill="1" applyBorder="1"/>
    <xf numFmtId="173" fontId="0" fillId="14" borderId="9" xfId="0" applyNumberFormat="1" applyFill="1" applyBorder="1" applyAlignment="1">
      <alignment horizontal="right"/>
    </xf>
    <xf numFmtId="173" fontId="0" fillId="14" borderId="1" xfId="0" applyNumberFormat="1" applyFill="1" applyBorder="1" applyAlignment="1">
      <alignment horizontal="right"/>
    </xf>
    <xf numFmtId="0" fontId="11" fillId="15" borderId="8" xfId="0" applyFont="1" applyFill="1" applyBorder="1" applyAlignment="1">
      <alignment horizontal="center"/>
    </xf>
    <xf numFmtId="173" fontId="0" fillId="15" borderId="1" xfId="0" applyNumberFormat="1" applyFill="1" applyBorder="1" applyAlignment="1">
      <alignment horizontal="right"/>
    </xf>
    <xf numFmtId="0" fontId="11" fillId="15" borderId="1" xfId="0" applyFont="1" applyFill="1" applyBorder="1" applyAlignment="1">
      <alignment horizontal="center"/>
    </xf>
    <xf numFmtId="0" fontId="11" fillId="15" borderId="36" xfId="0" applyFont="1" applyFill="1" applyBorder="1" applyAlignment="1">
      <alignment horizontal="center"/>
    </xf>
    <xf numFmtId="0" fontId="0" fillId="15" borderId="43" xfId="0" applyFill="1" applyBorder="1" applyAlignment="1">
      <alignment horizontal="center"/>
    </xf>
    <xf numFmtId="0" fontId="11" fillId="15" borderId="43" xfId="0" applyFont="1" applyFill="1" applyBorder="1" applyAlignment="1">
      <alignment horizontal="center"/>
    </xf>
    <xf numFmtId="0" fontId="11" fillId="15" borderId="43" xfId="0" applyFont="1" applyFill="1" applyBorder="1"/>
    <xf numFmtId="0" fontId="11" fillId="15" borderId="43" xfId="0" applyFont="1" applyFill="1" applyBorder="1" applyAlignment="1">
      <alignment horizontal="left"/>
    </xf>
    <xf numFmtId="0" fontId="11" fillId="15" borderId="35" xfId="0" applyFont="1" applyFill="1" applyBorder="1" applyAlignment="1">
      <alignment horizontal="center"/>
    </xf>
    <xf numFmtId="0" fontId="0" fillId="15" borderId="1" xfId="0" applyFill="1" applyBorder="1"/>
    <xf numFmtId="0" fontId="0" fillId="0" borderId="8" xfId="0" applyBorder="1"/>
    <xf numFmtId="0" fontId="0" fillId="0" borderId="36" xfId="0" applyBorder="1"/>
    <xf numFmtId="173" fontId="0" fillId="14" borderId="1" xfId="0" applyNumberFormat="1" applyFill="1" applyBorder="1"/>
    <xf numFmtId="0" fontId="0" fillId="0" borderId="8" xfId="0" applyBorder="1" applyAlignment="1">
      <alignment horizontal="center"/>
    </xf>
    <xf numFmtId="0" fontId="0" fillId="0" borderId="1" xfId="0" applyBorder="1" applyAlignment="1">
      <alignment horizontal="left"/>
    </xf>
    <xf numFmtId="1" fontId="2" fillId="0" borderId="1" xfId="0" applyNumberFormat="1" applyFont="1" applyBorder="1" applyAlignment="1">
      <alignment horizontal="left" wrapText="1"/>
    </xf>
    <xf numFmtId="172" fontId="14" fillId="14" borderId="1" xfId="0" applyNumberFormat="1" applyFont="1" applyFill="1" applyBorder="1" applyAlignment="1">
      <alignment horizontal="right"/>
    </xf>
    <xf numFmtId="166" fontId="0" fillId="9" borderId="31" xfId="0" applyNumberFormat="1" applyFill="1" applyBorder="1"/>
    <xf numFmtId="166" fontId="2" fillId="9" borderId="48" xfId="1" applyNumberFormat="1" applyFont="1" applyFill="1" applyBorder="1"/>
    <xf numFmtId="0" fontId="0" fillId="15" borderId="1" xfId="0" applyFill="1" applyBorder="1" applyAlignment="1">
      <alignment horizontal="center"/>
    </xf>
    <xf numFmtId="0" fontId="0" fillId="14" borderId="9" xfId="0" applyFill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2" fillId="0" borderId="36" xfId="0" applyFont="1" applyBorder="1" applyAlignment="1">
      <alignment horizontal="center"/>
    </xf>
    <xf numFmtId="0" fontId="12" fillId="0" borderId="43" xfId="0" applyFont="1" applyBorder="1" applyAlignment="1">
      <alignment horizontal="center"/>
    </xf>
    <xf numFmtId="0" fontId="0" fillId="0" borderId="43" xfId="0" applyBorder="1" applyAlignment="1">
      <alignment horizontal="left"/>
    </xf>
    <xf numFmtId="0" fontId="0" fillId="0" borderId="35" xfId="0" applyBorder="1"/>
    <xf numFmtId="1" fontId="2" fillId="2" borderId="30" xfId="0" applyNumberFormat="1" applyFont="1" applyFill="1" applyBorder="1" applyAlignment="1">
      <alignment wrapText="1"/>
    </xf>
    <xf numFmtId="14" fontId="11" fillId="9" borderId="1" xfId="0" applyNumberFormat="1" applyFont="1" applyFill="1" applyBorder="1" applyAlignment="1">
      <alignment horizontal="right"/>
    </xf>
    <xf numFmtId="174" fontId="0" fillId="9" borderId="0" xfId="0" applyNumberFormat="1" applyFill="1"/>
    <xf numFmtId="14" fontId="11" fillId="14" borderId="9" xfId="0" applyNumberFormat="1" applyFont="1" applyFill="1" applyBorder="1" applyAlignment="1">
      <alignment horizontal="right"/>
    </xf>
    <xf numFmtId="14" fontId="0" fillId="15" borderId="1" xfId="0" applyNumberFormat="1" applyFill="1" applyBorder="1"/>
    <xf numFmtId="1" fontId="2" fillId="2" borderId="49" xfId="1" applyNumberFormat="1" applyFont="1" applyFill="1" applyBorder="1" applyAlignment="1">
      <alignment horizontal="right" wrapText="1"/>
    </xf>
    <xf numFmtId="1" fontId="2" fillId="2" borderId="21" xfId="1" applyNumberFormat="1" applyFont="1" applyFill="1" applyBorder="1" applyAlignment="1">
      <alignment horizontal="right" wrapText="1"/>
    </xf>
    <xf numFmtId="1" fontId="2" fillId="2" borderId="21" xfId="0" applyNumberFormat="1" applyFont="1" applyFill="1" applyBorder="1" applyAlignment="1">
      <alignment horizontal="right"/>
    </xf>
    <xf numFmtId="175" fontId="0" fillId="9" borderId="0" xfId="0" applyNumberFormat="1" applyFill="1"/>
    <xf numFmtId="166" fontId="2" fillId="9" borderId="0" xfId="1" applyNumberFormat="1" applyFont="1" applyFill="1" applyBorder="1"/>
    <xf numFmtId="1" fontId="2" fillId="9" borderId="0" xfId="0" applyNumberFormat="1" applyFont="1" applyFill="1"/>
    <xf numFmtId="14" fontId="11" fillId="0" borderId="1" xfId="0" applyNumberFormat="1" applyFont="1" applyBorder="1" applyAlignment="1">
      <alignment horizontal="right"/>
    </xf>
    <xf numFmtId="0" fontId="0" fillId="9" borderId="1" xfId="0" applyFill="1" applyBorder="1" applyAlignment="1">
      <alignment horizontal="left"/>
    </xf>
    <xf numFmtId="165" fontId="0" fillId="0" borderId="1" xfId="0" applyNumberFormat="1" applyBorder="1"/>
    <xf numFmtId="0" fontId="0" fillId="0" borderId="39" xfId="0" applyBorder="1"/>
    <xf numFmtId="14" fontId="11" fillId="0" borderId="43" xfId="0" applyNumberFormat="1" applyFont="1" applyBorder="1" applyAlignment="1">
      <alignment horizontal="right"/>
    </xf>
    <xf numFmtId="165" fontId="0" fillId="0" borderId="34" xfId="0" applyNumberFormat="1" applyBorder="1"/>
    <xf numFmtId="0" fontId="1" fillId="10" borderId="32" xfId="0" applyFont="1" applyFill="1" applyBorder="1" applyAlignment="1">
      <alignment horizontal="center"/>
    </xf>
    <xf numFmtId="0" fontId="1" fillId="9" borderId="0" xfId="0" applyFont="1" applyFill="1" applyAlignment="1">
      <alignment horizontal="center"/>
    </xf>
    <xf numFmtId="0" fontId="1" fillId="10" borderId="45" xfId="0" applyFont="1" applyFill="1" applyBorder="1" applyAlignment="1">
      <alignment horizontal="center"/>
    </xf>
    <xf numFmtId="49" fontId="11" fillId="0" borderId="1" xfId="0" applyNumberFormat="1" applyFont="1" applyBorder="1" applyAlignment="1">
      <alignment horizontal="right"/>
    </xf>
    <xf numFmtId="14" fontId="11" fillId="0" borderId="14" xfId="0" applyNumberFormat="1" applyFont="1" applyBorder="1" applyAlignment="1">
      <alignment horizontal="right"/>
    </xf>
    <xf numFmtId="0" fontId="0" fillId="14" borderId="30" xfId="0" applyFill="1" applyBorder="1"/>
    <xf numFmtId="14" fontId="11" fillId="0" borderId="1" xfId="0" applyNumberFormat="1" applyFont="1" applyBorder="1" applyAlignment="1">
      <alignment horizontal="center"/>
    </xf>
    <xf numFmtId="0" fontId="11" fillId="0" borderId="4" xfId="0" applyFont="1" applyBorder="1" applyAlignment="1">
      <alignment horizontal="center"/>
    </xf>
    <xf numFmtId="0" fontId="11" fillId="0" borderId="51" xfId="0" applyFont="1" applyBorder="1" applyAlignment="1">
      <alignment horizontal="center"/>
    </xf>
    <xf numFmtId="14" fontId="11" fillId="15" borderId="1" xfId="0" applyNumberFormat="1" applyFont="1" applyFill="1" applyBorder="1" applyAlignment="1">
      <alignment horizontal="center"/>
    </xf>
    <xf numFmtId="0" fontId="11" fillId="15" borderId="4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14" fontId="0" fillId="0" borderId="14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14" fontId="11" fillId="0" borderId="34" xfId="0" applyNumberFormat="1" applyFont="1" applyBorder="1" applyAlignment="1">
      <alignment horizontal="center"/>
    </xf>
    <xf numFmtId="0" fontId="10" fillId="12" borderId="1" xfId="0" applyFont="1" applyFill="1" applyBorder="1" applyAlignment="1">
      <alignment horizontal="left" wrapText="1"/>
    </xf>
    <xf numFmtId="172" fontId="14" fillId="17" borderId="1" xfId="0" applyNumberFormat="1" applyFont="1" applyFill="1" applyBorder="1" applyAlignment="1">
      <alignment horizontal="right"/>
    </xf>
    <xf numFmtId="1" fontId="2" fillId="2" borderId="49" xfId="1" applyNumberFormat="1" applyFont="1" applyFill="1" applyBorder="1" applyAlignment="1">
      <alignment wrapText="1"/>
    </xf>
    <xf numFmtId="0" fontId="0" fillId="9" borderId="4" xfId="0" applyFill="1" applyBorder="1"/>
    <xf numFmtId="176" fontId="0" fillId="9" borderId="0" xfId="0" applyNumberFormat="1" applyFill="1"/>
    <xf numFmtId="171" fontId="0" fillId="2" borderId="1" xfId="0" applyNumberFormat="1" applyFill="1" applyBorder="1"/>
    <xf numFmtId="2" fontId="11" fillId="0" borderId="8" xfId="0" applyNumberFormat="1" applyFont="1" applyBorder="1" applyAlignment="1">
      <alignment horizontal="right"/>
    </xf>
    <xf numFmtId="2" fontId="11" fillId="0" borderId="36" xfId="0" applyNumberFormat="1" applyFont="1" applyBorder="1" applyAlignment="1">
      <alignment horizontal="right"/>
    </xf>
    <xf numFmtId="2" fontId="0" fillId="0" borderId="8" xfId="0" applyNumberFormat="1" applyBorder="1" applyAlignment="1">
      <alignment horizontal="right"/>
    </xf>
    <xf numFmtId="2" fontId="12" fillId="0" borderId="36" xfId="0" applyNumberFormat="1" applyFont="1" applyBorder="1" applyAlignment="1">
      <alignment horizontal="right"/>
    </xf>
    <xf numFmtId="0" fontId="0" fillId="14" borderId="23" xfId="0" applyFill="1" applyBorder="1" applyAlignment="1">
      <alignment horizontal="center"/>
    </xf>
    <xf numFmtId="0" fontId="0" fillId="14" borderId="23" xfId="0" applyFill="1" applyBorder="1" applyAlignment="1">
      <alignment horizontal="left"/>
    </xf>
    <xf numFmtId="14" fontId="0" fillId="14" borderId="1" xfId="0" applyNumberFormat="1" applyFill="1" applyBorder="1" applyAlignment="1">
      <alignment horizontal="right"/>
    </xf>
    <xf numFmtId="0" fontId="0" fillId="14" borderId="28" xfId="0" applyFill="1" applyBorder="1"/>
    <xf numFmtId="0" fontId="11" fillId="0" borderId="20" xfId="0" applyFont="1" applyBorder="1" applyAlignment="1">
      <alignment horizontal="center"/>
    </xf>
    <xf numFmtId="0" fontId="11" fillId="0" borderId="24" xfId="0" applyFont="1" applyBorder="1" applyAlignment="1">
      <alignment horizontal="center"/>
    </xf>
    <xf numFmtId="14" fontId="0" fillId="0" borderId="1" xfId="0" applyNumberFormat="1" applyBorder="1" applyAlignment="1">
      <alignment horizontal="right"/>
    </xf>
    <xf numFmtId="14" fontId="11" fillId="14" borderId="1" xfId="0" applyNumberFormat="1" applyFont="1" applyFill="1" applyBorder="1" applyAlignment="1">
      <alignment horizontal="right"/>
    </xf>
    <xf numFmtId="0" fontId="12" fillId="0" borderId="8" xfId="0" applyFont="1" applyBorder="1" applyAlignment="1">
      <alignment horizontal="center"/>
    </xf>
    <xf numFmtId="166" fontId="2" fillId="9" borderId="31" xfId="0" applyNumberFormat="1" applyFont="1" applyFill="1" applyBorder="1"/>
    <xf numFmtId="14" fontId="0" fillId="0" borderId="1" xfId="0" applyNumberFormat="1" applyBorder="1"/>
    <xf numFmtId="0" fontId="0" fillId="14" borderId="52" xfId="0" applyFill="1" applyBorder="1"/>
    <xf numFmtId="14" fontId="0" fillId="0" borderId="34" xfId="0" applyNumberFormat="1" applyBorder="1"/>
    <xf numFmtId="14" fontId="0" fillId="0" borderId="34" xfId="0" applyNumberFormat="1" applyBorder="1" applyAlignment="1">
      <alignment horizontal="right"/>
    </xf>
    <xf numFmtId="1" fontId="2" fillId="8" borderId="49" xfId="1" applyNumberFormat="1" applyFont="1" applyFill="1" applyBorder="1" applyAlignment="1">
      <alignment wrapText="1"/>
    </xf>
    <xf numFmtId="49" fontId="11" fillId="0" borderId="1" xfId="0" applyNumberFormat="1" applyFont="1" applyBorder="1" applyAlignment="1">
      <alignment horizontal="center"/>
    </xf>
    <xf numFmtId="49" fontId="11" fillId="0" borderId="43" xfId="0" applyNumberFormat="1" applyFont="1" applyBorder="1" applyAlignment="1">
      <alignment horizontal="center"/>
    </xf>
    <xf numFmtId="4" fontId="0" fillId="14" borderId="10" xfId="0" applyNumberFormat="1" applyFill="1" applyBorder="1" applyAlignment="1">
      <alignment horizontal="right"/>
    </xf>
    <xf numFmtId="0" fontId="0" fillId="14" borderId="10" xfId="0" applyFill="1" applyBorder="1" applyAlignment="1">
      <alignment horizontal="right"/>
    </xf>
    <xf numFmtId="0" fontId="14" fillId="14" borderId="1" xfId="0" applyFont="1" applyFill="1" applyBorder="1" applyAlignment="1">
      <alignment horizontal="left"/>
    </xf>
    <xf numFmtId="0" fontId="14" fillId="18" borderId="1" xfId="0" applyFont="1" applyFill="1" applyBorder="1" applyAlignment="1">
      <alignment horizontal="left"/>
    </xf>
    <xf numFmtId="0" fontId="14" fillId="16" borderId="1" xfId="0" applyFont="1" applyFill="1" applyBorder="1" applyAlignment="1">
      <alignment horizontal="left"/>
    </xf>
    <xf numFmtId="0" fontId="14" fillId="17" borderId="1" xfId="0" applyFont="1" applyFill="1" applyBorder="1" applyAlignment="1">
      <alignment horizontal="left"/>
    </xf>
    <xf numFmtId="0" fontId="14" fillId="18" borderId="2" xfId="0" applyFont="1" applyFill="1" applyBorder="1" applyAlignment="1">
      <alignment horizontal="left"/>
    </xf>
    <xf numFmtId="0" fontId="14" fillId="14" borderId="2" xfId="0" applyFont="1" applyFill="1" applyBorder="1" applyAlignment="1">
      <alignment horizontal="left"/>
    </xf>
    <xf numFmtId="0" fontId="14" fillId="17" borderId="2" xfId="0" applyFont="1" applyFill="1" applyBorder="1" applyAlignment="1">
      <alignment horizontal="left"/>
    </xf>
    <xf numFmtId="0" fontId="0" fillId="16" borderId="0" xfId="0" applyFill="1"/>
    <xf numFmtId="0" fontId="0" fillId="14" borderId="0" xfId="0" applyFill="1"/>
    <xf numFmtId="0" fontId="0" fillId="18" borderId="0" xfId="0" applyFill="1"/>
    <xf numFmtId="0" fontId="0" fillId="17" borderId="0" xfId="0" applyFill="1"/>
    <xf numFmtId="0" fontId="2" fillId="0" borderId="34" xfId="0" applyFont="1" applyBorder="1"/>
    <xf numFmtId="0" fontId="0" fillId="0" borderId="51" xfId="0" applyBorder="1"/>
    <xf numFmtId="171" fontId="0" fillId="0" borderId="30" xfId="0" applyNumberFormat="1" applyBorder="1"/>
    <xf numFmtId="1" fontId="0" fillId="0" borderId="9" xfId="0" applyNumberFormat="1" applyBorder="1"/>
    <xf numFmtId="0" fontId="0" fillId="0" borderId="9" xfId="0" applyBorder="1"/>
    <xf numFmtId="2" fontId="0" fillId="0" borderId="10" xfId="0" applyNumberFormat="1" applyBorder="1"/>
    <xf numFmtId="0" fontId="14" fillId="18" borderId="1" xfId="0" applyFont="1" applyFill="1" applyBorder="1" applyAlignment="1"/>
    <xf numFmtId="2" fontId="14" fillId="14" borderId="1" xfId="0" applyNumberFormat="1" applyFont="1" applyFill="1" applyBorder="1" applyAlignment="1">
      <alignment horizontal="right"/>
    </xf>
    <xf numFmtId="2" fontId="14" fillId="16" borderId="1" xfId="0" applyNumberFormat="1" applyFont="1" applyFill="1" applyBorder="1" applyAlignment="1">
      <alignment horizontal="right"/>
    </xf>
    <xf numFmtId="2" fontId="14" fillId="17" borderId="1" xfId="0" applyNumberFormat="1" applyFont="1" applyFill="1" applyBorder="1" applyAlignment="1">
      <alignment horizontal="right"/>
    </xf>
    <xf numFmtId="2" fontId="14" fillId="18" borderId="1" xfId="0" applyNumberFormat="1" applyFont="1" applyFill="1" applyBorder="1" applyAlignment="1">
      <alignment horizontal="right"/>
    </xf>
    <xf numFmtId="10" fontId="0" fillId="0" borderId="1" xfId="0" applyNumberFormat="1" applyBorder="1"/>
    <xf numFmtId="0" fontId="2" fillId="0" borderId="0" xfId="0" applyFont="1" applyBorder="1" applyAlignment="1"/>
    <xf numFmtId="0" fontId="0" fillId="21" borderId="0" xfId="0" applyFill="1"/>
    <xf numFmtId="1" fontId="0" fillId="21" borderId="0" xfId="0" applyNumberFormat="1" applyFill="1"/>
    <xf numFmtId="0" fontId="2" fillId="9" borderId="31" xfId="0" applyFont="1" applyFill="1" applyBorder="1" applyAlignment="1">
      <alignment horizontal="center"/>
    </xf>
    <xf numFmtId="0" fontId="14" fillId="16" borderId="2" xfId="0" applyFont="1" applyFill="1" applyBorder="1" applyAlignment="1">
      <alignment horizontal="left"/>
    </xf>
    <xf numFmtId="0" fontId="0" fillId="0" borderId="0" xfId="0" applyFill="1"/>
    <xf numFmtId="0" fontId="14" fillId="21" borderId="2" xfId="0" applyFont="1" applyFill="1" applyBorder="1" applyAlignment="1">
      <alignment horizontal="left"/>
    </xf>
    <xf numFmtId="0" fontId="2" fillId="22" borderId="6" xfId="0" applyFont="1" applyFill="1" applyBorder="1"/>
    <xf numFmtId="0" fontId="2" fillId="19" borderId="7" xfId="0" applyFont="1" applyFill="1" applyBorder="1"/>
    <xf numFmtId="0" fontId="2" fillId="22" borderId="14" xfId="0" applyFont="1" applyFill="1" applyBorder="1"/>
    <xf numFmtId="1" fontId="0" fillId="19" borderId="1" xfId="0" applyNumberFormat="1" applyFill="1" applyBorder="1"/>
    <xf numFmtId="0" fontId="2" fillId="23" borderId="6" xfId="0" applyFont="1" applyFill="1" applyBorder="1"/>
    <xf numFmtId="0" fontId="2" fillId="24" borderId="6" xfId="0" applyFont="1" applyFill="1" applyBorder="1"/>
    <xf numFmtId="0" fontId="2" fillId="20" borderId="5" xfId="0" applyFont="1" applyFill="1" applyBorder="1"/>
    <xf numFmtId="1" fontId="0" fillId="23" borderId="1" xfId="0" applyNumberFormat="1" applyFill="1" applyBorder="1"/>
    <xf numFmtId="1" fontId="0" fillId="20" borderId="1" xfId="0" applyNumberFormat="1" applyFill="1" applyBorder="1"/>
    <xf numFmtId="0" fontId="2" fillId="21" borderId="1" xfId="0" applyFont="1" applyFill="1" applyBorder="1"/>
    <xf numFmtId="0" fontId="0" fillId="0" borderId="0" xfId="0"/>
    <xf numFmtId="0" fontId="0" fillId="0" borderId="1" xfId="0" applyBorder="1" applyAlignment="1">
      <alignment wrapText="1"/>
    </xf>
    <xf numFmtId="0" fontId="0" fillId="0" borderId="1" xfId="0" applyBorder="1"/>
    <xf numFmtId="0" fontId="0" fillId="9" borderId="0" xfId="0" applyFill="1"/>
    <xf numFmtId="0" fontId="0" fillId="0" borderId="4" xfId="0" applyBorder="1"/>
    <xf numFmtId="0" fontId="1" fillId="10" borderId="6" xfId="0" applyFont="1" applyFill="1" applyBorder="1" applyAlignment="1">
      <alignment horizontal="center"/>
    </xf>
    <xf numFmtId="1" fontId="0" fillId="9" borderId="0" xfId="0" applyNumberFormat="1" applyFill="1"/>
    <xf numFmtId="0" fontId="0" fillId="2" borderId="1" xfId="0" applyFill="1" applyBorder="1"/>
    <xf numFmtId="164" fontId="0" fillId="2" borderId="1" xfId="0" applyNumberFormat="1" applyFill="1" applyBorder="1"/>
    <xf numFmtId="1" fontId="0" fillId="2" borderId="1" xfId="0" applyNumberFormat="1" applyFill="1" applyBorder="1"/>
    <xf numFmtId="3" fontId="0" fillId="2" borderId="1" xfId="0" applyNumberFormat="1" applyFill="1" applyBorder="1"/>
    <xf numFmtId="3" fontId="0" fillId="9" borderId="0" xfId="0" applyNumberFormat="1" applyFill="1"/>
    <xf numFmtId="0" fontId="0" fillId="0" borderId="2" xfId="0" applyBorder="1"/>
    <xf numFmtId="10" fontId="0" fillId="2" borderId="1" xfId="0" applyNumberFormat="1" applyFill="1" applyBorder="1"/>
    <xf numFmtId="0" fontId="2" fillId="0" borderId="2" xfId="0" applyFont="1" applyBorder="1"/>
    <xf numFmtId="0" fontId="2" fillId="0" borderId="1" xfId="0" applyFont="1" applyBorder="1"/>
    <xf numFmtId="0" fontId="2" fillId="0" borderId="4" xfId="0" applyFont="1" applyBorder="1"/>
    <xf numFmtId="1" fontId="1" fillId="5" borderId="1" xfId="0" applyNumberFormat="1" applyFont="1" applyFill="1" applyBorder="1"/>
    <xf numFmtId="165" fontId="0" fillId="2" borderId="1" xfId="0" applyNumberFormat="1" applyFill="1" applyBorder="1"/>
    <xf numFmtId="0" fontId="2" fillId="0" borderId="0" xfId="0" applyFont="1"/>
    <xf numFmtId="1" fontId="0" fillId="9" borderId="31" xfId="0" applyNumberFormat="1" applyFill="1" applyBorder="1"/>
    <xf numFmtId="9" fontId="0" fillId="9" borderId="31" xfId="0" applyNumberFormat="1" applyFill="1" applyBorder="1"/>
    <xf numFmtId="9" fontId="0" fillId="0" borderId="31" xfId="0" applyNumberFormat="1" applyBorder="1"/>
    <xf numFmtId="171" fontId="0" fillId="9" borderId="31" xfId="0" applyNumberFormat="1" applyFill="1" applyBorder="1"/>
    <xf numFmtId="1" fontId="0" fillId="9" borderId="8" xfId="0" applyNumberFormat="1" applyFill="1" applyBorder="1"/>
    <xf numFmtId="1" fontId="0" fillId="9" borderId="1" xfId="0" applyNumberFormat="1" applyFill="1" applyBorder="1"/>
    <xf numFmtId="1" fontId="0" fillId="0" borderId="1" xfId="0" applyNumberFormat="1" applyBorder="1" applyAlignment="1">
      <alignment horizontal="right"/>
    </xf>
    <xf numFmtId="0" fontId="1" fillId="10" borderId="26" xfId="0" applyFont="1" applyFill="1" applyBorder="1" applyAlignment="1">
      <alignment horizontal="center"/>
    </xf>
    <xf numFmtId="0" fontId="1" fillId="10" borderId="36" xfId="0" applyFont="1" applyFill="1" applyBorder="1" applyAlignment="1">
      <alignment horizontal="center"/>
    </xf>
    <xf numFmtId="0" fontId="1" fillId="10" borderId="39" xfId="0" applyFont="1" applyFill="1" applyBorder="1" applyAlignment="1">
      <alignment horizontal="center"/>
    </xf>
    <xf numFmtId="0" fontId="1" fillId="10" borderId="50" xfId="0" applyFont="1" applyFill="1" applyBorder="1" applyAlignment="1">
      <alignment horizontal="center"/>
    </xf>
    <xf numFmtId="1" fontId="0" fillId="0" borderId="1" xfId="0" applyNumberFormat="1" applyBorder="1"/>
    <xf numFmtId="1" fontId="0" fillId="0" borderId="31" xfId="0" applyNumberFormat="1" applyBorder="1"/>
    <xf numFmtId="1" fontId="11" fillId="0" borderId="39" xfId="0" applyNumberFormat="1" applyFont="1" applyBorder="1" applyAlignment="1">
      <alignment horizontal="right"/>
    </xf>
    <xf numFmtId="1" fontId="11" fillId="0" borderId="2" xfId="0" applyNumberFormat="1" applyFont="1" applyBorder="1" applyAlignment="1">
      <alignment horizontal="right"/>
    </xf>
    <xf numFmtId="1" fontId="11" fillId="9" borderId="1" xfId="0" applyNumberFormat="1" applyFont="1" applyFill="1" applyBorder="1" applyAlignment="1">
      <alignment horizontal="right"/>
    </xf>
    <xf numFmtId="1" fontId="0" fillId="9" borderId="1" xfId="0" applyNumberFormat="1" applyFill="1" applyBorder="1" applyAlignment="1">
      <alignment horizontal="right"/>
    </xf>
    <xf numFmtId="0" fontId="1" fillId="10" borderId="47" xfId="0" applyFont="1" applyFill="1" applyBorder="1" applyAlignment="1"/>
    <xf numFmtId="0" fontId="0" fillId="9" borderId="0" xfId="0" applyFont="1" applyFill="1"/>
    <xf numFmtId="166" fontId="2" fillId="0" borderId="0" xfId="1" applyNumberFormat="1" applyFont="1"/>
    <xf numFmtId="0" fontId="2" fillId="21" borderId="0" xfId="0" applyFont="1" applyFill="1"/>
    <xf numFmtId="14" fontId="16" fillId="25" borderId="1" xfId="0" applyNumberFormat="1" applyFont="1" applyFill="1" applyBorder="1" applyAlignment="1">
      <alignment horizontal="left"/>
    </xf>
    <xf numFmtId="14" fontId="16" fillId="14" borderId="1" xfId="0" applyNumberFormat="1" applyFont="1" applyFill="1" applyBorder="1" applyAlignment="1">
      <alignment horizontal="left"/>
    </xf>
    <xf numFmtId="0" fontId="16" fillId="25" borderId="1" xfId="0" applyFont="1" applyFill="1" applyBorder="1" applyAlignment="1">
      <alignment horizontal="left"/>
    </xf>
    <xf numFmtId="0" fontId="16" fillId="25" borderId="1" xfId="0" applyFont="1" applyFill="1" applyBorder="1" applyAlignment="1">
      <alignment horizontal="center"/>
    </xf>
    <xf numFmtId="0" fontId="16" fillId="25" borderId="1" xfId="0" applyFont="1" applyFill="1" applyBorder="1" applyAlignment="1">
      <alignment horizontal="right"/>
    </xf>
    <xf numFmtId="0" fontId="16" fillId="14" borderId="1" xfId="0" applyFont="1" applyFill="1" applyBorder="1" applyAlignment="1">
      <alignment horizontal="right"/>
    </xf>
    <xf numFmtId="14" fontId="16" fillId="26" borderId="1" xfId="0" applyNumberFormat="1" applyFont="1" applyFill="1" applyBorder="1" applyAlignment="1">
      <alignment horizontal="left"/>
    </xf>
    <xf numFmtId="14" fontId="16" fillId="16" borderId="1" xfId="0" applyNumberFormat="1" applyFont="1" applyFill="1" applyBorder="1" applyAlignment="1">
      <alignment horizontal="left"/>
    </xf>
    <xf numFmtId="0" fontId="16" fillId="26" borderId="1" xfId="0" applyFont="1" applyFill="1" applyBorder="1" applyAlignment="1">
      <alignment horizontal="left"/>
    </xf>
    <xf numFmtId="0" fontId="16" fillId="26" borderId="1" xfId="0" applyFont="1" applyFill="1" applyBorder="1" applyAlignment="1">
      <alignment horizontal="center"/>
    </xf>
    <xf numFmtId="0" fontId="16" fillId="26" borderId="1" xfId="0" applyFont="1" applyFill="1" applyBorder="1" applyAlignment="1">
      <alignment horizontal="right"/>
    </xf>
    <xf numFmtId="14" fontId="16" fillId="27" borderId="1" xfId="0" applyNumberFormat="1" applyFont="1" applyFill="1" applyBorder="1" applyAlignment="1">
      <alignment horizontal="left"/>
    </xf>
    <xf numFmtId="14" fontId="16" fillId="17" borderId="1" xfId="0" applyNumberFormat="1" applyFont="1" applyFill="1" applyBorder="1" applyAlignment="1">
      <alignment horizontal="left"/>
    </xf>
    <xf numFmtId="0" fontId="16" fillId="27" borderId="1" xfId="0" applyFont="1" applyFill="1" applyBorder="1" applyAlignment="1">
      <alignment horizontal="left"/>
    </xf>
    <xf numFmtId="0" fontId="16" fillId="27" borderId="1" xfId="0" applyFont="1" applyFill="1" applyBorder="1" applyAlignment="1">
      <alignment horizontal="center"/>
    </xf>
    <xf numFmtId="0" fontId="16" fillId="27" borderId="1" xfId="0" applyFont="1" applyFill="1" applyBorder="1" applyAlignment="1">
      <alignment horizontal="right"/>
    </xf>
    <xf numFmtId="14" fontId="16" fillId="28" borderId="1" xfId="0" applyNumberFormat="1" applyFont="1" applyFill="1" applyBorder="1" applyAlignment="1">
      <alignment horizontal="left"/>
    </xf>
    <xf numFmtId="14" fontId="16" fillId="18" borderId="1" xfId="0" applyNumberFormat="1" applyFont="1" applyFill="1" applyBorder="1" applyAlignment="1">
      <alignment horizontal="left"/>
    </xf>
    <xf numFmtId="0" fontId="16" fillId="28" borderId="1" xfId="0" applyFont="1" applyFill="1" applyBorder="1" applyAlignment="1">
      <alignment horizontal="left"/>
    </xf>
    <xf numFmtId="0" fontId="16" fillId="28" borderId="1" xfId="0" applyFont="1" applyFill="1" applyBorder="1" applyAlignment="1">
      <alignment horizontal="center"/>
    </xf>
    <xf numFmtId="0" fontId="16" fillId="28" borderId="1" xfId="0" applyFont="1" applyFill="1" applyBorder="1" applyAlignment="1">
      <alignment horizontal="right"/>
    </xf>
    <xf numFmtId="0" fontId="14" fillId="17" borderId="17" xfId="0" applyFont="1" applyFill="1" applyBorder="1" applyAlignment="1">
      <alignment horizontal="left"/>
    </xf>
    <xf numFmtId="0" fontId="14" fillId="17" borderId="54" xfId="0" applyFont="1" applyFill="1" applyBorder="1" applyAlignment="1">
      <alignment horizontal="left"/>
    </xf>
    <xf numFmtId="0" fontId="14" fillId="17" borderId="41" xfId="0" applyFont="1" applyFill="1" applyBorder="1" applyAlignment="1">
      <alignment horizontal="left"/>
    </xf>
    <xf numFmtId="14" fontId="0" fillId="0" borderId="45" xfId="0" applyNumberFormat="1" applyBorder="1"/>
    <xf numFmtId="14" fontId="0" fillId="0" borderId="46" xfId="0" applyNumberFormat="1" applyBorder="1"/>
    <xf numFmtId="14" fontId="0" fillId="0" borderId="42" xfId="0" applyNumberFormat="1" applyBorder="1"/>
    <xf numFmtId="2" fontId="2" fillId="0" borderId="1" xfId="0" applyNumberFormat="1" applyFont="1" applyBorder="1" applyAlignment="1">
      <alignment horizontal="left" wrapText="1"/>
    </xf>
    <xf numFmtId="2" fontId="0" fillId="24" borderId="1" xfId="0" applyNumberFormat="1" applyFill="1" applyBorder="1"/>
    <xf numFmtId="0" fontId="1" fillId="0" borderId="15" xfId="0" applyFont="1" applyFill="1" applyBorder="1" applyAlignment="1">
      <alignment horizontal="center" wrapText="1"/>
    </xf>
    <xf numFmtId="0" fontId="17" fillId="2" borderId="15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wrapText="1"/>
    </xf>
    <xf numFmtId="0" fontId="0" fillId="0" borderId="1" xfId="0" applyFill="1" applyBorder="1"/>
    <xf numFmtId="0" fontId="14" fillId="21" borderId="1" xfId="0" applyFont="1" applyFill="1" applyBorder="1" applyAlignment="1">
      <alignment horizontal="left"/>
    </xf>
    <xf numFmtId="0" fontId="0" fillId="0" borderId="15" xfId="0" applyFont="1" applyBorder="1" applyAlignment="1">
      <alignment horizontal="center" wrapText="1"/>
    </xf>
    <xf numFmtId="0" fontId="18" fillId="0" borderId="15" xfId="0" applyFont="1" applyFill="1" applyBorder="1" applyAlignment="1">
      <alignment horizontal="center" wrapText="1"/>
    </xf>
    <xf numFmtId="0" fontId="11" fillId="0" borderId="15" xfId="0" applyFont="1" applyFill="1" applyBorder="1" applyAlignment="1">
      <alignment horizontal="center" wrapText="1"/>
    </xf>
    <xf numFmtId="0" fontId="11" fillId="0" borderId="15" xfId="0" applyFont="1" applyBorder="1" applyAlignment="1">
      <alignment horizontal="center" wrapText="1"/>
    </xf>
    <xf numFmtId="0" fontId="0" fillId="0" borderId="14" xfId="0" applyBorder="1"/>
    <xf numFmtId="2" fontId="0" fillId="0" borderId="14" xfId="0" applyNumberFormat="1" applyBorder="1"/>
    <xf numFmtId="0" fontId="0" fillId="0" borderId="37" xfId="0" applyBorder="1"/>
    <xf numFmtId="2" fontId="0" fillId="0" borderId="13" xfId="0" applyNumberFormat="1" applyBorder="1"/>
    <xf numFmtId="0" fontId="0" fillId="21" borderId="37" xfId="0" applyFill="1" applyBorder="1"/>
    <xf numFmtId="0" fontId="19" fillId="21" borderId="1" xfId="0" applyFont="1" applyFill="1" applyBorder="1" applyAlignment="1">
      <alignment horizontal="left"/>
    </xf>
    <xf numFmtId="0" fontId="19" fillId="16" borderId="57" xfId="0" applyFont="1" applyFill="1" applyBorder="1" applyAlignment="1">
      <alignment horizontal="left"/>
    </xf>
    <xf numFmtId="0" fontId="0" fillId="9" borderId="0" xfId="0" applyNumberFormat="1" applyFill="1" applyAlignment="1">
      <alignment horizontal="right"/>
    </xf>
    <xf numFmtId="0" fontId="0" fillId="0" borderId="1" xfId="0" applyNumberFormat="1" applyBorder="1"/>
    <xf numFmtId="0" fontId="2" fillId="0" borderId="15" xfId="0" applyFont="1" applyBorder="1"/>
    <xf numFmtId="167" fontId="0" fillId="0" borderId="0" xfId="0" applyNumberFormat="1"/>
    <xf numFmtId="43" fontId="0" fillId="0" borderId="0" xfId="0" applyNumberFormat="1"/>
    <xf numFmtId="0" fontId="1" fillId="4" borderId="20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wrapText="1"/>
    </xf>
    <xf numFmtId="0" fontId="4" fillId="2" borderId="12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center" wrapText="1"/>
    </xf>
    <xf numFmtId="0" fontId="1" fillId="3" borderId="17" xfId="0" applyFont="1" applyFill="1" applyBorder="1" applyAlignment="1">
      <alignment horizontal="center" wrapText="1"/>
    </xf>
    <xf numFmtId="0" fontId="1" fillId="3" borderId="18" xfId="0" applyFont="1" applyFill="1" applyBorder="1" applyAlignment="1">
      <alignment horizontal="center" wrapText="1"/>
    </xf>
    <xf numFmtId="0" fontId="1" fillId="3" borderId="19" xfId="0" applyFont="1" applyFill="1" applyBorder="1" applyAlignment="1">
      <alignment horizontal="center" wrapText="1"/>
    </xf>
    <xf numFmtId="0" fontId="1" fillId="3" borderId="55" xfId="0" applyFont="1" applyFill="1" applyBorder="1" applyAlignment="1">
      <alignment horizontal="center" wrapText="1"/>
    </xf>
    <xf numFmtId="0" fontId="1" fillId="3" borderId="56" xfId="0" applyFont="1" applyFill="1" applyBorder="1" applyAlignment="1">
      <alignment horizontal="center" wrapText="1"/>
    </xf>
    <xf numFmtId="0" fontId="4" fillId="2" borderId="54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2" fillId="8" borderId="28" xfId="0" applyFont="1" applyFill="1" applyBorder="1" applyAlignment="1">
      <alignment horizontal="left" wrapText="1"/>
    </xf>
    <xf numFmtId="0" fontId="2" fillId="8" borderId="29" xfId="0" applyFont="1" applyFill="1" applyBorder="1" applyAlignment="1">
      <alignment horizontal="left" wrapText="1"/>
    </xf>
    <xf numFmtId="0" fontId="5" fillId="7" borderId="24" xfId="0" applyFont="1" applyFill="1" applyBorder="1" applyAlignment="1">
      <alignment horizontal="center" wrapText="1"/>
    </xf>
    <xf numFmtId="0" fontId="5" fillId="7" borderId="25" xfId="0" applyFont="1" applyFill="1" applyBorder="1" applyAlignment="1">
      <alignment horizontal="center" wrapText="1"/>
    </xf>
    <xf numFmtId="0" fontId="5" fillId="7" borderId="26" xfId="0" applyFont="1" applyFill="1" applyBorder="1" applyAlignment="1">
      <alignment horizontal="center" wrapText="1"/>
    </xf>
    <xf numFmtId="0" fontId="1" fillId="6" borderId="27" xfId="0" applyFont="1" applyFill="1" applyBorder="1" applyAlignment="1">
      <alignment horizontal="center"/>
    </xf>
    <xf numFmtId="0" fontId="1" fillId="6" borderId="16" xfId="0" applyFont="1" applyFill="1" applyBorder="1" applyAlignment="1">
      <alignment horizontal="center"/>
    </xf>
    <xf numFmtId="0" fontId="1" fillId="6" borderId="21" xfId="0" applyFont="1" applyFill="1" applyBorder="1" applyAlignment="1">
      <alignment horizontal="center"/>
    </xf>
    <xf numFmtId="0" fontId="2" fillId="0" borderId="20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7" fillId="9" borderId="1" xfId="0" applyFont="1" applyFill="1" applyBorder="1" applyAlignment="1">
      <alignment horizontal="center" vertical="center" textRotation="90"/>
    </xf>
    <xf numFmtId="166" fontId="0" fillId="0" borderId="14" xfId="0" applyNumberFormat="1" applyBorder="1" applyAlignment="1">
      <alignment horizontal="center" vertical="top" wrapText="1"/>
    </xf>
    <xf numFmtId="166" fontId="0" fillId="0" borderId="15" xfId="0" applyNumberFormat="1" applyBorder="1" applyAlignment="1">
      <alignment horizontal="center" vertical="top" wrapText="1"/>
    </xf>
    <xf numFmtId="166" fontId="0" fillId="0" borderId="34" xfId="0" applyNumberFormat="1" applyBorder="1" applyAlignment="1">
      <alignment horizontal="center" vertical="top" wrapText="1"/>
    </xf>
    <xf numFmtId="0" fontId="1" fillId="10" borderId="47" xfId="0" applyFont="1" applyFill="1" applyBorder="1" applyAlignment="1">
      <alignment horizontal="center"/>
    </xf>
    <xf numFmtId="0" fontId="1" fillId="10" borderId="53" xfId="0" applyFont="1" applyFill="1" applyBorder="1" applyAlignment="1">
      <alignment horizontal="center"/>
    </xf>
    <xf numFmtId="0" fontId="1" fillId="10" borderId="11" xfId="0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3" borderId="0" xfId="0" applyFont="1" applyFill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wrapText="1"/>
    </xf>
    <xf numFmtId="0" fontId="1" fillId="3" borderId="3" xfId="0" applyFont="1" applyFill="1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166" fontId="0" fillId="0" borderId="1" xfId="0" applyNumberFormat="1" applyBorder="1" applyAlignment="1">
      <alignment horizontal="center" vertical="top" wrapText="1"/>
    </xf>
    <xf numFmtId="0" fontId="7" fillId="9" borderId="14" xfId="0" applyFont="1" applyFill="1" applyBorder="1" applyAlignment="1">
      <alignment horizontal="center" vertical="center" textRotation="90"/>
    </xf>
    <xf numFmtId="0" fontId="7" fillId="9" borderId="15" xfId="0" applyFont="1" applyFill="1" applyBorder="1" applyAlignment="1">
      <alignment horizontal="center" vertical="center" textRotation="90"/>
    </xf>
    <xf numFmtId="0" fontId="7" fillId="9" borderId="34" xfId="0" applyFont="1" applyFill="1" applyBorder="1" applyAlignment="1">
      <alignment horizontal="center" vertical="center" textRotation="90"/>
    </xf>
    <xf numFmtId="0" fontId="1" fillId="10" borderId="12" xfId="0" applyFont="1" applyFill="1" applyBorder="1" applyAlignment="1">
      <alignment horizontal="center"/>
    </xf>
    <xf numFmtId="1" fontId="1" fillId="4" borderId="3" xfId="0" applyNumberFormat="1" applyFont="1" applyFill="1" applyBorder="1" applyAlignment="1">
      <alignment horizontal="center"/>
    </xf>
    <xf numFmtId="0" fontId="7" fillId="9" borderId="45" xfId="0" applyFont="1" applyFill="1" applyBorder="1" applyAlignment="1">
      <alignment horizontal="center" vertical="center" textRotation="90"/>
    </xf>
    <xf numFmtId="0" fontId="7" fillId="9" borderId="46" xfId="0" applyFont="1" applyFill="1" applyBorder="1" applyAlignment="1">
      <alignment horizontal="center" vertical="center" textRotation="90"/>
    </xf>
    <xf numFmtId="0" fontId="7" fillId="9" borderId="42" xfId="0" applyFont="1" applyFill="1" applyBorder="1" applyAlignment="1">
      <alignment horizontal="center" vertical="center" textRotation="90"/>
    </xf>
    <xf numFmtId="0" fontId="0" fillId="0" borderId="1" xfId="0" applyBorder="1" applyAlignment="1">
      <alignment horizontal="center"/>
    </xf>
    <xf numFmtId="0" fontId="0" fillId="17" borderId="1" xfId="0" applyFill="1" applyBorder="1" applyAlignment="1">
      <alignment horizontal="center"/>
    </xf>
    <xf numFmtId="0" fontId="0" fillId="16" borderId="1" xfId="0" applyFill="1" applyBorder="1" applyAlignment="1">
      <alignment horizontal="center"/>
    </xf>
    <xf numFmtId="0" fontId="2" fillId="21" borderId="45" xfId="0" applyFont="1" applyFill="1" applyBorder="1" applyAlignment="1">
      <alignment horizontal="center" vertical="center"/>
    </xf>
    <xf numFmtId="0" fontId="2" fillId="21" borderId="4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55" xfId="0" applyBorder="1"/>
    <xf numFmtId="0" fontId="0" fillId="0" borderId="31" xfId="0" applyBorder="1"/>
    <xf numFmtId="0" fontId="20" fillId="29" borderId="13" xfId="0" applyFont="1" applyFill="1" applyBorder="1" applyAlignment="1">
      <alignment horizontal="right" vertical="center" wrapText="1"/>
    </xf>
    <xf numFmtId="0" fontId="20" fillId="29" borderId="53" xfId="0" applyFont="1" applyFill="1" applyBorder="1" applyAlignment="1">
      <alignment horizontal="right" vertical="center" wrapText="1"/>
    </xf>
    <xf numFmtId="0" fontId="21" fillId="29" borderId="53" xfId="0" applyFont="1" applyFill="1" applyBorder="1" applyAlignment="1">
      <alignment horizontal="right" vertical="center" wrapText="1"/>
    </xf>
  </cellXfs>
  <cellStyles count="9">
    <cellStyle name="Comma" xfId="1" builtinId="3"/>
    <cellStyle name="Comma 2" xfId="3" xr:uid="{00000000-0005-0000-0000-000030000000}"/>
    <cellStyle name="Comma 2 2" xfId="6" xr:uid="{7F74BDB2-9EAD-4EBC-93FD-02B21D443469}"/>
    <cellStyle name="Comma 3" xfId="7" xr:uid="{E577E49E-5ABF-40D2-930A-4B45E4DF77F6}"/>
    <cellStyle name="Comma 4" xfId="8" xr:uid="{D2AC3680-A5CD-4268-8B60-940DA966437B}"/>
    <cellStyle name="Normal" xfId="0" builtinId="0"/>
    <cellStyle name="Normal 2" xfId="2" xr:uid="{00000000-0005-0000-0000-00002F000000}"/>
    <cellStyle name="Normal 3" xfId="4" xr:uid="{A776D20E-F2FA-46A3-9B70-71CDD8F55AF1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theme" Target="theme/theme1.xml"/><Relationship Id="rId63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aredStrings" Target="sharedStrings.xml"/><Relationship Id="rId61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Matthew Pike" id="{A010D037-C507-4088-9E71-6618D83AE0D2}" userId="Matthew Pike" providerId="Non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5" dT="2021-08-12T21:48:26.31" personId="{A010D037-C507-4088-9E71-6618D83AE0D2}" id="{3A386BD5-9747-4FBA-9951-1DDAEBE18886}">
    <text>Actual repair date 29/07 but outside MP</text>
  </threadedComment>
  <threadedComment ref="F27" dT="2021-08-12T21:48:54.62" personId="{A010D037-C507-4088-9E71-6618D83AE0D2}" id="{B4806E14-ED51-4E5F-A036-275973CF3804}">
    <text>Actual repair date 30/07 but outside MP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N95" dT="2021-08-13T11:20:29.82" personId="{A010D037-C507-4088-9E71-6618D83AE0D2}" id="{BAF443F1-DC8A-44A2-8E15-57C4D15BBEEC}">
    <text>Imposed for additional conservativness and to ensure no servable people could rise above 500 in the few cases.</text>
  </threadedComment>
</ThreadedComment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0.bin"/><Relationship Id="rId4" Type="http://schemas.microsoft.com/office/2017/10/relationships/threadedComment" Target="../threadedComments/threadedComment1.xml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2.bin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FE76D-603B-4573-90DF-2BA6C56200FC}">
  <sheetPr codeName="Sheet1">
    <tabColor theme="7" tint="0.59999389629810485"/>
  </sheetPr>
  <dimension ref="A1:J13"/>
  <sheetViews>
    <sheetView workbookViewId="0">
      <selection activeCell="E2" sqref="E2:E11"/>
    </sheetView>
  </sheetViews>
  <sheetFormatPr defaultRowHeight="14.5" x14ac:dyDescent="0.35"/>
  <cols>
    <col min="2" max="2" width="13.1796875" bestFit="1" customWidth="1"/>
    <col min="3" max="3" width="19.1796875" bestFit="1" customWidth="1"/>
    <col min="4" max="4" width="13.1796875" bestFit="1" customWidth="1"/>
    <col min="5" max="5" width="13.81640625" bestFit="1" customWidth="1"/>
    <col min="7" max="7" width="11.81640625" bestFit="1" customWidth="1"/>
    <col min="8" max="8" width="13.453125" bestFit="1" customWidth="1"/>
    <col min="9" max="9" width="15.54296875" bestFit="1" customWidth="1"/>
    <col min="10" max="10" width="10.453125" bestFit="1" customWidth="1"/>
  </cols>
  <sheetData>
    <row r="1" spans="1:10" x14ac:dyDescent="0.35">
      <c r="A1" s="281" t="s">
        <v>0</v>
      </c>
      <c r="B1" s="287" t="s">
        <v>1</v>
      </c>
      <c r="C1" s="286" t="s">
        <v>9433</v>
      </c>
      <c r="D1" s="285" t="s">
        <v>2</v>
      </c>
      <c r="E1" s="282" t="s">
        <v>3</v>
      </c>
      <c r="F1" s="283" t="s">
        <v>1097</v>
      </c>
      <c r="G1" s="283" t="s">
        <v>4</v>
      </c>
      <c r="H1" s="283" t="s">
        <v>5</v>
      </c>
      <c r="I1" s="283" t="s">
        <v>6</v>
      </c>
      <c r="J1" s="283" t="s">
        <v>57</v>
      </c>
    </row>
    <row r="2" spans="1:10" x14ac:dyDescent="0.35">
      <c r="A2" s="293" t="s">
        <v>7</v>
      </c>
      <c r="B2" s="289">
        <f>'GS7132-SDGs Calculations'!C3</f>
        <v>1545.7414050000002</v>
      </c>
      <c r="C2" s="360">
        <f>'GS7132-SDGs Calculations'!C9</f>
        <v>0.64999999999999991</v>
      </c>
      <c r="D2" s="288">
        <f>'GS7132-SDGs Calculations'!C14</f>
        <v>2259.160515</v>
      </c>
      <c r="E2" s="284">
        <f>'GS7132-Summary'!E34</f>
        <v>3291</v>
      </c>
      <c r="F2" s="322">
        <f>'GS7132-SDGs Calculations'!C4</f>
        <v>2397</v>
      </c>
      <c r="G2" s="322">
        <f>'GS7132-PTDs'!P11</f>
        <v>826545.52500000002</v>
      </c>
      <c r="H2" s="322">
        <f>'GS7132-PTDs'!J11</f>
        <v>2397</v>
      </c>
      <c r="I2" s="293">
        <f>SUM('GS7132-Household List'!G39:G486)</f>
        <v>7004</v>
      </c>
      <c r="J2" s="378">
        <f>'GS7132-PTDs'!H11</f>
        <v>97</v>
      </c>
    </row>
    <row r="3" spans="1:10" x14ac:dyDescent="0.35">
      <c r="A3" s="293" t="s">
        <v>8</v>
      </c>
      <c r="B3" s="289">
        <f>'GS7133-SDGs Calculations'!C3</f>
        <v>1547.6759999999999</v>
      </c>
      <c r="C3" s="360">
        <f>'GS7133-SDGs Calculations'!C9</f>
        <v>0.64999999999999991</v>
      </c>
      <c r="D3" s="288">
        <f>'GS7133-SDGs Calculations'!C14</f>
        <v>2261.9879999999998</v>
      </c>
      <c r="E3" s="284">
        <f>'GS7133-Summary'!E34</f>
        <v>3314</v>
      </c>
      <c r="F3" s="322">
        <f>'GS7133-SDGs Calculations'!C4</f>
        <v>2400</v>
      </c>
      <c r="G3" s="322">
        <f>'GS7133- PTDs'!P11</f>
        <v>832200</v>
      </c>
      <c r="H3" s="322">
        <f>'GS7133- PTDs'!J11</f>
        <v>2400</v>
      </c>
      <c r="I3" s="293">
        <f>SUM('GS7133-Household List'!G45:G465)</f>
        <v>6559</v>
      </c>
      <c r="J3" s="378">
        <f>'GS7133- PTDs'!H11</f>
        <v>71</v>
      </c>
    </row>
    <row r="4" spans="1:10" x14ac:dyDescent="0.35">
      <c r="A4" s="293" t="s">
        <v>9</v>
      </c>
      <c r="B4" s="289">
        <f>'GS7134-SDGs Calculations'!C3</f>
        <v>1547.6759999999999</v>
      </c>
      <c r="C4" s="360">
        <f>'GS7134-SDGs Calculations'!C9</f>
        <v>0.64999999999999991</v>
      </c>
      <c r="D4" s="288">
        <f>'GS7134-SDGs Calculations'!C14</f>
        <v>2261.9879999999998</v>
      </c>
      <c r="E4" s="284">
        <f>'GS7135-Summary'!E34</f>
        <v>3254</v>
      </c>
      <c r="F4" s="322">
        <f>'GS7134-SDGs Calculations'!C4</f>
        <v>2400</v>
      </c>
      <c r="G4" s="322">
        <f>'GS7134-PTDs'!P11</f>
        <v>832200</v>
      </c>
      <c r="H4" s="322">
        <f>'GS7134-PTDs'!J11</f>
        <v>2400</v>
      </c>
      <c r="I4" s="293">
        <f>SUM('GS7134-Household'!G95:G634)</f>
        <v>5865</v>
      </c>
      <c r="J4" s="378">
        <f>'GS7134-PTDs'!H11</f>
        <v>37</v>
      </c>
    </row>
    <row r="5" spans="1:10" x14ac:dyDescent="0.35">
      <c r="A5" s="293" t="s">
        <v>10</v>
      </c>
      <c r="B5" s="289">
        <f>'GS7135-SDGs Calculations'!C3</f>
        <v>1536.0684299999998</v>
      </c>
      <c r="C5" s="360">
        <f>'GS7135-SDGs Calculations'!C9</f>
        <v>0.64999999999999991</v>
      </c>
      <c r="D5" s="288">
        <f>'GS7135-SDGs Calculations'!C14</f>
        <v>2245.0230899999997</v>
      </c>
      <c r="E5" s="284">
        <f>'GS7135-Summary'!E34</f>
        <v>3254</v>
      </c>
      <c r="F5" s="322">
        <f>'GS7135-SDGs Calculations'!C4</f>
        <v>2382</v>
      </c>
      <c r="G5" s="322">
        <f>'GS7135-PTDs'!P11</f>
        <v>817145.1</v>
      </c>
      <c r="H5" s="322">
        <f>'GS7135-PTDs'!J11</f>
        <v>2382</v>
      </c>
      <c r="I5" s="293">
        <f>SUM('GS7135-Household List'!G78:G623)</f>
        <v>6576</v>
      </c>
      <c r="J5" s="378">
        <f>'GS7135-PTDs'!H11</f>
        <v>171</v>
      </c>
    </row>
    <row r="6" spans="1:10" x14ac:dyDescent="0.35">
      <c r="A6" s="293" t="s">
        <v>11</v>
      </c>
      <c r="B6" s="289">
        <f>'GS7136-SDGs Calculations'!C3</f>
        <v>1374.2073150000001</v>
      </c>
      <c r="C6" s="360">
        <f>'GS7136-SDGs Calculations'!C9</f>
        <v>0.64999999999999991</v>
      </c>
      <c r="D6" s="288">
        <f>'GS7136-SDGs Calculations'!C14</f>
        <v>2008.4568450000002</v>
      </c>
      <c r="E6" s="284">
        <f>'GS7136-Summary'!E34</f>
        <v>2830</v>
      </c>
      <c r="F6" s="322">
        <f>'GS7136-SDGs Calculations'!C4</f>
        <v>2131</v>
      </c>
      <c r="G6" s="322">
        <f>'GS7136-PTDs'!P11</f>
        <v>710581.95</v>
      </c>
      <c r="H6" s="322">
        <f>'GS7136-PTDs'!J11</f>
        <v>2131</v>
      </c>
      <c r="I6" s="293">
        <f>SUM('GS7136-Household List'!G54:G435)</f>
        <v>6813</v>
      </c>
      <c r="J6" s="378">
        <f>'GS7136-PTDs'!H11</f>
        <v>204</v>
      </c>
    </row>
    <row r="7" spans="1:10" x14ac:dyDescent="0.35">
      <c r="A7" s="293" t="s">
        <v>12</v>
      </c>
      <c r="B7" s="289">
        <f>'GS7470-SDGs Calculations'!C3</f>
        <v>1431.6003000000001</v>
      </c>
      <c r="C7" s="360">
        <f>'GS7470-SDGs Calculations'!C9</f>
        <v>0.64999999999999991</v>
      </c>
      <c r="D7" s="288">
        <f>'GS7470-SDGs Calculations'!C14</f>
        <v>2092.3388999999997</v>
      </c>
      <c r="E7" s="284">
        <f>'GS7470-Summary'!E34</f>
        <v>3025</v>
      </c>
      <c r="F7" s="322">
        <f>'GS7470-SDGs Calculations'!C4</f>
        <v>2220</v>
      </c>
      <c r="G7" s="322">
        <f>'GS7470-PTDs'!P11</f>
        <v>760461</v>
      </c>
      <c r="H7" s="322">
        <f>'GS7470-PTDs'!J11</f>
        <v>2220</v>
      </c>
      <c r="I7" s="293">
        <f>SUM('GS7470-Household List'!G42:G402)</f>
        <v>6230</v>
      </c>
      <c r="J7" s="378">
        <f>'GS7470-PTDs'!H11</f>
        <v>108</v>
      </c>
    </row>
    <row r="8" spans="1:10" x14ac:dyDescent="0.35">
      <c r="A8" s="293" t="s">
        <v>13</v>
      </c>
      <c r="B8" s="289">
        <f>'GS7471-SDGs Calculations'!C3</f>
        <v>1547.6759999999999</v>
      </c>
      <c r="C8" s="360">
        <f>'GS7471-SDGs Calculations'!C9</f>
        <v>0.64999999999999991</v>
      </c>
      <c r="D8" s="288">
        <f>'GS7471-SDGs Calculations'!C14</f>
        <v>2261.9879999999998</v>
      </c>
      <c r="E8" s="284">
        <f>'GS7471-Summary'!E34</f>
        <v>3313</v>
      </c>
      <c r="F8" s="322">
        <f>'GS7471-SDGs Calculations'!C4</f>
        <v>2400</v>
      </c>
      <c r="G8" s="322">
        <f>'GS7471-PTDs'!P11</f>
        <v>832200</v>
      </c>
      <c r="H8" s="322">
        <f>'GS7471-PTDs'!J11</f>
        <v>2400</v>
      </c>
      <c r="I8" s="293">
        <f>SUM('GS7471-Household List'!G39:G486)</f>
        <v>10603</v>
      </c>
      <c r="J8" s="378">
        <f>'GS7471-PTDs'!H11</f>
        <v>10</v>
      </c>
    </row>
    <row r="9" spans="1:10" x14ac:dyDescent="0.35">
      <c r="A9" s="293" t="s">
        <v>14</v>
      </c>
      <c r="B9" s="289">
        <f>'GS7472-SDGs Calculations'!C3</f>
        <v>1405.1608349999999</v>
      </c>
      <c r="C9" s="360">
        <f>'GS7472-SDGs Calculations'!C9</f>
        <v>0.64999999999999991</v>
      </c>
      <c r="D9" s="288">
        <f>'GS7472-SDGs Calculations'!C14</f>
        <v>2053.6966049999996</v>
      </c>
      <c r="E9" s="284">
        <f>'GS7472-Summary'!E34</f>
        <v>3009</v>
      </c>
      <c r="F9" s="322">
        <f>'GS7472-SDGs Calculations'!C4</f>
        <v>2179</v>
      </c>
      <c r="G9" s="322">
        <f>'GS7472-PTDs'!P11</f>
        <v>755568.25</v>
      </c>
      <c r="H9" s="322">
        <f>'GS7472-PTDs'!J11</f>
        <v>2179</v>
      </c>
      <c r="I9" s="293">
        <f>SUM('GS7472-Household List'!G95:G449)</f>
        <v>6351</v>
      </c>
      <c r="J9" s="378">
        <f>'GS7472-PTDs'!H11</f>
        <v>19</v>
      </c>
    </row>
    <row r="10" spans="1:10" x14ac:dyDescent="0.35">
      <c r="A10" s="293" t="s">
        <v>15</v>
      </c>
      <c r="B10" s="289">
        <f>'GS7473-SDGs Calculations'!C3</f>
        <v>1248.4586400000001</v>
      </c>
      <c r="C10" s="360">
        <f>'GS7473-SDGs Calculations'!C9</f>
        <v>0.64999999999999991</v>
      </c>
      <c r="D10" s="288">
        <f>'GS7473-SDGs Calculations'!C14</f>
        <v>1824.6703199999999</v>
      </c>
      <c r="E10" s="284">
        <f>'GS7473-Summary'!E34</f>
        <v>2663</v>
      </c>
      <c r="F10" s="322">
        <f>'GS7473-SDGs Calculations'!C4</f>
        <v>1936</v>
      </c>
      <c r="G10" s="322">
        <f>'GS7473-PTDs'!P10</f>
        <v>671308</v>
      </c>
      <c r="H10" s="322">
        <f>'GS7473-PTDs'!J10</f>
        <v>1936</v>
      </c>
      <c r="I10" s="293">
        <f>SUM('GS7473-Household List'!G39:G327)</f>
        <v>6079</v>
      </c>
      <c r="J10" s="322">
        <f>'GS7473-PTDs'!H10</f>
        <v>26</v>
      </c>
    </row>
    <row r="11" spans="1:10" x14ac:dyDescent="0.35">
      <c r="A11" s="293" t="s">
        <v>16</v>
      </c>
      <c r="B11" s="289">
        <f>'GS7474- SDGs Calculations'!C3</f>
        <v>1547.6759999999999</v>
      </c>
      <c r="C11" s="360">
        <f>'GS7474- SDGs Calculations'!C9</f>
        <v>0.64999999999999991</v>
      </c>
      <c r="D11" s="288">
        <f>'GS7474- SDGs Calculations'!C14</f>
        <v>2261.9879999999998</v>
      </c>
      <c r="E11" s="284">
        <f>'GS7474-Summary'!E34</f>
        <v>3302</v>
      </c>
      <c r="F11" s="322">
        <f>'GS7474- SDGs Calculations'!C4</f>
        <v>2400</v>
      </c>
      <c r="G11" s="322">
        <f>'GS7474-PTDs'!P11</f>
        <v>832200</v>
      </c>
      <c r="H11" s="322">
        <f>'GS7474-PTDs'!J11</f>
        <v>2400</v>
      </c>
      <c r="I11" s="293">
        <f>SUM('GS7474-Household List'!G38:G449)</f>
        <v>6644</v>
      </c>
      <c r="J11" s="322">
        <f>'GS7474-PTDs'!H11</f>
        <v>26</v>
      </c>
    </row>
    <row r="13" spans="1:10" x14ac:dyDescent="0.35">
      <c r="A13" s="310" t="s">
        <v>17</v>
      </c>
      <c r="B13" s="330">
        <f>SUM(B2:B11)</f>
        <v>14731.940924999999</v>
      </c>
      <c r="C13" s="330">
        <f t="shared" ref="C13:J13" si="0">SUM(C2:C11)</f>
        <v>6.5</v>
      </c>
      <c r="D13" s="330">
        <f t="shared" si="0"/>
        <v>21531.298275000001</v>
      </c>
      <c r="E13" s="330">
        <f t="shared" si="0"/>
        <v>31255</v>
      </c>
      <c r="F13" s="330"/>
      <c r="G13" s="330">
        <f t="shared" si="0"/>
        <v>7870409.8250000002</v>
      </c>
      <c r="H13" s="330">
        <f t="shared" si="0"/>
        <v>22845</v>
      </c>
      <c r="I13" s="330">
        <f t="shared" si="0"/>
        <v>68724</v>
      </c>
      <c r="J13" s="330">
        <f t="shared" si="0"/>
        <v>769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59A9B-4112-4B02-A652-F97B1D64487D}">
  <sheetPr codeName="Sheet10"/>
  <dimension ref="A1:I467"/>
  <sheetViews>
    <sheetView topLeftCell="A399" workbookViewId="0">
      <selection activeCell="G468" sqref="G468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1.542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7.1796875" style="55" customWidth="1"/>
    <col min="9" max="9" width="22.1796875" style="55" customWidth="1"/>
    <col min="10" max="16384" width="9.1796875" style="55"/>
  </cols>
  <sheetData>
    <row r="1" spans="1:9" ht="31.5" customHeight="1" x14ac:dyDescent="0.35">
      <c r="A1" s="222" t="s">
        <v>47</v>
      </c>
      <c r="B1" s="222" t="s">
        <v>134</v>
      </c>
      <c r="C1" s="222" t="s">
        <v>48</v>
      </c>
      <c r="D1" s="222" t="s">
        <v>136</v>
      </c>
      <c r="E1" s="222" t="s">
        <v>1147</v>
      </c>
      <c r="F1" s="222" t="s">
        <v>1148</v>
      </c>
      <c r="G1" s="222" t="s">
        <v>1149</v>
      </c>
      <c r="H1" s="222" t="s">
        <v>51</v>
      </c>
      <c r="I1" s="222" t="s">
        <v>140</v>
      </c>
    </row>
    <row r="2" spans="1:9" hidden="1" outlineLevel="1" x14ac:dyDescent="0.35">
      <c r="A2" s="85" t="s">
        <v>1129</v>
      </c>
      <c r="B2" s="88" t="s">
        <v>1150</v>
      </c>
      <c r="C2" s="111" t="s">
        <v>1130</v>
      </c>
      <c r="D2" s="85" t="s">
        <v>1151</v>
      </c>
      <c r="E2" s="111">
        <v>5</v>
      </c>
      <c r="F2" s="111">
        <v>7</v>
      </c>
      <c r="G2" s="112">
        <f t="shared" ref="G2:G44" si="0">F2+E2</f>
        <v>12</v>
      </c>
      <c r="H2" s="191">
        <v>43766</v>
      </c>
      <c r="I2" s="123">
        <v>150</v>
      </c>
    </row>
    <row r="3" spans="1:9" hidden="1" outlineLevel="1" x14ac:dyDescent="0.35">
      <c r="A3" s="83" t="s">
        <v>1129</v>
      </c>
      <c r="B3" s="86" t="s">
        <v>1152</v>
      </c>
      <c r="C3" s="89" t="s">
        <v>1130</v>
      </c>
      <c r="D3" s="83" t="s">
        <v>1153</v>
      </c>
      <c r="E3" s="89">
        <v>4</v>
      </c>
      <c r="F3" s="89">
        <v>5</v>
      </c>
      <c r="G3" s="90">
        <f t="shared" si="0"/>
        <v>9</v>
      </c>
      <c r="H3" s="191">
        <v>43766</v>
      </c>
      <c r="I3" s="91">
        <v>150</v>
      </c>
    </row>
    <row r="4" spans="1:9" hidden="1" outlineLevel="1" x14ac:dyDescent="0.35">
      <c r="A4" s="83" t="s">
        <v>1129</v>
      </c>
      <c r="B4" s="86" t="s">
        <v>1154</v>
      </c>
      <c r="C4" s="89" t="s">
        <v>1130</v>
      </c>
      <c r="D4" s="83" t="s">
        <v>1155</v>
      </c>
      <c r="E4" s="89">
        <v>1</v>
      </c>
      <c r="F4" s="89">
        <v>1</v>
      </c>
      <c r="G4" s="90">
        <f t="shared" si="0"/>
        <v>2</v>
      </c>
      <c r="H4" s="191">
        <v>43766</v>
      </c>
      <c r="I4" s="91">
        <v>100</v>
      </c>
    </row>
    <row r="5" spans="1:9" hidden="1" outlineLevel="1" x14ac:dyDescent="0.35">
      <c r="A5" s="83" t="s">
        <v>1129</v>
      </c>
      <c r="B5" s="86" t="s">
        <v>1156</v>
      </c>
      <c r="C5" s="89" t="s">
        <v>1130</v>
      </c>
      <c r="D5" s="83" t="s">
        <v>1157</v>
      </c>
      <c r="E5" s="89">
        <v>10</v>
      </c>
      <c r="F5" s="89">
        <v>6</v>
      </c>
      <c r="G5" s="90">
        <f t="shared" si="0"/>
        <v>16</v>
      </c>
      <c r="H5" s="191">
        <v>43766</v>
      </c>
      <c r="I5" s="91">
        <v>200</v>
      </c>
    </row>
    <row r="6" spans="1:9" hidden="1" outlineLevel="1" x14ac:dyDescent="0.35">
      <c r="A6" s="83" t="s">
        <v>1129</v>
      </c>
      <c r="B6" s="86" t="s">
        <v>1158</v>
      </c>
      <c r="C6" s="89" t="s">
        <v>1130</v>
      </c>
      <c r="D6" s="83" t="s">
        <v>1159</v>
      </c>
      <c r="E6" s="89">
        <v>3</v>
      </c>
      <c r="F6" s="89">
        <v>7</v>
      </c>
      <c r="G6" s="90">
        <f t="shared" si="0"/>
        <v>10</v>
      </c>
      <c r="H6" s="191">
        <v>43766</v>
      </c>
      <c r="I6" s="91">
        <v>200</v>
      </c>
    </row>
    <row r="7" spans="1:9" hidden="1" outlineLevel="1" x14ac:dyDescent="0.35">
      <c r="A7" s="83" t="s">
        <v>1129</v>
      </c>
      <c r="B7" s="86" t="s">
        <v>1160</v>
      </c>
      <c r="C7" s="89" t="s">
        <v>1130</v>
      </c>
      <c r="D7" s="83" t="s">
        <v>1161</v>
      </c>
      <c r="E7" s="89">
        <v>2</v>
      </c>
      <c r="F7" s="89">
        <v>4</v>
      </c>
      <c r="G7" s="90">
        <f t="shared" si="0"/>
        <v>6</v>
      </c>
      <c r="H7" s="191">
        <v>43766</v>
      </c>
      <c r="I7" s="91">
        <v>400</v>
      </c>
    </row>
    <row r="8" spans="1:9" hidden="1" outlineLevel="1" x14ac:dyDescent="0.35">
      <c r="A8" s="83" t="s">
        <v>1129</v>
      </c>
      <c r="B8" s="86" t="s">
        <v>1162</v>
      </c>
      <c r="C8" s="89" t="s">
        <v>1130</v>
      </c>
      <c r="D8" s="83" t="s">
        <v>1163</v>
      </c>
      <c r="E8" s="89">
        <v>3</v>
      </c>
      <c r="F8" s="89">
        <v>5</v>
      </c>
      <c r="G8" s="90">
        <f t="shared" si="0"/>
        <v>8</v>
      </c>
      <c r="H8" s="191">
        <v>43766</v>
      </c>
      <c r="I8" s="91">
        <v>120</v>
      </c>
    </row>
    <row r="9" spans="1:9" hidden="1" outlineLevel="1" x14ac:dyDescent="0.35">
      <c r="A9" s="83" t="s">
        <v>1129</v>
      </c>
      <c r="B9" s="86" t="s">
        <v>1164</v>
      </c>
      <c r="C9" s="89" t="s">
        <v>1130</v>
      </c>
      <c r="D9" s="83" t="s">
        <v>1165</v>
      </c>
      <c r="E9" s="89">
        <v>5</v>
      </c>
      <c r="F9" s="89">
        <v>5</v>
      </c>
      <c r="G9" s="90">
        <f t="shared" si="0"/>
        <v>10</v>
      </c>
      <c r="H9" s="191">
        <v>43766</v>
      </c>
      <c r="I9" s="91">
        <v>100</v>
      </c>
    </row>
    <row r="10" spans="1:9" hidden="1" outlineLevel="1" x14ac:dyDescent="0.35">
      <c r="A10" s="83" t="s">
        <v>1129</v>
      </c>
      <c r="B10" s="86" t="s">
        <v>1166</v>
      </c>
      <c r="C10" s="89" t="s">
        <v>1130</v>
      </c>
      <c r="D10" s="83" t="s">
        <v>1167</v>
      </c>
      <c r="E10" s="89">
        <v>4</v>
      </c>
      <c r="F10" s="89">
        <v>6</v>
      </c>
      <c r="G10" s="90">
        <f t="shared" si="0"/>
        <v>10</v>
      </c>
      <c r="H10" s="191">
        <v>43766</v>
      </c>
      <c r="I10" s="91">
        <v>50</v>
      </c>
    </row>
    <row r="11" spans="1:9" hidden="1" outlineLevel="1" x14ac:dyDescent="0.35">
      <c r="A11" s="83" t="s">
        <v>1129</v>
      </c>
      <c r="B11" s="86" t="s">
        <v>1168</v>
      </c>
      <c r="C11" s="89" t="s">
        <v>1130</v>
      </c>
      <c r="D11" s="92" t="s">
        <v>1169</v>
      </c>
      <c r="E11" s="89">
        <v>3</v>
      </c>
      <c r="F11" s="89">
        <v>4</v>
      </c>
      <c r="G11" s="90">
        <f t="shared" si="0"/>
        <v>7</v>
      </c>
      <c r="H11" s="191">
        <v>43766</v>
      </c>
      <c r="I11" s="91">
        <v>20</v>
      </c>
    </row>
    <row r="12" spans="1:9" hidden="1" outlineLevel="1" x14ac:dyDescent="0.35">
      <c r="A12" s="83" t="s">
        <v>1129</v>
      </c>
      <c r="B12" s="86" t="s">
        <v>1170</v>
      </c>
      <c r="C12" s="89" t="s">
        <v>1130</v>
      </c>
      <c r="D12" s="92" t="s">
        <v>1171</v>
      </c>
      <c r="E12" s="89">
        <v>3</v>
      </c>
      <c r="F12" s="89">
        <v>5</v>
      </c>
      <c r="G12" s="90">
        <f t="shared" si="0"/>
        <v>8</v>
      </c>
      <c r="H12" s="191">
        <v>43766</v>
      </c>
      <c r="I12" s="91">
        <v>220</v>
      </c>
    </row>
    <row r="13" spans="1:9" hidden="1" outlineLevel="1" x14ac:dyDescent="0.35">
      <c r="A13" s="83" t="s">
        <v>1129</v>
      </c>
      <c r="B13" s="86" t="s">
        <v>1172</v>
      </c>
      <c r="C13" s="89" t="s">
        <v>1130</v>
      </c>
      <c r="D13" s="92" t="s">
        <v>1173</v>
      </c>
      <c r="E13" s="89">
        <v>1</v>
      </c>
      <c r="F13" s="89">
        <v>3</v>
      </c>
      <c r="G13" s="90">
        <f t="shared" si="0"/>
        <v>4</v>
      </c>
      <c r="H13" s="191">
        <v>43766</v>
      </c>
      <c r="I13" s="91">
        <v>60</v>
      </c>
    </row>
    <row r="14" spans="1:9" hidden="1" outlineLevel="1" x14ac:dyDescent="0.35">
      <c r="A14" s="83" t="s">
        <v>1129</v>
      </c>
      <c r="B14" s="86" t="s">
        <v>1174</v>
      </c>
      <c r="C14" s="89" t="s">
        <v>1130</v>
      </c>
      <c r="D14" s="92" t="s">
        <v>1175</v>
      </c>
      <c r="E14" s="89">
        <v>4</v>
      </c>
      <c r="F14" s="89">
        <v>6</v>
      </c>
      <c r="G14" s="90">
        <f t="shared" si="0"/>
        <v>10</v>
      </c>
      <c r="H14" s="191">
        <v>43766</v>
      </c>
      <c r="I14" s="91">
        <v>300</v>
      </c>
    </row>
    <row r="15" spans="1:9" hidden="1" outlineLevel="1" x14ac:dyDescent="0.35">
      <c r="A15" s="83" t="s">
        <v>1129</v>
      </c>
      <c r="B15" s="86" t="s">
        <v>1176</v>
      </c>
      <c r="C15" s="89" t="s">
        <v>1130</v>
      </c>
      <c r="D15" s="92" t="s">
        <v>1177</v>
      </c>
      <c r="E15" s="89">
        <v>3</v>
      </c>
      <c r="F15" s="89">
        <v>5</v>
      </c>
      <c r="G15" s="90">
        <f t="shared" si="0"/>
        <v>8</v>
      </c>
      <c r="H15" s="191">
        <v>43766</v>
      </c>
      <c r="I15" s="91">
        <v>250</v>
      </c>
    </row>
    <row r="16" spans="1:9" hidden="1" outlineLevel="1" x14ac:dyDescent="0.35">
      <c r="A16" s="83" t="s">
        <v>1129</v>
      </c>
      <c r="B16" s="86" t="s">
        <v>1178</v>
      </c>
      <c r="C16" s="89" t="s">
        <v>1130</v>
      </c>
      <c r="D16" s="92" t="s">
        <v>1179</v>
      </c>
      <c r="E16" s="89">
        <v>7</v>
      </c>
      <c r="F16" s="89">
        <v>8</v>
      </c>
      <c r="G16" s="90">
        <f t="shared" si="0"/>
        <v>15</v>
      </c>
      <c r="H16" s="191">
        <v>43766</v>
      </c>
      <c r="I16" s="91">
        <v>200</v>
      </c>
    </row>
    <row r="17" spans="1:9" hidden="1" outlineLevel="1" x14ac:dyDescent="0.35">
      <c r="A17" s="83" t="s">
        <v>1129</v>
      </c>
      <c r="B17" s="86" t="s">
        <v>1180</v>
      </c>
      <c r="C17" s="89" t="s">
        <v>1130</v>
      </c>
      <c r="D17" s="92" t="s">
        <v>1181</v>
      </c>
      <c r="E17" s="89">
        <v>1</v>
      </c>
      <c r="F17" s="89">
        <v>3</v>
      </c>
      <c r="G17" s="90">
        <f t="shared" si="0"/>
        <v>4</v>
      </c>
      <c r="H17" s="191">
        <v>43766</v>
      </c>
      <c r="I17" s="91">
        <v>600</v>
      </c>
    </row>
    <row r="18" spans="1:9" hidden="1" outlineLevel="1" x14ac:dyDescent="0.35">
      <c r="A18" s="83" t="s">
        <v>1129</v>
      </c>
      <c r="B18" s="86" t="s">
        <v>1182</v>
      </c>
      <c r="C18" s="89" t="s">
        <v>1130</v>
      </c>
      <c r="D18" s="92" t="s">
        <v>1183</v>
      </c>
      <c r="E18" s="89">
        <v>3</v>
      </c>
      <c r="F18" s="89">
        <v>4</v>
      </c>
      <c r="G18" s="90">
        <f t="shared" si="0"/>
        <v>7</v>
      </c>
      <c r="H18" s="191">
        <v>43766</v>
      </c>
      <c r="I18" s="91">
        <v>300</v>
      </c>
    </row>
    <row r="19" spans="1:9" hidden="1" outlineLevel="1" x14ac:dyDescent="0.35">
      <c r="A19" s="83" t="s">
        <v>1129</v>
      </c>
      <c r="B19" s="86" t="s">
        <v>1184</v>
      </c>
      <c r="C19" s="89" t="s">
        <v>1130</v>
      </c>
      <c r="D19" s="92" t="s">
        <v>1185</v>
      </c>
      <c r="E19" s="89">
        <v>4</v>
      </c>
      <c r="F19" s="89">
        <v>4</v>
      </c>
      <c r="G19" s="90">
        <f t="shared" si="0"/>
        <v>8</v>
      </c>
      <c r="H19" s="191">
        <v>43766</v>
      </c>
      <c r="I19" s="91">
        <v>850</v>
      </c>
    </row>
    <row r="20" spans="1:9" hidden="1" outlineLevel="1" x14ac:dyDescent="0.35">
      <c r="A20" s="83" t="s">
        <v>1129</v>
      </c>
      <c r="B20" s="86" t="s">
        <v>1186</v>
      </c>
      <c r="C20" s="89" t="s">
        <v>1130</v>
      </c>
      <c r="D20" s="92" t="s">
        <v>1187</v>
      </c>
      <c r="E20" s="89">
        <v>5</v>
      </c>
      <c r="F20" s="89">
        <v>5</v>
      </c>
      <c r="G20" s="90">
        <f t="shared" si="0"/>
        <v>10</v>
      </c>
      <c r="H20" s="191">
        <v>43766</v>
      </c>
      <c r="I20" s="91">
        <v>400</v>
      </c>
    </row>
    <row r="21" spans="1:9" hidden="1" outlineLevel="1" x14ac:dyDescent="0.35">
      <c r="A21" s="83" t="s">
        <v>1129</v>
      </c>
      <c r="B21" s="86" t="s">
        <v>1188</v>
      </c>
      <c r="C21" s="89" t="s">
        <v>1130</v>
      </c>
      <c r="D21" s="83" t="s">
        <v>1189</v>
      </c>
      <c r="E21" s="89">
        <v>5</v>
      </c>
      <c r="F21" s="89">
        <v>7</v>
      </c>
      <c r="G21" s="90">
        <f t="shared" si="0"/>
        <v>12</v>
      </c>
      <c r="H21" s="191">
        <v>43766</v>
      </c>
      <c r="I21" s="91">
        <v>500</v>
      </c>
    </row>
    <row r="22" spans="1:9" hidden="1" outlineLevel="1" x14ac:dyDescent="0.35">
      <c r="A22" s="83" t="s">
        <v>1129</v>
      </c>
      <c r="B22" s="86" t="s">
        <v>1190</v>
      </c>
      <c r="C22" s="89" t="s">
        <v>1130</v>
      </c>
      <c r="D22" s="83" t="s">
        <v>1191</v>
      </c>
      <c r="E22" s="89">
        <v>6</v>
      </c>
      <c r="F22" s="89">
        <v>7</v>
      </c>
      <c r="G22" s="90">
        <f t="shared" si="0"/>
        <v>13</v>
      </c>
      <c r="H22" s="191">
        <v>43766</v>
      </c>
      <c r="I22" s="91">
        <v>250</v>
      </c>
    </row>
    <row r="23" spans="1:9" hidden="1" outlineLevel="1" x14ac:dyDescent="0.35">
      <c r="A23" s="83" t="s">
        <v>1129</v>
      </c>
      <c r="B23" s="86" t="s">
        <v>1192</v>
      </c>
      <c r="C23" s="89" t="s">
        <v>1130</v>
      </c>
      <c r="D23" s="83" t="s">
        <v>1193</v>
      </c>
      <c r="E23" s="89">
        <v>4</v>
      </c>
      <c r="F23" s="89">
        <v>6</v>
      </c>
      <c r="G23" s="90">
        <f t="shared" si="0"/>
        <v>10</v>
      </c>
      <c r="H23" s="191">
        <v>43766</v>
      </c>
      <c r="I23" s="91">
        <v>600</v>
      </c>
    </row>
    <row r="24" spans="1:9" hidden="1" outlineLevel="1" x14ac:dyDescent="0.35">
      <c r="A24" s="83" t="s">
        <v>1129</v>
      </c>
      <c r="B24" s="86" t="s">
        <v>1194</v>
      </c>
      <c r="C24" s="89" t="s">
        <v>1130</v>
      </c>
      <c r="D24" s="83" t="s">
        <v>1195</v>
      </c>
      <c r="E24" s="89">
        <v>2</v>
      </c>
      <c r="F24" s="89">
        <v>4</v>
      </c>
      <c r="G24" s="90">
        <f t="shared" si="0"/>
        <v>6</v>
      </c>
      <c r="H24" s="191">
        <v>43766</v>
      </c>
      <c r="I24" s="91">
        <v>600</v>
      </c>
    </row>
    <row r="25" spans="1:9" hidden="1" outlineLevel="1" x14ac:dyDescent="0.35">
      <c r="A25" s="83" t="s">
        <v>1129</v>
      </c>
      <c r="B25" s="86" t="s">
        <v>1196</v>
      </c>
      <c r="C25" s="89" t="s">
        <v>1130</v>
      </c>
      <c r="D25" s="92" t="s">
        <v>1197</v>
      </c>
      <c r="E25" s="89">
        <v>1</v>
      </c>
      <c r="F25" s="89">
        <v>3</v>
      </c>
      <c r="G25" s="90">
        <f t="shared" si="0"/>
        <v>4</v>
      </c>
      <c r="H25" s="191">
        <v>43766</v>
      </c>
      <c r="I25" s="91">
        <v>700</v>
      </c>
    </row>
    <row r="26" spans="1:9" hidden="1" outlineLevel="1" x14ac:dyDescent="0.35">
      <c r="A26" s="83" t="s">
        <v>1129</v>
      </c>
      <c r="B26" s="86" t="s">
        <v>1198</v>
      </c>
      <c r="C26" s="89" t="s">
        <v>1130</v>
      </c>
      <c r="D26" s="92" t="s">
        <v>1199</v>
      </c>
      <c r="E26" s="89">
        <v>4</v>
      </c>
      <c r="F26" s="89">
        <v>6</v>
      </c>
      <c r="G26" s="90">
        <f t="shared" si="0"/>
        <v>10</v>
      </c>
      <c r="H26" s="191">
        <v>43766</v>
      </c>
      <c r="I26" s="91">
        <v>100</v>
      </c>
    </row>
    <row r="27" spans="1:9" hidden="1" outlineLevel="1" x14ac:dyDescent="0.35">
      <c r="A27" s="83" t="s">
        <v>1129</v>
      </c>
      <c r="B27" s="86" t="s">
        <v>1200</v>
      </c>
      <c r="C27" s="89" t="s">
        <v>1130</v>
      </c>
      <c r="D27" s="92" t="s">
        <v>1201</v>
      </c>
      <c r="E27" s="89">
        <v>2</v>
      </c>
      <c r="F27" s="89">
        <v>4</v>
      </c>
      <c r="G27" s="90">
        <f t="shared" si="0"/>
        <v>6</v>
      </c>
      <c r="H27" s="191">
        <v>43766</v>
      </c>
      <c r="I27" s="91">
        <v>100</v>
      </c>
    </row>
    <row r="28" spans="1:9" hidden="1" outlineLevel="1" x14ac:dyDescent="0.35">
      <c r="A28" s="83" t="s">
        <v>1129</v>
      </c>
      <c r="B28" s="86" t="s">
        <v>1202</v>
      </c>
      <c r="C28" s="89" t="s">
        <v>1130</v>
      </c>
      <c r="D28" s="92" t="s">
        <v>1203</v>
      </c>
      <c r="E28" s="89">
        <v>2</v>
      </c>
      <c r="F28" s="89">
        <v>4</v>
      </c>
      <c r="G28" s="90">
        <f t="shared" si="0"/>
        <v>6</v>
      </c>
      <c r="H28" s="191">
        <v>43766</v>
      </c>
      <c r="I28" s="91">
        <v>20</v>
      </c>
    </row>
    <row r="29" spans="1:9" hidden="1" outlineLevel="1" x14ac:dyDescent="0.35">
      <c r="A29" s="83" t="s">
        <v>1129</v>
      </c>
      <c r="B29" s="86" t="s">
        <v>1204</v>
      </c>
      <c r="C29" s="89" t="s">
        <v>1130</v>
      </c>
      <c r="D29" s="92" t="s">
        <v>1205</v>
      </c>
      <c r="E29" s="89">
        <v>4</v>
      </c>
      <c r="F29" s="89">
        <v>5</v>
      </c>
      <c r="G29" s="90">
        <f t="shared" si="0"/>
        <v>9</v>
      </c>
      <c r="H29" s="191">
        <v>43766</v>
      </c>
      <c r="I29" s="91">
        <v>70</v>
      </c>
    </row>
    <row r="30" spans="1:9" hidden="1" outlineLevel="1" x14ac:dyDescent="0.35">
      <c r="A30" s="83" t="s">
        <v>1129</v>
      </c>
      <c r="B30" s="86" t="s">
        <v>1206</v>
      </c>
      <c r="C30" s="89" t="s">
        <v>1130</v>
      </c>
      <c r="D30" s="92" t="s">
        <v>1207</v>
      </c>
      <c r="E30" s="89">
        <v>6</v>
      </c>
      <c r="F30" s="89">
        <v>7</v>
      </c>
      <c r="G30" s="90">
        <f t="shared" si="0"/>
        <v>13</v>
      </c>
      <c r="H30" s="191">
        <v>43766</v>
      </c>
      <c r="I30" s="91">
        <v>200</v>
      </c>
    </row>
    <row r="31" spans="1:9" hidden="1" outlineLevel="1" x14ac:dyDescent="0.35">
      <c r="A31" s="83" t="s">
        <v>1129</v>
      </c>
      <c r="B31" s="86" t="s">
        <v>1208</v>
      </c>
      <c r="C31" s="89" t="s">
        <v>1130</v>
      </c>
      <c r="D31" s="92" t="s">
        <v>1209</v>
      </c>
      <c r="E31" s="89">
        <v>4</v>
      </c>
      <c r="F31" s="89">
        <v>5</v>
      </c>
      <c r="G31" s="90">
        <f t="shared" si="0"/>
        <v>9</v>
      </c>
      <c r="H31" s="191">
        <v>43766</v>
      </c>
      <c r="I31" s="91">
        <v>150</v>
      </c>
    </row>
    <row r="32" spans="1:9" hidden="1" outlineLevel="1" x14ac:dyDescent="0.35">
      <c r="A32" s="83" t="s">
        <v>1129</v>
      </c>
      <c r="B32" s="86" t="s">
        <v>1210</v>
      </c>
      <c r="C32" s="89" t="s">
        <v>1130</v>
      </c>
      <c r="D32" s="92" t="s">
        <v>1211</v>
      </c>
      <c r="E32" s="89">
        <v>7</v>
      </c>
      <c r="F32" s="89">
        <v>7</v>
      </c>
      <c r="G32" s="90">
        <f t="shared" si="0"/>
        <v>14</v>
      </c>
      <c r="H32" s="191">
        <v>43766</v>
      </c>
      <c r="I32" s="91">
        <v>200</v>
      </c>
    </row>
    <row r="33" spans="1:9" hidden="1" outlineLevel="1" x14ac:dyDescent="0.35">
      <c r="A33" s="83" t="s">
        <v>1129</v>
      </c>
      <c r="B33" s="86" t="s">
        <v>1212</v>
      </c>
      <c r="C33" s="89" t="s">
        <v>1130</v>
      </c>
      <c r="D33" s="92" t="s">
        <v>1213</v>
      </c>
      <c r="E33" s="89">
        <v>6</v>
      </c>
      <c r="F33" s="89">
        <v>7</v>
      </c>
      <c r="G33" s="90">
        <f t="shared" si="0"/>
        <v>13</v>
      </c>
      <c r="H33" s="191">
        <v>43766</v>
      </c>
      <c r="I33" s="91">
        <v>200</v>
      </c>
    </row>
    <row r="34" spans="1:9" hidden="1" outlineLevel="1" x14ac:dyDescent="0.35">
      <c r="A34" s="83" t="s">
        <v>1129</v>
      </c>
      <c r="B34" s="86" t="s">
        <v>1214</v>
      </c>
      <c r="C34" s="89" t="s">
        <v>1130</v>
      </c>
      <c r="D34" s="92" t="s">
        <v>1215</v>
      </c>
      <c r="E34" s="89">
        <v>6</v>
      </c>
      <c r="F34" s="89">
        <v>6</v>
      </c>
      <c r="G34" s="90">
        <f t="shared" si="0"/>
        <v>12</v>
      </c>
      <c r="H34" s="191">
        <v>43766</v>
      </c>
      <c r="I34" s="91">
        <v>150</v>
      </c>
    </row>
    <row r="35" spans="1:9" hidden="1" outlineLevel="1" x14ac:dyDescent="0.35">
      <c r="A35" s="83" t="s">
        <v>1129</v>
      </c>
      <c r="B35" s="86" t="s">
        <v>1216</v>
      </c>
      <c r="C35" s="89" t="s">
        <v>1130</v>
      </c>
      <c r="D35" s="92" t="s">
        <v>1217</v>
      </c>
      <c r="E35" s="89">
        <v>4</v>
      </c>
      <c r="F35" s="89">
        <v>7</v>
      </c>
      <c r="G35" s="90">
        <f t="shared" si="0"/>
        <v>11</v>
      </c>
      <c r="H35" s="191">
        <v>43766</v>
      </c>
      <c r="I35" s="91">
        <v>150</v>
      </c>
    </row>
    <row r="36" spans="1:9" hidden="1" outlineLevel="1" x14ac:dyDescent="0.35">
      <c r="A36" s="83" t="s">
        <v>1129</v>
      </c>
      <c r="B36" s="86" t="s">
        <v>1218</v>
      </c>
      <c r="C36" s="89" t="s">
        <v>1130</v>
      </c>
      <c r="D36" s="92" t="s">
        <v>1219</v>
      </c>
      <c r="E36" s="89">
        <v>3</v>
      </c>
      <c r="F36" s="89">
        <v>5</v>
      </c>
      <c r="G36" s="90">
        <f t="shared" si="0"/>
        <v>8</v>
      </c>
      <c r="H36" s="191">
        <v>43766</v>
      </c>
      <c r="I36" s="91">
        <v>150</v>
      </c>
    </row>
    <row r="37" spans="1:9" hidden="1" outlineLevel="1" x14ac:dyDescent="0.35">
      <c r="A37" s="83" t="s">
        <v>1129</v>
      </c>
      <c r="B37" s="86" t="s">
        <v>1220</v>
      </c>
      <c r="C37" s="89" t="s">
        <v>1130</v>
      </c>
      <c r="D37" s="92" t="s">
        <v>1221</v>
      </c>
      <c r="E37" s="89">
        <v>4</v>
      </c>
      <c r="F37" s="89">
        <v>5</v>
      </c>
      <c r="G37" s="90">
        <f t="shared" si="0"/>
        <v>9</v>
      </c>
      <c r="H37" s="191">
        <v>43766</v>
      </c>
      <c r="I37" s="91">
        <v>200</v>
      </c>
    </row>
    <row r="38" spans="1:9" hidden="1" outlineLevel="1" x14ac:dyDescent="0.35">
      <c r="A38" s="83" t="s">
        <v>1129</v>
      </c>
      <c r="B38" s="86" t="s">
        <v>1222</v>
      </c>
      <c r="C38" s="89" t="s">
        <v>1130</v>
      </c>
      <c r="D38" s="92" t="s">
        <v>1223</v>
      </c>
      <c r="E38" s="89">
        <v>4</v>
      </c>
      <c r="F38" s="89">
        <v>5</v>
      </c>
      <c r="G38" s="90">
        <f t="shared" si="0"/>
        <v>9</v>
      </c>
      <c r="H38" s="191">
        <v>43766</v>
      </c>
      <c r="I38" s="91">
        <v>700</v>
      </c>
    </row>
    <row r="39" spans="1:9" hidden="1" outlineLevel="1" x14ac:dyDescent="0.35">
      <c r="A39" s="83" t="s">
        <v>1129</v>
      </c>
      <c r="B39" s="86" t="s">
        <v>1224</v>
      </c>
      <c r="C39" s="89" t="s">
        <v>1130</v>
      </c>
      <c r="D39" s="92" t="s">
        <v>1225</v>
      </c>
      <c r="E39" s="89">
        <v>7</v>
      </c>
      <c r="F39" s="89">
        <v>6</v>
      </c>
      <c r="G39" s="90">
        <f t="shared" si="0"/>
        <v>13</v>
      </c>
      <c r="H39" s="191">
        <v>43766</v>
      </c>
      <c r="I39" s="91">
        <v>150</v>
      </c>
    </row>
    <row r="40" spans="1:9" hidden="1" outlineLevel="1" x14ac:dyDescent="0.35">
      <c r="A40" s="83" t="s">
        <v>1129</v>
      </c>
      <c r="B40" s="86" t="s">
        <v>1226</v>
      </c>
      <c r="C40" s="89" t="s">
        <v>1130</v>
      </c>
      <c r="D40" s="92" t="s">
        <v>1227</v>
      </c>
      <c r="E40" s="89">
        <v>8</v>
      </c>
      <c r="F40" s="89">
        <v>8</v>
      </c>
      <c r="G40" s="90">
        <f t="shared" si="0"/>
        <v>16</v>
      </c>
      <c r="H40" s="191">
        <v>43766</v>
      </c>
      <c r="I40" s="91">
        <v>150</v>
      </c>
    </row>
    <row r="41" spans="1:9" hidden="1" outlineLevel="1" x14ac:dyDescent="0.35">
      <c r="A41" s="83" t="s">
        <v>1129</v>
      </c>
      <c r="B41" s="86" t="s">
        <v>1228</v>
      </c>
      <c r="C41" s="89" t="s">
        <v>1130</v>
      </c>
      <c r="D41" s="92" t="s">
        <v>1229</v>
      </c>
      <c r="E41" s="89">
        <v>5</v>
      </c>
      <c r="F41" s="89">
        <v>6</v>
      </c>
      <c r="G41" s="90">
        <f t="shared" si="0"/>
        <v>11</v>
      </c>
      <c r="H41" s="191">
        <v>43766</v>
      </c>
      <c r="I41" s="91">
        <v>150</v>
      </c>
    </row>
    <row r="42" spans="1:9" hidden="1" outlineLevel="1" x14ac:dyDescent="0.35">
      <c r="A42" s="83" t="s">
        <v>1129</v>
      </c>
      <c r="B42" s="86" t="s">
        <v>1230</v>
      </c>
      <c r="C42" s="89" t="s">
        <v>1130</v>
      </c>
      <c r="D42" s="92" t="s">
        <v>1231</v>
      </c>
      <c r="E42" s="89">
        <v>3</v>
      </c>
      <c r="F42" s="89">
        <v>6</v>
      </c>
      <c r="G42" s="90">
        <f t="shared" si="0"/>
        <v>9</v>
      </c>
      <c r="H42" s="191">
        <v>43766</v>
      </c>
      <c r="I42" s="91">
        <v>150</v>
      </c>
    </row>
    <row r="43" spans="1:9" hidden="1" outlineLevel="1" x14ac:dyDescent="0.35">
      <c r="A43" s="83" t="s">
        <v>1129</v>
      </c>
      <c r="B43" s="86" t="s">
        <v>1232</v>
      </c>
      <c r="C43" s="89" t="s">
        <v>1130</v>
      </c>
      <c r="D43" s="92" t="s">
        <v>1233</v>
      </c>
      <c r="E43" s="89">
        <v>3</v>
      </c>
      <c r="F43" s="89">
        <v>3</v>
      </c>
      <c r="G43" s="90">
        <f t="shared" si="0"/>
        <v>6</v>
      </c>
      <c r="H43" s="191">
        <v>43766</v>
      </c>
      <c r="I43" s="91">
        <v>150</v>
      </c>
    </row>
    <row r="44" spans="1:9" hidden="1" outlineLevel="1" x14ac:dyDescent="0.35">
      <c r="A44" s="83" t="s">
        <v>1129</v>
      </c>
      <c r="B44" s="86" t="s">
        <v>1234</v>
      </c>
      <c r="C44" s="89" t="s">
        <v>1130</v>
      </c>
      <c r="D44" s="83" t="s">
        <v>1235</v>
      </c>
      <c r="E44" s="89">
        <v>2</v>
      </c>
      <c r="F44" s="89">
        <v>4</v>
      </c>
      <c r="G44" s="90">
        <f t="shared" si="0"/>
        <v>6</v>
      </c>
      <c r="H44" s="191">
        <v>43766</v>
      </c>
      <c r="I44" s="91">
        <v>150</v>
      </c>
    </row>
    <row r="45" spans="1:9" ht="15" collapsed="1" thickBot="1" x14ac:dyDescent="0.4">
      <c r="A45" s="84" t="s">
        <v>1129</v>
      </c>
      <c r="B45" s="87"/>
      <c r="C45" s="93" t="s">
        <v>1130</v>
      </c>
      <c r="D45" s="135">
        <f>COUNTA(D2:D44)</f>
        <v>43</v>
      </c>
      <c r="E45" s="135">
        <f>SUM(E2:E44)</f>
        <v>173</v>
      </c>
      <c r="F45" s="135">
        <f>SUM(F2:F44)</f>
        <v>226</v>
      </c>
      <c r="G45" s="135">
        <f>SUM(G2:G44)</f>
        <v>399</v>
      </c>
      <c r="H45" s="193">
        <v>43766</v>
      </c>
      <c r="I45" s="136">
        <f>AVERAGE(I2:I44)</f>
        <v>246.74418604651163</v>
      </c>
    </row>
    <row r="46" spans="1:9" hidden="1" outlineLevel="1" x14ac:dyDescent="0.35">
      <c r="A46" s="85" t="s">
        <v>1132</v>
      </c>
      <c r="B46" s="88" t="s">
        <v>1236</v>
      </c>
      <c r="C46" s="99" t="s">
        <v>1133</v>
      </c>
      <c r="D46" s="85" t="s">
        <v>1237</v>
      </c>
      <c r="E46" s="111">
        <v>10</v>
      </c>
      <c r="F46" s="111">
        <v>2</v>
      </c>
      <c r="G46" s="112">
        <f t="shared" ref="G46:G77" si="1">E46+F46</f>
        <v>12</v>
      </c>
      <c r="H46" s="191">
        <v>43769</v>
      </c>
      <c r="I46" s="123">
        <v>10</v>
      </c>
    </row>
    <row r="47" spans="1:9" hidden="1" outlineLevel="1" x14ac:dyDescent="0.35">
      <c r="A47" s="83" t="s">
        <v>1132</v>
      </c>
      <c r="B47" s="86" t="s">
        <v>1238</v>
      </c>
      <c r="C47" s="92" t="s">
        <v>1133</v>
      </c>
      <c r="D47" s="83" t="s">
        <v>1239</v>
      </c>
      <c r="E47" s="89">
        <v>0</v>
      </c>
      <c r="F47" s="89">
        <v>2</v>
      </c>
      <c r="G47" s="90">
        <f t="shared" si="1"/>
        <v>2</v>
      </c>
      <c r="H47" s="191">
        <v>43769</v>
      </c>
      <c r="I47" s="91">
        <v>120</v>
      </c>
    </row>
    <row r="48" spans="1:9" hidden="1" outlineLevel="1" x14ac:dyDescent="0.35">
      <c r="A48" s="83" t="s">
        <v>1132</v>
      </c>
      <c r="B48" s="86" t="s">
        <v>1240</v>
      </c>
      <c r="C48" s="92" t="s">
        <v>1133</v>
      </c>
      <c r="D48" s="83" t="s">
        <v>1241</v>
      </c>
      <c r="E48" s="89">
        <v>4</v>
      </c>
      <c r="F48" s="89">
        <v>2</v>
      </c>
      <c r="G48" s="90">
        <f t="shared" si="1"/>
        <v>6</v>
      </c>
      <c r="H48" s="191">
        <v>43769</v>
      </c>
      <c r="I48" s="91">
        <v>30</v>
      </c>
    </row>
    <row r="49" spans="1:9" hidden="1" outlineLevel="1" x14ac:dyDescent="0.35">
      <c r="A49" s="83" t="s">
        <v>1132</v>
      </c>
      <c r="B49" s="86" t="s">
        <v>1242</v>
      </c>
      <c r="C49" s="92" t="s">
        <v>1133</v>
      </c>
      <c r="D49" s="83" t="s">
        <v>1243</v>
      </c>
      <c r="E49" s="89">
        <v>7</v>
      </c>
      <c r="F49" s="89">
        <v>2</v>
      </c>
      <c r="G49" s="90">
        <f t="shared" si="1"/>
        <v>9</v>
      </c>
      <c r="H49" s="191">
        <v>43769</v>
      </c>
      <c r="I49" s="91">
        <v>150</v>
      </c>
    </row>
    <row r="50" spans="1:9" hidden="1" outlineLevel="1" x14ac:dyDescent="0.35">
      <c r="A50" s="83" t="s">
        <v>1132</v>
      </c>
      <c r="B50" s="86" t="s">
        <v>1244</v>
      </c>
      <c r="C50" s="92" t="s">
        <v>1133</v>
      </c>
      <c r="D50" s="83" t="s">
        <v>1245</v>
      </c>
      <c r="E50" s="89">
        <v>1</v>
      </c>
      <c r="F50" s="89">
        <v>2</v>
      </c>
      <c r="G50" s="90">
        <f t="shared" si="1"/>
        <v>3</v>
      </c>
      <c r="H50" s="191">
        <v>43769</v>
      </c>
      <c r="I50" s="91">
        <v>300</v>
      </c>
    </row>
    <row r="51" spans="1:9" hidden="1" outlineLevel="1" x14ac:dyDescent="0.35">
      <c r="A51" s="83" t="s">
        <v>1132</v>
      </c>
      <c r="B51" s="86" t="s">
        <v>1246</v>
      </c>
      <c r="C51" s="92" t="s">
        <v>1133</v>
      </c>
      <c r="D51" s="83" t="s">
        <v>1247</v>
      </c>
      <c r="E51" s="89">
        <v>6</v>
      </c>
      <c r="F51" s="89">
        <v>2</v>
      </c>
      <c r="G51" s="90">
        <f t="shared" si="1"/>
        <v>8</v>
      </c>
      <c r="H51" s="191">
        <v>43769</v>
      </c>
      <c r="I51" s="91">
        <v>100</v>
      </c>
    </row>
    <row r="52" spans="1:9" hidden="1" outlineLevel="1" x14ac:dyDescent="0.35">
      <c r="A52" s="83" t="s">
        <v>1132</v>
      </c>
      <c r="B52" s="86" t="s">
        <v>1248</v>
      </c>
      <c r="C52" s="92" t="s">
        <v>1133</v>
      </c>
      <c r="D52" s="83" t="s">
        <v>1249</v>
      </c>
      <c r="E52" s="89">
        <v>2</v>
      </c>
      <c r="F52" s="89">
        <v>2</v>
      </c>
      <c r="G52" s="90">
        <f t="shared" si="1"/>
        <v>4</v>
      </c>
      <c r="H52" s="191">
        <v>43769</v>
      </c>
      <c r="I52" s="91">
        <v>800</v>
      </c>
    </row>
    <row r="53" spans="1:9" hidden="1" outlineLevel="1" x14ac:dyDescent="0.35">
      <c r="A53" s="83" t="s">
        <v>1132</v>
      </c>
      <c r="B53" s="86" t="s">
        <v>1250</v>
      </c>
      <c r="C53" s="92" t="s">
        <v>1133</v>
      </c>
      <c r="D53" s="83" t="s">
        <v>1251</v>
      </c>
      <c r="E53" s="89">
        <v>2</v>
      </c>
      <c r="F53" s="89">
        <v>4</v>
      </c>
      <c r="G53" s="90">
        <f t="shared" si="1"/>
        <v>6</v>
      </c>
      <c r="H53" s="191">
        <v>43769</v>
      </c>
      <c r="I53" s="91">
        <v>100</v>
      </c>
    </row>
    <row r="54" spans="1:9" hidden="1" outlineLevel="1" x14ac:dyDescent="0.35">
      <c r="A54" s="83" t="s">
        <v>1132</v>
      </c>
      <c r="B54" s="86" t="s">
        <v>1252</v>
      </c>
      <c r="C54" s="92" t="s">
        <v>1133</v>
      </c>
      <c r="D54" s="83" t="s">
        <v>1253</v>
      </c>
      <c r="E54" s="89">
        <v>3</v>
      </c>
      <c r="F54" s="89">
        <v>5</v>
      </c>
      <c r="G54" s="90">
        <f t="shared" si="1"/>
        <v>8</v>
      </c>
      <c r="H54" s="191">
        <v>43769</v>
      </c>
      <c r="I54" s="91">
        <v>100</v>
      </c>
    </row>
    <row r="55" spans="1:9" hidden="1" outlineLevel="1" x14ac:dyDescent="0.35">
      <c r="A55" s="83" t="s">
        <v>1132</v>
      </c>
      <c r="B55" s="86" t="s">
        <v>1254</v>
      </c>
      <c r="C55" s="92" t="s">
        <v>1133</v>
      </c>
      <c r="D55" s="92" t="s">
        <v>1255</v>
      </c>
      <c r="E55" s="89">
        <v>3</v>
      </c>
      <c r="F55" s="89">
        <v>3</v>
      </c>
      <c r="G55" s="90">
        <f t="shared" si="1"/>
        <v>6</v>
      </c>
      <c r="H55" s="191">
        <v>43769</v>
      </c>
      <c r="I55" s="91">
        <v>120</v>
      </c>
    </row>
    <row r="56" spans="1:9" hidden="1" outlineLevel="1" x14ac:dyDescent="0.35">
      <c r="A56" s="83" t="s">
        <v>1132</v>
      </c>
      <c r="B56" s="86" t="s">
        <v>1256</v>
      </c>
      <c r="C56" s="92" t="s">
        <v>1133</v>
      </c>
      <c r="D56" s="92" t="s">
        <v>1257</v>
      </c>
      <c r="E56" s="89">
        <v>7</v>
      </c>
      <c r="F56" s="89">
        <v>2</v>
      </c>
      <c r="G56" s="90">
        <f t="shared" si="1"/>
        <v>9</v>
      </c>
      <c r="H56" s="191">
        <v>43769</v>
      </c>
      <c r="I56" s="91">
        <v>150</v>
      </c>
    </row>
    <row r="57" spans="1:9" hidden="1" outlineLevel="1" x14ac:dyDescent="0.35">
      <c r="A57" s="83" t="s">
        <v>1132</v>
      </c>
      <c r="B57" s="86" t="s">
        <v>1258</v>
      </c>
      <c r="C57" s="92" t="s">
        <v>1133</v>
      </c>
      <c r="D57" s="92" t="s">
        <v>1259</v>
      </c>
      <c r="E57" s="89">
        <v>0</v>
      </c>
      <c r="F57" s="89">
        <v>1</v>
      </c>
      <c r="G57" s="90">
        <f t="shared" si="1"/>
        <v>1</v>
      </c>
      <c r="H57" s="191">
        <v>43769</v>
      </c>
      <c r="I57" s="91">
        <v>30</v>
      </c>
    </row>
    <row r="58" spans="1:9" hidden="1" outlineLevel="1" x14ac:dyDescent="0.35">
      <c r="A58" s="83" t="s">
        <v>1132</v>
      </c>
      <c r="B58" s="86" t="s">
        <v>1260</v>
      </c>
      <c r="C58" s="92" t="s">
        <v>1133</v>
      </c>
      <c r="D58" s="92" t="s">
        <v>1261</v>
      </c>
      <c r="E58" s="89">
        <v>8</v>
      </c>
      <c r="F58" s="89">
        <v>5</v>
      </c>
      <c r="G58" s="90">
        <f t="shared" si="1"/>
        <v>13</v>
      </c>
      <c r="H58" s="191">
        <v>43769</v>
      </c>
      <c r="I58" s="91">
        <v>60</v>
      </c>
    </row>
    <row r="59" spans="1:9" hidden="1" outlineLevel="1" x14ac:dyDescent="0.35">
      <c r="A59" s="83" t="s">
        <v>1132</v>
      </c>
      <c r="B59" s="86" t="s">
        <v>1262</v>
      </c>
      <c r="C59" s="92" t="s">
        <v>1133</v>
      </c>
      <c r="D59" s="92" t="s">
        <v>1263</v>
      </c>
      <c r="E59" s="89">
        <v>4</v>
      </c>
      <c r="F59" s="89">
        <v>2</v>
      </c>
      <c r="G59" s="90">
        <f t="shared" si="1"/>
        <v>6</v>
      </c>
      <c r="H59" s="191">
        <v>43769</v>
      </c>
      <c r="I59" s="91">
        <v>90</v>
      </c>
    </row>
    <row r="60" spans="1:9" hidden="1" outlineLevel="1" x14ac:dyDescent="0.35">
      <c r="A60" s="83" t="s">
        <v>1132</v>
      </c>
      <c r="B60" s="86" t="s">
        <v>1264</v>
      </c>
      <c r="C60" s="92" t="s">
        <v>1133</v>
      </c>
      <c r="D60" s="92" t="s">
        <v>1265</v>
      </c>
      <c r="E60" s="89">
        <v>4</v>
      </c>
      <c r="F60" s="89">
        <v>2</v>
      </c>
      <c r="G60" s="90">
        <f t="shared" si="1"/>
        <v>6</v>
      </c>
      <c r="H60" s="191">
        <v>43769</v>
      </c>
      <c r="I60" s="91">
        <v>150</v>
      </c>
    </row>
    <row r="61" spans="1:9" hidden="1" outlineLevel="1" x14ac:dyDescent="0.35">
      <c r="A61" s="83" t="s">
        <v>1132</v>
      </c>
      <c r="B61" s="86" t="s">
        <v>1266</v>
      </c>
      <c r="C61" s="92" t="s">
        <v>1133</v>
      </c>
      <c r="D61" s="92" t="s">
        <v>1267</v>
      </c>
      <c r="E61" s="89">
        <v>1</v>
      </c>
      <c r="F61" s="89">
        <v>1</v>
      </c>
      <c r="G61" s="90">
        <f t="shared" si="1"/>
        <v>2</v>
      </c>
      <c r="H61" s="191">
        <v>43769</v>
      </c>
      <c r="I61" s="91">
        <v>400</v>
      </c>
    </row>
    <row r="62" spans="1:9" hidden="1" outlineLevel="1" x14ac:dyDescent="0.35">
      <c r="A62" s="83" t="s">
        <v>1132</v>
      </c>
      <c r="B62" s="86" t="s">
        <v>1268</v>
      </c>
      <c r="C62" s="92" t="s">
        <v>1133</v>
      </c>
      <c r="D62" s="92" t="s">
        <v>1269</v>
      </c>
      <c r="E62" s="89">
        <v>6</v>
      </c>
      <c r="F62" s="89">
        <v>5</v>
      </c>
      <c r="G62" s="90">
        <f t="shared" si="1"/>
        <v>11</v>
      </c>
      <c r="H62" s="191">
        <v>43769</v>
      </c>
      <c r="I62" s="91">
        <v>60</v>
      </c>
    </row>
    <row r="63" spans="1:9" hidden="1" outlineLevel="1" x14ac:dyDescent="0.35">
      <c r="A63" s="83" t="s">
        <v>1132</v>
      </c>
      <c r="B63" s="86" t="s">
        <v>1270</v>
      </c>
      <c r="C63" s="92" t="s">
        <v>1133</v>
      </c>
      <c r="D63" s="92" t="s">
        <v>1271</v>
      </c>
      <c r="E63" s="89">
        <v>2</v>
      </c>
      <c r="F63" s="89">
        <v>2</v>
      </c>
      <c r="G63" s="90">
        <f t="shared" si="1"/>
        <v>4</v>
      </c>
      <c r="H63" s="191">
        <v>43769</v>
      </c>
      <c r="I63" s="91">
        <v>700</v>
      </c>
    </row>
    <row r="64" spans="1:9" hidden="1" outlineLevel="1" x14ac:dyDescent="0.35">
      <c r="A64" s="83" t="s">
        <v>1132</v>
      </c>
      <c r="B64" s="86" t="s">
        <v>1272</v>
      </c>
      <c r="C64" s="92" t="s">
        <v>1133</v>
      </c>
      <c r="D64" s="92" t="s">
        <v>1273</v>
      </c>
      <c r="E64" s="89">
        <v>6</v>
      </c>
      <c r="F64" s="89">
        <v>4</v>
      </c>
      <c r="G64" s="90">
        <f t="shared" si="1"/>
        <v>10</v>
      </c>
      <c r="H64" s="191">
        <v>43769</v>
      </c>
      <c r="I64" s="91">
        <v>100</v>
      </c>
    </row>
    <row r="65" spans="1:9" hidden="1" outlineLevel="1" x14ac:dyDescent="0.35">
      <c r="A65" s="83" t="s">
        <v>1132</v>
      </c>
      <c r="B65" s="86" t="s">
        <v>1274</v>
      </c>
      <c r="C65" s="92" t="s">
        <v>1133</v>
      </c>
      <c r="D65" s="83" t="s">
        <v>1275</v>
      </c>
      <c r="E65" s="89">
        <v>5</v>
      </c>
      <c r="F65" s="89">
        <v>3</v>
      </c>
      <c r="G65" s="90">
        <f t="shared" si="1"/>
        <v>8</v>
      </c>
      <c r="H65" s="191">
        <v>43769</v>
      </c>
      <c r="I65" s="91">
        <v>150</v>
      </c>
    </row>
    <row r="66" spans="1:9" hidden="1" outlineLevel="1" x14ac:dyDescent="0.35">
      <c r="A66" s="83" t="s">
        <v>1132</v>
      </c>
      <c r="B66" s="86" t="s">
        <v>1276</v>
      </c>
      <c r="C66" s="92" t="s">
        <v>1133</v>
      </c>
      <c r="D66" s="83" t="s">
        <v>1277</v>
      </c>
      <c r="E66" s="89">
        <v>5</v>
      </c>
      <c r="F66" s="89">
        <v>3</v>
      </c>
      <c r="G66" s="90">
        <f t="shared" si="1"/>
        <v>8</v>
      </c>
      <c r="H66" s="191">
        <v>43769</v>
      </c>
      <c r="I66" s="91">
        <v>90</v>
      </c>
    </row>
    <row r="67" spans="1:9" hidden="1" outlineLevel="1" x14ac:dyDescent="0.35">
      <c r="A67" s="83" t="s">
        <v>1132</v>
      </c>
      <c r="B67" s="86" t="s">
        <v>1278</v>
      </c>
      <c r="C67" s="92" t="s">
        <v>1133</v>
      </c>
      <c r="D67" s="83" t="s">
        <v>1279</v>
      </c>
      <c r="E67" s="89">
        <v>2</v>
      </c>
      <c r="F67" s="89">
        <v>2</v>
      </c>
      <c r="G67" s="90">
        <f t="shared" si="1"/>
        <v>4</v>
      </c>
      <c r="H67" s="191">
        <v>43769</v>
      </c>
      <c r="I67" s="91">
        <v>120</v>
      </c>
    </row>
    <row r="68" spans="1:9" hidden="1" outlineLevel="1" x14ac:dyDescent="0.35">
      <c r="A68" s="83" t="s">
        <v>1132</v>
      </c>
      <c r="B68" s="86" t="s">
        <v>1280</v>
      </c>
      <c r="C68" s="92" t="s">
        <v>1133</v>
      </c>
      <c r="D68" s="83" t="s">
        <v>1281</v>
      </c>
      <c r="E68" s="89">
        <v>2</v>
      </c>
      <c r="F68" s="89">
        <v>1</v>
      </c>
      <c r="G68" s="90">
        <f t="shared" si="1"/>
        <v>3</v>
      </c>
      <c r="H68" s="191">
        <v>43769</v>
      </c>
      <c r="I68" s="91">
        <v>120</v>
      </c>
    </row>
    <row r="69" spans="1:9" hidden="1" outlineLevel="1" x14ac:dyDescent="0.35">
      <c r="A69" s="83" t="s">
        <v>1132</v>
      </c>
      <c r="B69" s="86" t="s">
        <v>1282</v>
      </c>
      <c r="C69" s="92" t="s">
        <v>1133</v>
      </c>
      <c r="D69" s="92" t="s">
        <v>1283</v>
      </c>
      <c r="E69" s="89">
        <v>0</v>
      </c>
      <c r="F69" s="89">
        <v>2</v>
      </c>
      <c r="G69" s="90">
        <f t="shared" si="1"/>
        <v>2</v>
      </c>
      <c r="H69" s="191">
        <v>43769</v>
      </c>
      <c r="I69" s="91">
        <v>120</v>
      </c>
    </row>
    <row r="70" spans="1:9" hidden="1" outlineLevel="1" x14ac:dyDescent="0.35">
      <c r="A70" s="83" t="s">
        <v>1132</v>
      </c>
      <c r="B70" s="86" t="s">
        <v>1284</v>
      </c>
      <c r="C70" s="92" t="s">
        <v>1133</v>
      </c>
      <c r="D70" s="92" t="s">
        <v>1285</v>
      </c>
      <c r="E70" s="89">
        <v>2</v>
      </c>
      <c r="F70" s="89">
        <v>2</v>
      </c>
      <c r="G70" s="90">
        <f t="shared" si="1"/>
        <v>4</v>
      </c>
      <c r="H70" s="191">
        <v>43769</v>
      </c>
      <c r="I70" s="91">
        <v>120</v>
      </c>
    </row>
    <row r="71" spans="1:9" hidden="1" outlineLevel="1" x14ac:dyDescent="0.35">
      <c r="A71" s="83" t="s">
        <v>1132</v>
      </c>
      <c r="B71" s="86" t="s">
        <v>1286</v>
      </c>
      <c r="C71" s="92" t="s">
        <v>1133</v>
      </c>
      <c r="D71" s="92" t="s">
        <v>1287</v>
      </c>
      <c r="E71" s="89">
        <v>0</v>
      </c>
      <c r="F71" s="89">
        <v>2</v>
      </c>
      <c r="G71" s="90">
        <f t="shared" si="1"/>
        <v>2</v>
      </c>
      <c r="H71" s="191">
        <v>43769</v>
      </c>
      <c r="I71" s="91">
        <v>90</v>
      </c>
    </row>
    <row r="72" spans="1:9" hidden="1" outlineLevel="1" x14ac:dyDescent="0.35">
      <c r="A72" s="83" t="s">
        <v>1132</v>
      </c>
      <c r="B72" s="86" t="s">
        <v>1288</v>
      </c>
      <c r="C72" s="92" t="s">
        <v>1133</v>
      </c>
      <c r="D72" s="92" t="s">
        <v>1289</v>
      </c>
      <c r="E72" s="89">
        <v>5</v>
      </c>
      <c r="F72" s="89">
        <v>4</v>
      </c>
      <c r="G72" s="90">
        <f t="shared" si="1"/>
        <v>9</v>
      </c>
      <c r="H72" s="191">
        <v>43769</v>
      </c>
      <c r="I72" s="91">
        <v>90</v>
      </c>
    </row>
    <row r="73" spans="1:9" hidden="1" outlineLevel="1" x14ac:dyDescent="0.35">
      <c r="A73" s="83" t="s">
        <v>1132</v>
      </c>
      <c r="B73" s="86" t="s">
        <v>1290</v>
      </c>
      <c r="C73" s="92" t="s">
        <v>1133</v>
      </c>
      <c r="D73" s="92" t="s">
        <v>1291</v>
      </c>
      <c r="E73" s="89">
        <v>3</v>
      </c>
      <c r="F73" s="89">
        <v>1</v>
      </c>
      <c r="G73" s="90">
        <f t="shared" si="1"/>
        <v>4</v>
      </c>
      <c r="H73" s="191">
        <v>43769</v>
      </c>
      <c r="I73" s="91">
        <v>150</v>
      </c>
    </row>
    <row r="74" spans="1:9" hidden="1" outlineLevel="1" x14ac:dyDescent="0.35">
      <c r="A74" s="83" t="s">
        <v>1132</v>
      </c>
      <c r="B74" s="86" t="s">
        <v>1292</v>
      </c>
      <c r="C74" s="92" t="s">
        <v>1133</v>
      </c>
      <c r="D74" s="92" t="s">
        <v>1293</v>
      </c>
      <c r="E74" s="89">
        <v>2</v>
      </c>
      <c r="F74" s="89">
        <v>2</v>
      </c>
      <c r="G74" s="90">
        <f t="shared" si="1"/>
        <v>4</v>
      </c>
      <c r="H74" s="191">
        <v>43769</v>
      </c>
      <c r="I74" s="91">
        <v>90</v>
      </c>
    </row>
    <row r="75" spans="1:9" hidden="1" outlineLevel="1" x14ac:dyDescent="0.35">
      <c r="A75" s="83" t="s">
        <v>1132</v>
      </c>
      <c r="B75" s="86" t="s">
        <v>1294</v>
      </c>
      <c r="C75" s="92" t="s">
        <v>1133</v>
      </c>
      <c r="D75" s="92" t="s">
        <v>1295</v>
      </c>
      <c r="E75" s="89">
        <v>1</v>
      </c>
      <c r="F75" s="89">
        <v>2</v>
      </c>
      <c r="G75" s="90">
        <f t="shared" si="1"/>
        <v>3</v>
      </c>
      <c r="H75" s="191">
        <v>43769</v>
      </c>
      <c r="I75" s="91">
        <v>90</v>
      </c>
    </row>
    <row r="76" spans="1:9" hidden="1" outlineLevel="1" x14ac:dyDescent="0.35">
      <c r="A76" s="83" t="s">
        <v>1132</v>
      </c>
      <c r="B76" s="86" t="s">
        <v>1296</v>
      </c>
      <c r="C76" s="92" t="s">
        <v>1133</v>
      </c>
      <c r="D76" s="92" t="s">
        <v>1297</v>
      </c>
      <c r="E76" s="89">
        <v>6</v>
      </c>
      <c r="F76" s="89">
        <v>5</v>
      </c>
      <c r="G76" s="90">
        <f t="shared" si="1"/>
        <v>11</v>
      </c>
      <c r="H76" s="191">
        <v>43769</v>
      </c>
      <c r="I76" s="91">
        <v>180</v>
      </c>
    </row>
    <row r="77" spans="1:9" hidden="1" outlineLevel="1" x14ac:dyDescent="0.35">
      <c r="A77" s="83" t="s">
        <v>1132</v>
      </c>
      <c r="B77" s="86" t="s">
        <v>1298</v>
      </c>
      <c r="C77" s="92" t="s">
        <v>1133</v>
      </c>
      <c r="D77" s="92" t="s">
        <v>1299</v>
      </c>
      <c r="E77" s="89">
        <v>3</v>
      </c>
      <c r="F77" s="89">
        <v>2</v>
      </c>
      <c r="G77" s="90">
        <f t="shared" si="1"/>
        <v>5</v>
      </c>
      <c r="H77" s="191">
        <v>43769</v>
      </c>
      <c r="I77" s="91">
        <v>700</v>
      </c>
    </row>
    <row r="78" spans="1:9" hidden="1" outlineLevel="1" x14ac:dyDescent="0.35">
      <c r="A78" s="83" t="s">
        <v>1132</v>
      </c>
      <c r="B78" s="86" t="s">
        <v>1300</v>
      </c>
      <c r="C78" s="92" t="s">
        <v>1133</v>
      </c>
      <c r="D78" s="92" t="s">
        <v>1301</v>
      </c>
      <c r="E78" s="89">
        <v>8</v>
      </c>
      <c r="F78" s="89">
        <v>5</v>
      </c>
      <c r="G78" s="90">
        <f t="shared" ref="G78:G104" si="2">E78+F78</f>
        <v>13</v>
      </c>
      <c r="H78" s="191">
        <v>43769</v>
      </c>
      <c r="I78" s="91">
        <v>90</v>
      </c>
    </row>
    <row r="79" spans="1:9" hidden="1" outlineLevel="1" x14ac:dyDescent="0.35">
      <c r="A79" s="83" t="s">
        <v>1132</v>
      </c>
      <c r="B79" s="86" t="s">
        <v>1302</v>
      </c>
      <c r="C79" s="92" t="s">
        <v>1133</v>
      </c>
      <c r="D79" s="92" t="s">
        <v>1303</v>
      </c>
      <c r="E79" s="89">
        <v>5</v>
      </c>
      <c r="F79" s="89">
        <v>1</v>
      </c>
      <c r="G79" s="90">
        <f t="shared" si="2"/>
        <v>6</v>
      </c>
      <c r="H79" s="191">
        <v>43769</v>
      </c>
      <c r="I79" s="91">
        <v>150</v>
      </c>
    </row>
    <row r="80" spans="1:9" hidden="1" outlineLevel="1" x14ac:dyDescent="0.35">
      <c r="A80" s="83" t="s">
        <v>1132</v>
      </c>
      <c r="B80" s="86" t="s">
        <v>1304</v>
      </c>
      <c r="C80" s="92" t="s">
        <v>1133</v>
      </c>
      <c r="D80" s="92" t="s">
        <v>1305</v>
      </c>
      <c r="E80" s="89">
        <v>4</v>
      </c>
      <c r="F80" s="89">
        <v>2</v>
      </c>
      <c r="G80" s="90">
        <f t="shared" si="2"/>
        <v>6</v>
      </c>
      <c r="H80" s="191">
        <v>43769</v>
      </c>
      <c r="I80" s="91">
        <v>120</v>
      </c>
    </row>
    <row r="81" spans="1:9" hidden="1" outlineLevel="1" x14ac:dyDescent="0.35">
      <c r="A81" s="83" t="s">
        <v>1132</v>
      </c>
      <c r="B81" s="86" t="s">
        <v>1306</v>
      </c>
      <c r="C81" s="92" t="s">
        <v>1133</v>
      </c>
      <c r="D81" s="92" t="s">
        <v>1307</v>
      </c>
      <c r="E81" s="89">
        <v>2</v>
      </c>
      <c r="F81" s="89">
        <v>2</v>
      </c>
      <c r="G81" s="90">
        <f t="shared" si="2"/>
        <v>4</v>
      </c>
      <c r="H81" s="191">
        <v>43769</v>
      </c>
      <c r="I81" s="91">
        <v>900</v>
      </c>
    </row>
    <row r="82" spans="1:9" hidden="1" outlineLevel="1" x14ac:dyDescent="0.35">
      <c r="A82" s="83" t="s">
        <v>1132</v>
      </c>
      <c r="B82" s="86" t="s">
        <v>1308</v>
      </c>
      <c r="C82" s="92" t="s">
        <v>1133</v>
      </c>
      <c r="D82" s="92" t="s">
        <v>1309</v>
      </c>
      <c r="E82" s="89">
        <v>3</v>
      </c>
      <c r="F82" s="89">
        <v>2</v>
      </c>
      <c r="G82" s="90">
        <f t="shared" si="2"/>
        <v>5</v>
      </c>
      <c r="H82" s="191">
        <v>43769</v>
      </c>
      <c r="I82" s="91">
        <v>900</v>
      </c>
    </row>
    <row r="83" spans="1:9" hidden="1" outlineLevel="1" x14ac:dyDescent="0.35">
      <c r="A83" s="83" t="s">
        <v>1132</v>
      </c>
      <c r="B83" s="86" t="s">
        <v>1310</v>
      </c>
      <c r="C83" s="92" t="s">
        <v>1133</v>
      </c>
      <c r="D83" s="92" t="s">
        <v>1311</v>
      </c>
      <c r="E83" s="89">
        <v>4</v>
      </c>
      <c r="F83" s="89">
        <v>2</v>
      </c>
      <c r="G83" s="90">
        <f t="shared" si="2"/>
        <v>6</v>
      </c>
      <c r="H83" s="191">
        <v>43769</v>
      </c>
      <c r="I83" s="91">
        <v>900</v>
      </c>
    </row>
    <row r="84" spans="1:9" hidden="1" outlineLevel="1" x14ac:dyDescent="0.35">
      <c r="A84" s="83" t="s">
        <v>1132</v>
      </c>
      <c r="B84" s="86" t="s">
        <v>1312</v>
      </c>
      <c r="C84" s="92" t="s">
        <v>1133</v>
      </c>
      <c r="D84" s="92" t="s">
        <v>1313</v>
      </c>
      <c r="E84" s="89">
        <v>1</v>
      </c>
      <c r="F84" s="89">
        <v>2</v>
      </c>
      <c r="G84" s="90">
        <f t="shared" si="2"/>
        <v>3</v>
      </c>
      <c r="H84" s="191">
        <v>43769</v>
      </c>
      <c r="I84" s="91">
        <v>800</v>
      </c>
    </row>
    <row r="85" spans="1:9" hidden="1" outlineLevel="1" x14ac:dyDescent="0.35">
      <c r="A85" s="83" t="s">
        <v>1132</v>
      </c>
      <c r="B85" s="86" t="s">
        <v>1314</v>
      </c>
      <c r="C85" s="92" t="s">
        <v>1133</v>
      </c>
      <c r="D85" s="92" t="s">
        <v>1315</v>
      </c>
      <c r="E85" s="89">
        <v>3</v>
      </c>
      <c r="F85" s="89">
        <v>4</v>
      </c>
      <c r="G85" s="90">
        <f t="shared" si="2"/>
        <v>7</v>
      </c>
      <c r="H85" s="191">
        <v>43769</v>
      </c>
      <c r="I85" s="91">
        <v>400</v>
      </c>
    </row>
    <row r="86" spans="1:9" hidden="1" outlineLevel="1" x14ac:dyDescent="0.35">
      <c r="A86" s="83" t="s">
        <v>1132</v>
      </c>
      <c r="B86" s="86" t="s">
        <v>1316</v>
      </c>
      <c r="C86" s="92" t="s">
        <v>1133</v>
      </c>
      <c r="D86" s="92" t="s">
        <v>1317</v>
      </c>
      <c r="E86" s="89">
        <v>5</v>
      </c>
      <c r="F86" s="89">
        <v>3</v>
      </c>
      <c r="G86" s="90">
        <f t="shared" si="2"/>
        <v>8</v>
      </c>
      <c r="H86" s="191">
        <v>43769</v>
      </c>
      <c r="I86" s="91">
        <v>700</v>
      </c>
    </row>
    <row r="87" spans="1:9" hidden="1" outlineLevel="1" x14ac:dyDescent="0.35">
      <c r="A87" s="83" t="s">
        <v>1132</v>
      </c>
      <c r="B87" s="86" t="s">
        <v>1318</v>
      </c>
      <c r="C87" s="92" t="s">
        <v>1133</v>
      </c>
      <c r="D87" s="92" t="s">
        <v>1319</v>
      </c>
      <c r="E87" s="89">
        <v>0</v>
      </c>
      <c r="F87" s="89">
        <v>1</v>
      </c>
      <c r="G87" s="90">
        <f t="shared" si="2"/>
        <v>1</v>
      </c>
      <c r="H87" s="191">
        <v>43769</v>
      </c>
      <c r="I87" s="91">
        <v>400</v>
      </c>
    </row>
    <row r="88" spans="1:9" hidden="1" outlineLevel="1" x14ac:dyDescent="0.35">
      <c r="A88" s="83" t="s">
        <v>1132</v>
      </c>
      <c r="B88" s="86" t="s">
        <v>1320</v>
      </c>
      <c r="C88" s="92" t="s">
        <v>1133</v>
      </c>
      <c r="D88" s="83" t="s">
        <v>1321</v>
      </c>
      <c r="E88" s="89">
        <v>2</v>
      </c>
      <c r="F88" s="89">
        <v>2</v>
      </c>
      <c r="G88" s="90">
        <f t="shared" si="2"/>
        <v>4</v>
      </c>
      <c r="H88" s="191">
        <v>43769</v>
      </c>
      <c r="I88" s="91">
        <v>900</v>
      </c>
    </row>
    <row r="89" spans="1:9" hidden="1" outlineLevel="1" x14ac:dyDescent="0.35">
      <c r="A89" s="83" t="s">
        <v>1132</v>
      </c>
      <c r="B89" s="86" t="s">
        <v>1322</v>
      </c>
      <c r="C89" s="92" t="s">
        <v>1133</v>
      </c>
      <c r="D89" s="92" t="s">
        <v>1323</v>
      </c>
      <c r="E89" s="89">
        <v>3</v>
      </c>
      <c r="F89" s="89">
        <v>1</v>
      </c>
      <c r="G89" s="90">
        <f t="shared" si="2"/>
        <v>4</v>
      </c>
      <c r="H89" s="191">
        <v>43769</v>
      </c>
      <c r="I89" s="91">
        <v>500</v>
      </c>
    </row>
    <row r="90" spans="1:9" hidden="1" outlineLevel="1" x14ac:dyDescent="0.35">
      <c r="A90" s="83" t="s">
        <v>1132</v>
      </c>
      <c r="B90" s="86" t="s">
        <v>1324</v>
      </c>
      <c r="C90" s="92" t="s">
        <v>1133</v>
      </c>
      <c r="D90" s="92" t="s">
        <v>1325</v>
      </c>
      <c r="E90" s="89">
        <v>0</v>
      </c>
      <c r="F90" s="89">
        <v>2</v>
      </c>
      <c r="G90" s="90">
        <f t="shared" si="2"/>
        <v>2</v>
      </c>
      <c r="H90" s="191">
        <v>43769</v>
      </c>
      <c r="I90" s="91">
        <v>600</v>
      </c>
    </row>
    <row r="91" spans="1:9" hidden="1" outlineLevel="1" x14ac:dyDescent="0.35">
      <c r="A91" s="83" t="s">
        <v>1132</v>
      </c>
      <c r="B91" s="86" t="s">
        <v>1326</v>
      </c>
      <c r="C91" s="92" t="s">
        <v>1133</v>
      </c>
      <c r="D91" s="92" t="s">
        <v>1327</v>
      </c>
      <c r="E91" s="89">
        <v>7</v>
      </c>
      <c r="F91" s="89">
        <v>3</v>
      </c>
      <c r="G91" s="90">
        <f t="shared" si="2"/>
        <v>10</v>
      </c>
      <c r="H91" s="191">
        <v>43769</v>
      </c>
      <c r="I91" s="91">
        <v>30</v>
      </c>
    </row>
    <row r="92" spans="1:9" hidden="1" outlineLevel="1" x14ac:dyDescent="0.35">
      <c r="A92" s="83" t="s">
        <v>1132</v>
      </c>
      <c r="B92" s="86" t="s">
        <v>1328</v>
      </c>
      <c r="C92" s="92" t="s">
        <v>1133</v>
      </c>
      <c r="D92" s="92" t="s">
        <v>1329</v>
      </c>
      <c r="E92" s="89">
        <v>2</v>
      </c>
      <c r="F92" s="89">
        <v>4</v>
      </c>
      <c r="G92" s="90">
        <f t="shared" si="2"/>
        <v>6</v>
      </c>
      <c r="H92" s="191">
        <v>43769</v>
      </c>
      <c r="I92" s="91">
        <v>300</v>
      </c>
    </row>
    <row r="93" spans="1:9" hidden="1" outlineLevel="1" x14ac:dyDescent="0.35">
      <c r="A93" s="83" t="s">
        <v>1132</v>
      </c>
      <c r="B93" s="86" t="s">
        <v>1330</v>
      </c>
      <c r="C93" s="92" t="s">
        <v>1133</v>
      </c>
      <c r="D93" s="92" t="s">
        <v>1331</v>
      </c>
      <c r="E93" s="89">
        <v>0</v>
      </c>
      <c r="F93" s="89">
        <v>2</v>
      </c>
      <c r="G93" s="90">
        <f t="shared" si="2"/>
        <v>2</v>
      </c>
      <c r="H93" s="191">
        <v>43769</v>
      </c>
      <c r="I93" s="91">
        <v>900</v>
      </c>
    </row>
    <row r="94" spans="1:9" hidden="1" outlineLevel="1" x14ac:dyDescent="0.35">
      <c r="A94" s="83" t="s">
        <v>1132</v>
      </c>
      <c r="B94" s="86" t="s">
        <v>1332</v>
      </c>
      <c r="C94" s="92" t="s">
        <v>1133</v>
      </c>
      <c r="D94" s="92" t="s">
        <v>1333</v>
      </c>
      <c r="E94" s="89">
        <v>3</v>
      </c>
      <c r="F94" s="89">
        <v>1</v>
      </c>
      <c r="G94" s="90">
        <f t="shared" si="2"/>
        <v>4</v>
      </c>
      <c r="H94" s="191">
        <v>43769</v>
      </c>
      <c r="I94" s="91">
        <v>400</v>
      </c>
    </row>
    <row r="95" spans="1:9" hidden="1" outlineLevel="1" x14ac:dyDescent="0.35">
      <c r="A95" s="83" t="s">
        <v>1132</v>
      </c>
      <c r="B95" s="86" t="s">
        <v>1334</v>
      </c>
      <c r="C95" s="92" t="s">
        <v>1133</v>
      </c>
      <c r="D95" s="92" t="s">
        <v>1335</v>
      </c>
      <c r="E95" s="89">
        <v>5</v>
      </c>
      <c r="F95" s="89">
        <v>1</v>
      </c>
      <c r="G95" s="90">
        <f t="shared" si="2"/>
        <v>6</v>
      </c>
      <c r="H95" s="191">
        <v>43769</v>
      </c>
      <c r="I95" s="91">
        <v>400</v>
      </c>
    </row>
    <row r="96" spans="1:9" hidden="1" outlineLevel="1" x14ac:dyDescent="0.35">
      <c r="A96" s="83" t="s">
        <v>1132</v>
      </c>
      <c r="B96" s="86" t="s">
        <v>1336</v>
      </c>
      <c r="C96" s="92" t="s">
        <v>1133</v>
      </c>
      <c r="D96" s="92" t="s">
        <v>1337</v>
      </c>
      <c r="E96" s="89">
        <v>9</v>
      </c>
      <c r="F96" s="89">
        <v>1</v>
      </c>
      <c r="G96" s="90">
        <f t="shared" si="2"/>
        <v>10</v>
      </c>
      <c r="H96" s="191">
        <v>43769</v>
      </c>
      <c r="I96" s="91">
        <v>500</v>
      </c>
    </row>
    <row r="97" spans="1:9" hidden="1" outlineLevel="1" x14ac:dyDescent="0.35">
      <c r="A97" s="83" t="s">
        <v>1132</v>
      </c>
      <c r="B97" s="86" t="s">
        <v>1338</v>
      </c>
      <c r="C97" s="92" t="s">
        <v>1133</v>
      </c>
      <c r="D97" s="92" t="s">
        <v>1339</v>
      </c>
      <c r="E97" s="89">
        <v>1</v>
      </c>
      <c r="F97" s="89">
        <v>2</v>
      </c>
      <c r="G97" s="90">
        <f t="shared" si="2"/>
        <v>3</v>
      </c>
      <c r="H97" s="191">
        <v>43769</v>
      </c>
      <c r="I97" s="91">
        <v>150</v>
      </c>
    </row>
    <row r="98" spans="1:9" hidden="1" outlineLevel="1" x14ac:dyDescent="0.35">
      <c r="A98" s="83" t="s">
        <v>1132</v>
      </c>
      <c r="B98" s="86" t="s">
        <v>1340</v>
      </c>
      <c r="C98" s="92" t="s">
        <v>1133</v>
      </c>
      <c r="D98" s="92" t="s">
        <v>1341</v>
      </c>
      <c r="E98" s="89">
        <v>3</v>
      </c>
      <c r="F98" s="89">
        <v>2</v>
      </c>
      <c r="G98" s="90">
        <f t="shared" si="2"/>
        <v>5</v>
      </c>
      <c r="H98" s="191">
        <v>43769</v>
      </c>
      <c r="I98" s="91">
        <v>30</v>
      </c>
    </row>
    <row r="99" spans="1:9" hidden="1" outlineLevel="1" x14ac:dyDescent="0.35">
      <c r="A99" s="83" t="s">
        <v>1132</v>
      </c>
      <c r="B99" s="86" t="s">
        <v>1342</v>
      </c>
      <c r="C99" s="92" t="s">
        <v>1133</v>
      </c>
      <c r="D99" s="92" t="s">
        <v>1343</v>
      </c>
      <c r="E99" s="89">
        <v>6</v>
      </c>
      <c r="F99" s="89">
        <v>3</v>
      </c>
      <c r="G99" s="90">
        <f t="shared" si="2"/>
        <v>9</v>
      </c>
      <c r="H99" s="191">
        <v>43769</v>
      </c>
      <c r="I99" s="91">
        <v>120</v>
      </c>
    </row>
    <row r="100" spans="1:9" hidden="1" outlineLevel="1" x14ac:dyDescent="0.35">
      <c r="A100" s="83" t="s">
        <v>1132</v>
      </c>
      <c r="B100" s="86" t="s">
        <v>1344</v>
      </c>
      <c r="C100" s="92" t="s">
        <v>1133</v>
      </c>
      <c r="D100" s="92" t="s">
        <v>1345</v>
      </c>
      <c r="E100" s="89">
        <v>10</v>
      </c>
      <c r="F100" s="89">
        <v>4</v>
      </c>
      <c r="G100" s="90">
        <f t="shared" si="2"/>
        <v>14</v>
      </c>
      <c r="H100" s="191">
        <v>43769</v>
      </c>
      <c r="I100" s="91">
        <v>900</v>
      </c>
    </row>
    <row r="101" spans="1:9" hidden="1" outlineLevel="1" x14ac:dyDescent="0.35">
      <c r="A101" s="83" t="s">
        <v>1132</v>
      </c>
      <c r="B101" s="86" t="s">
        <v>1346</v>
      </c>
      <c r="C101" s="92" t="s">
        <v>1133</v>
      </c>
      <c r="D101" s="92" t="s">
        <v>1347</v>
      </c>
      <c r="E101" s="89">
        <v>2</v>
      </c>
      <c r="F101" s="89">
        <v>3</v>
      </c>
      <c r="G101" s="90">
        <f t="shared" si="2"/>
        <v>5</v>
      </c>
      <c r="H101" s="191">
        <v>43769</v>
      </c>
      <c r="I101" s="91">
        <v>150</v>
      </c>
    </row>
    <row r="102" spans="1:9" hidden="1" outlineLevel="1" x14ac:dyDescent="0.35">
      <c r="A102" s="83" t="s">
        <v>1132</v>
      </c>
      <c r="B102" s="86" t="s">
        <v>1348</v>
      </c>
      <c r="C102" s="92" t="s">
        <v>1133</v>
      </c>
      <c r="D102" s="92" t="s">
        <v>1349</v>
      </c>
      <c r="E102" s="89">
        <v>3</v>
      </c>
      <c r="F102" s="89">
        <v>2</v>
      </c>
      <c r="G102" s="90">
        <f t="shared" si="2"/>
        <v>5</v>
      </c>
      <c r="H102" s="191">
        <v>43769</v>
      </c>
      <c r="I102" s="91">
        <v>130</v>
      </c>
    </row>
    <row r="103" spans="1:9" hidden="1" outlineLevel="1" x14ac:dyDescent="0.35">
      <c r="A103" s="83" t="s">
        <v>1132</v>
      </c>
      <c r="B103" s="86" t="s">
        <v>1350</v>
      </c>
      <c r="C103" s="92" t="s">
        <v>1133</v>
      </c>
      <c r="D103" s="92" t="s">
        <v>1351</v>
      </c>
      <c r="E103" s="89">
        <v>7</v>
      </c>
      <c r="F103" s="89">
        <v>9</v>
      </c>
      <c r="G103" s="90">
        <f t="shared" si="2"/>
        <v>16</v>
      </c>
      <c r="H103" s="191">
        <v>43769</v>
      </c>
      <c r="I103" s="91">
        <v>1000</v>
      </c>
    </row>
    <row r="104" spans="1:9" hidden="1" outlineLevel="1" x14ac:dyDescent="0.35">
      <c r="A104" s="83" t="s">
        <v>1132</v>
      </c>
      <c r="B104" s="86" t="s">
        <v>1352</v>
      </c>
      <c r="C104" s="92" t="s">
        <v>1133</v>
      </c>
      <c r="D104" s="92" t="s">
        <v>1353</v>
      </c>
      <c r="E104" s="89">
        <v>9</v>
      </c>
      <c r="F104" s="89">
        <v>4</v>
      </c>
      <c r="G104" s="90">
        <f t="shared" si="2"/>
        <v>13</v>
      </c>
      <c r="H104" s="191">
        <v>43769</v>
      </c>
      <c r="I104" s="91">
        <v>90</v>
      </c>
    </row>
    <row r="105" spans="1:9" ht="15" collapsed="1" thickBot="1" x14ac:dyDescent="0.4">
      <c r="A105" s="84" t="s">
        <v>1132</v>
      </c>
      <c r="B105" s="87"/>
      <c r="C105" s="93" t="s">
        <v>1133</v>
      </c>
      <c r="D105" s="135">
        <f>COUNTA(D46:D104)</f>
        <v>59</v>
      </c>
      <c r="E105" s="135">
        <f>SUM(E46:E104)</f>
        <v>219</v>
      </c>
      <c r="F105" s="135">
        <f>SUM(F46:F104)</f>
        <v>151</v>
      </c>
      <c r="G105" s="135">
        <f>SUM(G46:G104)</f>
        <v>370</v>
      </c>
      <c r="H105" s="193">
        <v>43769</v>
      </c>
      <c r="I105" s="136">
        <f>AVERAGE(I46:I104)</f>
        <v>307.45762711864404</v>
      </c>
    </row>
    <row r="106" spans="1:9" hidden="1" outlineLevel="1" x14ac:dyDescent="0.35">
      <c r="A106" s="85" t="s">
        <v>1134</v>
      </c>
      <c r="B106" s="88" t="s">
        <v>1354</v>
      </c>
      <c r="C106" s="99" t="s">
        <v>1135</v>
      </c>
      <c r="D106" s="85" t="s">
        <v>1355</v>
      </c>
      <c r="E106" s="111">
        <v>4</v>
      </c>
      <c r="F106" s="111">
        <v>5</v>
      </c>
      <c r="G106" s="112">
        <f t="shared" ref="G106:G149" si="3">E106+F106</f>
        <v>9</v>
      </c>
      <c r="H106" s="191">
        <v>43769</v>
      </c>
      <c r="I106" s="123">
        <v>10</v>
      </c>
    </row>
    <row r="107" spans="1:9" hidden="1" outlineLevel="1" x14ac:dyDescent="0.35">
      <c r="A107" s="83" t="s">
        <v>1134</v>
      </c>
      <c r="B107" s="86" t="s">
        <v>1356</v>
      </c>
      <c r="C107" s="92" t="s">
        <v>1135</v>
      </c>
      <c r="D107" s="83" t="s">
        <v>1357</v>
      </c>
      <c r="E107" s="89">
        <v>3</v>
      </c>
      <c r="F107" s="89">
        <v>5</v>
      </c>
      <c r="G107" s="90">
        <f t="shared" si="3"/>
        <v>8</v>
      </c>
      <c r="H107" s="191">
        <v>43769</v>
      </c>
      <c r="I107" s="91">
        <v>17</v>
      </c>
    </row>
    <row r="108" spans="1:9" hidden="1" outlineLevel="1" x14ac:dyDescent="0.35">
      <c r="A108" s="83" t="s">
        <v>1134</v>
      </c>
      <c r="B108" s="86" t="s">
        <v>1358</v>
      </c>
      <c r="C108" s="92" t="s">
        <v>1135</v>
      </c>
      <c r="D108" s="83" t="s">
        <v>1359</v>
      </c>
      <c r="E108" s="89">
        <v>6</v>
      </c>
      <c r="F108" s="89">
        <v>5</v>
      </c>
      <c r="G108" s="90">
        <f t="shared" si="3"/>
        <v>11</v>
      </c>
      <c r="H108" s="191">
        <v>43769</v>
      </c>
      <c r="I108" s="91">
        <v>13</v>
      </c>
    </row>
    <row r="109" spans="1:9" hidden="1" outlineLevel="1" x14ac:dyDescent="0.35">
      <c r="A109" s="83" t="s">
        <v>1134</v>
      </c>
      <c r="B109" s="86" t="s">
        <v>1360</v>
      </c>
      <c r="C109" s="92" t="s">
        <v>1135</v>
      </c>
      <c r="D109" s="83" t="s">
        <v>1361</v>
      </c>
      <c r="E109" s="89">
        <v>3</v>
      </c>
      <c r="F109" s="89">
        <v>9</v>
      </c>
      <c r="G109" s="90">
        <f t="shared" si="3"/>
        <v>12</v>
      </c>
      <c r="H109" s="191">
        <v>43769</v>
      </c>
      <c r="I109" s="91">
        <v>13</v>
      </c>
    </row>
    <row r="110" spans="1:9" hidden="1" outlineLevel="1" x14ac:dyDescent="0.35">
      <c r="A110" s="83" t="s">
        <v>1134</v>
      </c>
      <c r="B110" s="86" t="s">
        <v>1362</v>
      </c>
      <c r="C110" s="92" t="s">
        <v>1135</v>
      </c>
      <c r="D110" s="83" t="s">
        <v>1363</v>
      </c>
      <c r="E110" s="89">
        <v>2</v>
      </c>
      <c r="F110" s="89">
        <v>5</v>
      </c>
      <c r="G110" s="90">
        <f t="shared" si="3"/>
        <v>7</v>
      </c>
      <c r="H110" s="191">
        <v>43769</v>
      </c>
      <c r="I110" s="91">
        <v>17</v>
      </c>
    </row>
    <row r="111" spans="1:9" hidden="1" outlineLevel="1" x14ac:dyDescent="0.35">
      <c r="A111" s="83" t="s">
        <v>1134</v>
      </c>
      <c r="B111" s="86" t="s">
        <v>1364</v>
      </c>
      <c r="C111" s="92" t="s">
        <v>1135</v>
      </c>
      <c r="D111" s="83" t="s">
        <v>1365</v>
      </c>
      <c r="E111" s="89">
        <v>2</v>
      </c>
      <c r="F111" s="89">
        <v>3</v>
      </c>
      <c r="G111" s="90">
        <f t="shared" si="3"/>
        <v>5</v>
      </c>
      <c r="H111" s="191">
        <v>43769</v>
      </c>
      <c r="I111" s="91">
        <v>16</v>
      </c>
    </row>
    <row r="112" spans="1:9" hidden="1" outlineLevel="1" x14ac:dyDescent="0.35">
      <c r="A112" s="83" t="s">
        <v>1134</v>
      </c>
      <c r="B112" s="86" t="s">
        <v>1366</v>
      </c>
      <c r="C112" s="92" t="s">
        <v>1135</v>
      </c>
      <c r="D112" s="83" t="s">
        <v>1367</v>
      </c>
      <c r="E112" s="89">
        <v>3</v>
      </c>
      <c r="F112" s="89">
        <v>9</v>
      </c>
      <c r="G112" s="90">
        <f t="shared" si="3"/>
        <v>12</v>
      </c>
      <c r="H112" s="191">
        <v>43769</v>
      </c>
      <c r="I112" s="91">
        <v>12</v>
      </c>
    </row>
    <row r="113" spans="1:9" hidden="1" outlineLevel="1" x14ac:dyDescent="0.35">
      <c r="A113" s="83" t="s">
        <v>1134</v>
      </c>
      <c r="B113" s="86" t="s">
        <v>1368</v>
      </c>
      <c r="C113" s="92" t="s">
        <v>1135</v>
      </c>
      <c r="D113" s="83" t="s">
        <v>1369</v>
      </c>
      <c r="E113" s="89">
        <v>3</v>
      </c>
      <c r="F113" s="89">
        <v>3</v>
      </c>
      <c r="G113" s="90">
        <f t="shared" si="3"/>
        <v>6</v>
      </c>
      <c r="H113" s="191">
        <v>43769</v>
      </c>
      <c r="I113" s="91">
        <v>11</v>
      </c>
    </row>
    <row r="114" spans="1:9" hidden="1" outlineLevel="1" x14ac:dyDescent="0.35">
      <c r="A114" s="83" t="s">
        <v>1134</v>
      </c>
      <c r="B114" s="86" t="s">
        <v>1370</v>
      </c>
      <c r="C114" s="92" t="s">
        <v>1135</v>
      </c>
      <c r="D114" s="83" t="s">
        <v>1371</v>
      </c>
      <c r="E114" s="89">
        <v>3</v>
      </c>
      <c r="F114" s="89">
        <v>3</v>
      </c>
      <c r="G114" s="90">
        <f t="shared" si="3"/>
        <v>6</v>
      </c>
      <c r="H114" s="191">
        <v>43769</v>
      </c>
      <c r="I114" s="91">
        <v>9</v>
      </c>
    </row>
    <row r="115" spans="1:9" hidden="1" outlineLevel="1" x14ac:dyDescent="0.35">
      <c r="A115" s="83" t="s">
        <v>1134</v>
      </c>
      <c r="B115" s="86" t="s">
        <v>1372</v>
      </c>
      <c r="C115" s="92" t="s">
        <v>1135</v>
      </c>
      <c r="D115" s="92" t="s">
        <v>1373</v>
      </c>
      <c r="E115" s="89">
        <v>6</v>
      </c>
      <c r="F115" s="89">
        <v>7</v>
      </c>
      <c r="G115" s="90">
        <f t="shared" si="3"/>
        <v>13</v>
      </c>
      <c r="H115" s="191">
        <v>43769</v>
      </c>
      <c r="I115" s="91">
        <v>11</v>
      </c>
    </row>
    <row r="116" spans="1:9" hidden="1" outlineLevel="1" x14ac:dyDescent="0.35">
      <c r="A116" s="83" t="s">
        <v>1134</v>
      </c>
      <c r="B116" s="86" t="s">
        <v>1374</v>
      </c>
      <c r="C116" s="92" t="s">
        <v>1135</v>
      </c>
      <c r="D116" s="92" t="s">
        <v>1375</v>
      </c>
      <c r="E116" s="89">
        <v>5</v>
      </c>
      <c r="F116" s="89">
        <v>10</v>
      </c>
      <c r="G116" s="90">
        <f t="shared" si="3"/>
        <v>15</v>
      </c>
      <c r="H116" s="191">
        <v>43769</v>
      </c>
      <c r="I116" s="91">
        <v>12</v>
      </c>
    </row>
    <row r="117" spans="1:9" hidden="1" outlineLevel="1" x14ac:dyDescent="0.35">
      <c r="A117" s="83" t="s">
        <v>1134</v>
      </c>
      <c r="B117" s="86" t="s">
        <v>1376</v>
      </c>
      <c r="C117" s="92" t="s">
        <v>1135</v>
      </c>
      <c r="D117" s="92" t="s">
        <v>1377</v>
      </c>
      <c r="E117" s="89">
        <v>1</v>
      </c>
      <c r="F117" s="89">
        <v>4</v>
      </c>
      <c r="G117" s="90">
        <f t="shared" si="3"/>
        <v>5</v>
      </c>
      <c r="H117" s="191">
        <v>43769</v>
      </c>
      <c r="I117" s="91">
        <v>14</v>
      </c>
    </row>
    <row r="118" spans="1:9" hidden="1" outlineLevel="1" x14ac:dyDescent="0.35">
      <c r="A118" s="83" t="s">
        <v>1134</v>
      </c>
      <c r="B118" s="86" t="s">
        <v>1378</v>
      </c>
      <c r="C118" s="92" t="s">
        <v>1135</v>
      </c>
      <c r="D118" s="92" t="s">
        <v>1379</v>
      </c>
      <c r="E118" s="89">
        <v>8</v>
      </c>
      <c r="F118" s="89">
        <v>6</v>
      </c>
      <c r="G118" s="90">
        <f t="shared" si="3"/>
        <v>14</v>
      </c>
      <c r="H118" s="191">
        <v>43769</v>
      </c>
      <c r="I118" s="91">
        <v>16</v>
      </c>
    </row>
    <row r="119" spans="1:9" hidden="1" outlineLevel="1" x14ac:dyDescent="0.35">
      <c r="A119" s="83" t="s">
        <v>1134</v>
      </c>
      <c r="B119" s="86" t="s">
        <v>1380</v>
      </c>
      <c r="C119" s="92" t="s">
        <v>1135</v>
      </c>
      <c r="D119" s="92" t="s">
        <v>1381</v>
      </c>
      <c r="E119" s="89">
        <v>1</v>
      </c>
      <c r="F119" s="89">
        <v>3</v>
      </c>
      <c r="G119" s="90">
        <f t="shared" si="3"/>
        <v>4</v>
      </c>
      <c r="H119" s="191">
        <v>43769</v>
      </c>
      <c r="I119" s="91">
        <v>18</v>
      </c>
    </row>
    <row r="120" spans="1:9" hidden="1" outlineLevel="1" x14ac:dyDescent="0.35">
      <c r="A120" s="83" t="s">
        <v>1134</v>
      </c>
      <c r="B120" s="86" t="s">
        <v>1382</v>
      </c>
      <c r="C120" s="92" t="s">
        <v>1135</v>
      </c>
      <c r="D120" s="92" t="s">
        <v>1383</v>
      </c>
      <c r="E120" s="89">
        <v>1</v>
      </c>
      <c r="F120" s="89">
        <v>3</v>
      </c>
      <c r="G120" s="90">
        <f t="shared" si="3"/>
        <v>4</v>
      </c>
      <c r="H120" s="191">
        <v>43769</v>
      </c>
      <c r="I120" s="91">
        <v>17</v>
      </c>
    </row>
    <row r="121" spans="1:9" hidden="1" outlineLevel="1" x14ac:dyDescent="0.35">
      <c r="A121" s="83" t="s">
        <v>1134</v>
      </c>
      <c r="B121" s="86" t="s">
        <v>1384</v>
      </c>
      <c r="C121" s="92" t="s">
        <v>1135</v>
      </c>
      <c r="D121" s="92" t="s">
        <v>1385</v>
      </c>
      <c r="E121" s="89">
        <v>3</v>
      </c>
      <c r="F121" s="89">
        <v>3</v>
      </c>
      <c r="G121" s="90">
        <f t="shared" si="3"/>
        <v>6</v>
      </c>
      <c r="H121" s="191">
        <v>43769</v>
      </c>
      <c r="I121" s="91">
        <v>17</v>
      </c>
    </row>
    <row r="122" spans="1:9" hidden="1" outlineLevel="1" x14ac:dyDescent="0.35">
      <c r="A122" s="83" t="s">
        <v>1134</v>
      </c>
      <c r="B122" s="86" t="s">
        <v>1386</v>
      </c>
      <c r="C122" s="92" t="s">
        <v>1135</v>
      </c>
      <c r="D122" s="92" t="s">
        <v>1387</v>
      </c>
      <c r="E122" s="89">
        <v>4</v>
      </c>
      <c r="F122" s="89">
        <v>7</v>
      </c>
      <c r="G122" s="90">
        <f t="shared" si="3"/>
        <v>11</v>
      </c>
      <c r="H122" s="191">
        <v>43769</v>
      </c>
      <c r="I122" s="91">
        <v>16</v>
      </c>
    </row>
    <row r="123" spans="1:9" hidden="1" outlineLevel="1" x14ac:dyDescent="0.35">
      <c r="A123" s="83" t="s">
        <v>1134</v>
      </c>
      <c r="B123" s="86" t="s">
        <v>1388</v>
      </c>
      <c r="C123" s="92" t="s">
        <v>1135</v>
      </c>
      <c r="D123" s="92" t="s">
        <v>1389</v>
      </c>
      <c r="E123" s="89">
        <v>10</v>
      </c>
      <c r="F123" s="89">
        <v>9</v>
      </c>
      <c r="G123" s="90">
        <f t="shared" si="3"/>
        <v>19</v>
      </c>
      <c r="H123" s="191">
        <v>43769</v>
      </c>
      <c r="I123" s="91">
        <v>17</v>
      </c>
    </row>
    <row r="124" spans="1:9" hidden="1" outlineLevel="1" x14ac:dyDescent="0.35">
      <c r="A124" s="83" t="s">
        <v>1134</v>
      </c>
      <c r="B124" s="86" t="s">
        <v>1390</v>
      </c>
      <c r="C124" s="92" t="s">
        <v>1135</v>
      </c>
      <c r="D124" s="92" t="s">
        <v>1391</v>
      </c>
      <c r="E124" s="89">
        <v>4</v>
      </c>
      <c r="F124" s="89">
        <v>3</v>
      </c>
      <c r="G124" s="90">
        <f t="shared" si="3"/>
        <v>7</v>
      </c>
      <c r="H124" s="191">
        <v>43769</v>
      </c>
      <c r="I124" s="91">
        <v>18</v>
      </c>
    </row>
    <row r="125" spans="1:9" hidden="1" outlineLevel="1" x14ac:dyDescent="0.35">
      <c r="A125" s="83" t="s">
        <v>1134</v>
      </c>
      <c r="B125" s="86" t="s">
        <v>1392</v>
      </c>
      <c r="C125" s="92" t="s">
        <v>1135</v>
      </c>
      <c r="D125" s="83" t="s">
        <v>1393</v>
      </c>
      <c r="E125" s="89">
        <v>2</v>
      </c>
      <c r="F125" s="89">
        <v>2</v>
      </c>
      <c r="G125" s="90">
        <f t="shared" si="3"/>
        <v>4</v>
      </c>
      <c r="H125" s="191">
        <v>43769</v>
      </c>
      <c r="I125" s="91">
        <v>17</v>
      </c>
    </row>
    <row r="126" spans="1:9" hidden="1" outlineLevel="1" x14ac:dyDescent="0.35">
      <c r="A126" s="83" t="s">
        <v>1134</v>
      </c>
      <c r="B126" s="86" t="s">
        <v>1394</v>
      </c>
      <c r="C126" s="92" t="s">
        <v>1135</v>
      </c>
      <c r="D126" s="83" t="s">
        <v>1395</v>
      </c>
      <c r="E126" s="89">
        <v>3</v>
      </c>
      <c r="F126" s="89">
        <v>4</v>
      </c>
      <c r="G126" s="90">
        <f t="shared" si="3"/>
        <v>7</v>
      </c>
      <c r="H126" s="191">
        <v>43769</v>
      </c>
      <c r="I126" s="91">
        <v>19</v>
      </c>
    </row>
    <row r="127" spans="1:9" hidden="1" outlineLevel="1" x14ac:dyDescent="0.35">
      <c r="A127" s="83" t="s">
        <v>1134</v>
      </c>
      <c r="B127" s="86" t="s">
        <v>1396</v>
      </c>
      <c r="C127" s="92" t="s">
        <v>1135</v>
      </c>
      <c r="D127" s="83" t="s">
        <v>1397</v>
      </c>
      <c r="E127" s="89">
        <v>6</v>
      </c>
      <c r="F127" s="89">
        <v>8</v>
      </c>
      <c r="G127" s="90">
        <f t="shared" si="3"/>
        <v>14</v>
      </c>
      <c r="H127" s="191">
        <v>43769</v>
      </c>
      <c r="I127" s="91">
        <v>12</v>
      </c>
    </row>
    <row r="128" spans="1:9" hidden="1" outlineLevel="1" x14ac:dyDescent="0.35">
      <c r="A128" s="83" t="s">
        <v>1134</v>
      </c>
      <c r="B128" s="86" t="s">
        <v>1398</v>
      </c>
      <c r="C128" s="92" t="s">
        <v>1135</v>
      </c>
      <c r="D128" s="83" t="s">
        <v>1399</v>
      </c>
      <c r="E128" s="89">
        <v>3</v>
      </c>
      <c r="F128" s="89">
        <v>3</v>
      </c>
      <c r="G128" s="90">
        <f t="shared" si="3"/>
        <v>6</v>
      </c>
      <c r="H128" s="191">
        <v>43769</v>
      </c>
      <c r="I128" s="91">
        <v>25</v>
      </c>
    </row>
    <row r="129" spans="1:9" hidden="1" outlineLevel="1" x14ac:dyDescent="0.35">
      <c r="A129" s="83" t="s">
        <v>1134</v>
      </c>
      <c r="B129" s="86" t="s">
        <v>1400</v>
      </c>
      <c r="C129" s="92" t="s">
        <v>1135</v>
      </c>
      <c r="D129" s="92" t="s">
        <v>1401</v>
      </c>
      <c r="E129" s="89">
        <v>5</v>
      </c>
      <c r="F129" s="89">
        <v>5</v>
      </c>
      <c r="G129" s="90">
        <f t="shared" si="3"/>
        <v>10</v>
      </c>
      <c r="H129" s="191">
        <v>43769</v>
      </c>
      <c r="I129" s="91">
        <v>17</v>
      </c>
    </row>
    <row r="130" spans="1:9" hidden="1" outlineLevel="1" x14ac:dyDescent="0.35">
      <c r="A130" s="83" t="s">
        <v>1134</v>
      </c>
      <c r="B130" s="86" t="s">
        <v>1402</v>
      </c>
      <c r="C130" s="92" t="s">
        <v>1135</v>
      </c>
      <c r="D130" s="92" t="s">
        <v>1403</v>
      </c>
      <c r="E130" s="89">
        <v>3</v>
      </c>
      <c r="F130" s="89">
        <v>4</v>
      </c>
      <c r="G130" s="90">
        <f t="shared" si="3"/>
        <v>7</v>
      </c>
      <c r="H130" s="191">
        <v>43769</v>
      </c>
      <c r="I130" s="91">
        <v>14</v>
      </c>
    </row>
    <row r="131" spans="1:9" hidden="1" outlineLevel="1" x14ac:dyDescent="0.35">
      <c r="A131" s="83" t="s">
        <v>1134</v>
      </c>
      <c r="B131" s="86" t="s">
        <v>1404</v>
      </c>
      <c r="C131" s="92" t="s">
        <v>1135</v>
      </c>
      <c r="D131" s="92" t="s">
        <v>1405</v>
      </c>
      <c r="E131" s="89">
        <v>1</v>
      </c>
      <c r="F131" s="89">
        <v>2</v>
      </c>
      <c r="G131" s="90">
        <f t="shared" si="3"/>
        <v>3</v>
      </c>
      <c r="H131" s="191">
        <v>43769</v>
      </c>
      <c r="I131" s="91">
        <v>7</v>
      </c>
    </row>
    <row r="132" spans="1:9" hidden="1" outlineLevel="1" x14ac:dyDescent="0.35">
      <c r="A132" s="83" t="s">
        <v>1134</v>
      </c>
      <c r="B132" s="86" t="s">
        <v>1406</v>
      </c>
      <c r="C132" s="92" t="s">
        <v>1135</v>
      </c>
      <c r="D132" s="92" t="s">
        <v>1407</v>
      </c>
      <c r="E132" s="89">
        <v>2</v>
      </c>
      <c r="F132" s="89">
        <v>2</v>
      </c>
      <c r="G132" s="90">
        <f t="shared" si="3"/>
        <v>4</v>
      </c>
      <c r="H132" s="191">
        <v>43769</v>
      </c>
      <c r="I132" s="91">
        <v>9</v>
      </c>
    </row>
    <row r="133" spans="1:9" hidden="1" outlineLevel="1" x14ac:dyDescent="0.35">
      <c r="A133" s="83" t="s">
        <v>1134</v>
      </c>
      <c r="B133" s="86" t="s">
        <v>1408</v>
      </c>
      <c r="C133" s="92" t="s">
        <v>1135</v>
      </c>
      <c r="D133" s="92" t="s">
        <v>1409</v>
      </c>
      <c r="E133" s="89">
        <v>3</v>
      </c>
      <c r="F133" s="89">
        <v>2</v>
      </c>
      <c r="G133" s="90">
        <f t="shared" si="3"/>
        <v>5</v>
      </c>
      <c r="H133" s="191">
        <v>43769</v>
      </c>
      <c r="I133" s="91">
        <v>19</v>
      </c>
    </row>
    <row r="134" spans="1:9" hidden="1" outlineLevel="1" x14ac:dyDescent="0.35">
      <c r="A134" s="83" t="s">
        <v>1134</v>
      </c>
      <c r="B134" s="86" t="s">
        <v>1410</v>
      </c>
      <c r="C134" s="92" t="s">
        <v>1135</v>
      </c>
      <c r="D134" s="92" t="s">
        <v>1411</v>
      </c>
      <c r="E134" s="89">
        <v>4</v>
      </c>
      <c r="F134" s="89">
        <v>5</v>
      </c>
      <c r="G134" s="90">
        <f t="shared" si="3"/>
        <v>9</v>
      </c>
      <c r="H134" s="191">
        <v>43769</v>
      </c>
      <c r="I134" s="91">
        <v>8</v>
      </c>
    </row>
    <row r="135" spans="1:9" hidden="1" outlineLevel="1" x14ac:dyDescent="0.35">
      <c r="A135" s="83" t="s">
        <v>1134</v>
      </c>
      <c r="B135" s="86" t="s">
        <v>1412</v>
      </c>
      <c r="C135" s="92" t="s">
        <v>1135</v>
      </c>
      <c r="D135" s="92" t="s">
        <v>1413</v>
      </c>
      <c r="E135" s="89">
        <v>2</v>
      </c>
      <c r="F135" s="89">
        <v>2</v>
      </c>
      <c r="G135" s="90">
        <f t="shared" si="3"/>
        <v>4</v>
      </c>
      <c r="H135" s="191">
        <v>43769</v>
      </c>
      <c r="I135" s="91">
        <v>11</v>
      </c>
    </row>
    <row r="136" spans="1:9" hidden="1" outlineLevel="1" x14ac:dyDescent="0.35">
      <c r="A136" s="83" t="s">
        <v>1134</v>
      </c>
      <c r="B136" s="86" t="s">
        <v>1414</v>
      </c>
      <c r="C136" s="92" t="s">
        <v>1135</v>
      </c>
      <c r="D136" s="92" t="s">
        <v>1415</v>
      </c>
      <c r="E136" s="89">
        <v>1</v>
      </c>
      <c r="F136" s="89">
        <v>4</v>
      </c>
      <c r="G136" s="90">
        <f t="shared" si="3"/>
        <v>5</v>
      </c>
      <c r="H136" s="191">
        <v>43769</v>
      </c>
      <c r="I136" s="91">
        <v>12</v>
      </c>
    </row>
    <row r="137" spans="1:9" hidden="1" outlineLevel="1" x14ac:dyDescent="0.35">
      <c r="A137" s="83" t="s">
        <v>1134</v>
      </c>
      <c r="B137" s="86" t="s">
        <v>1416</v>
      </c>
      <c r="C137" s="92" t="s">
        <v>1135</v>
      </c>
      <c r="D137" s="92" t="s">
        <v>1417</v>
      </c>
      <c r="E137" s="89">
        <v>5</v>
      </c>
      <c r="F137" s="89">
        <v>2</v>
      </c>
      <c r="G137" s="90">
        <f t="shared" si="3"/>
        <v>7</v>
      </c>
      <c r="H137" s="191">
        <v>43769</v>
      </c>
      <c r="I137" s="91">
        <v>14</v>
      </c>
    </row>
    <row r="138" spans="1:9" hidden="1" outlineLevel="1" x14ac:dyDescent="0.35">
      <c r="A138" s="83" t="s">
        <v>1134</v>
      </c>
      <c r="B138" s="86" t="s">
        <v>1418</v>
      </c>
      <c r="C138" s="92" t="s">
        <v>1135</v>
      </c>
      <c r="D138" s="92" t="s">
        <v>1419</v>
      </c>
      <c r="E138" s="89">
        <v>4</v>
      </c>
      <c r="F138" s="89">
        <v>4</v>
      </c>
      <c r="G138" s="90">
        <f t="shared" si="3"/>
        <v>8</v>
      </c>
      <c r="H138" s="191">
        <v>43769</v>
      </c>
      <c r="I138" s="91">
        <v>17</v>
      </c>
    </row>
    <row r="139" spans="1:9" hidden="1" outlineLevel="1" x14ac:dyDescent="0.35">
      <c r="A139" s="83" t="s">
        <v>1134</v>
      </c>
      <c r="B139" s="86" t="s">
        <v>1420</v>
      </c>
      <c r="C139" s="92" t="s">
        <v>1135</v>
      </c>
      <c r="D139" s="92" t="s">
        <v>1421</v>
      </c>
      <c r="E139" s="89">
        <v>3</v>
      </c>
      <c r="F139" s="89">
        <v>3</v>
      </c>
      <c r="G139" s="90">
        <f t="shared" si="3"/>
        <v>6</v>
      </c>
      <c r="H139" s="191">
        <v>43769</v>
      </c>
      <c r="I139" s="91">
        <v>19</v>
      </c>
    </row>
    <row r="140" spans="1:9" hidden="1" outlineLevel="1" x14ac:dyDescent="0.35">
      <c r="A140" s="83" t="s">
        <v>1134</v>
      </c>
      <c r="B140" s="86" t="s">
        <v>1422</v>
      </c>
      <c r="C140" s="92" t="s">
        <v>1135</v>
      </c>
      <c r="D140" s="92" t="s">
        <v>1423</v>
      </c>
      <c r="E140" s="89">
        <v>1</v>
      </c>
      <c r="F140" s="89">
        <v>2</v>
      </c>
      <c r="G140" s="90">
        <f t="shared" si="3"/>
        <v>3</v>
      </c>
      <c r="H140" s="191">
        <v>43769</v>
      </c>
      <c r="I140" s="91">
        <v>18</v>
      </c>
    </row>
    <row r="141" spans="1:9" hidden="1" outlineLevel="1" x14ac:dyDescent="0.35">
      <c r="A141" s="83" t="s">
        <v>1134</v>
      </c>
      <c r="B141" s="86" t="s">
        <v>1424</v>
      </c>
      <c r="C141" s="92" t="s">
        <v>1135</v>
      </c>
      <c r="D141" s="92" t="s">
        <v>1425</v>
      </c>
      <c r="E141" s="89">
        <v>2</v>
      </c>
      <c r="F141" s="89">
        <v>5</v>
      </c>
      <c r="G141" s="90">
        <f t="shared" si="3"/>
        <v>7</v>
      </c>
      <c r="H141" s="191">
        <v>43769</v>
      </c>
      <c r="I141" s="91">
        <v>16</v>
      </c>
    </row>
    <row r="142" spans="1:9" hidden="1" outlineLevel="1" x14ac:dyDescent="0.35">
      <c r="A142" s="83" t="s">
        <v>1134</v>
      </c>
      <c r="B142" s="86" t="s">
        <v>1426</v>
      </c>
      <c r="C142" s="92" t="s">
        <v>1135</v>
      </c>
      <c r="D142" s="92" t="s">
        <v>1427</v>
      </c>
      <c r="E142" s="89">
        <v>1</v>
      </c>
      <c r="F142" s="89">
        <v>3</v>
      </c>
      <c r="G142" s="90">
        <f t="shared" si="3"/>
        <v>4</v>
      </c>
      <c r="H142" s="191">
        <v>43769</v>
      </c>
      <c r="I142" s="91">
        <v>10</v>
      </c>
    </row>
    <row r="143" spans="1:9" hidden="1" outlineLevel="1" x14ac:dyDescent="0.35">
      <c r="A143" s="83" t="s">
        <v>1134</v>
      </c>
      <c r="B143" s="86" t="s">
        <v>1428</v>
      </c>
      <c r="C143" s="92" t="s">
        <v>1135</v>
      </c>
      <c r="D143" s="92" t="s">
        <v>1429</v>
      </c>
      <c r="E143" s="89">
        <v>3</v>
      </c>
      <c r="F143" s="89">
        <v>3</v>
      </c>
      <c r="G143" s="90">
        <f t="shared" si="3"/>
        <v>6</v>
      </c>
      <c r="H143" s="191">
        <v>43769</v>
      </c>
      <c r="I143" s="91">
        <v>17</v>
      </c>
    </row>
    <row r="144" spans="1:9" hidden="1" outlineLevel="1" x14ac:dyDescent="0.35">
      <c r="A144" s="83" t="s">
        <v>1134</v>
      </c>
      <c r="B144" s="86" t="s">
        <v>1430</v>
      </c>
      <c r="C144" s="92" t="s">
        <v>1135</v>
      </c>
      <c r="D144" s="92" t="s">
        <v>1431</v>
      </c>
      <c r="E144" s="89">
        <v>2</v>
      </c>
      <c r="F144" s="89">
        <v>4</v>
      </c>
      <c r="G144" s="90">
        <f t="shared" si="3"/>
        <v>6</v>
      </c>
      <c r="H144" s="191">
        <v>43769</v>
      </c>
      <c r="I144" s="91">
        <v>15</v>
      </c>
    </row>
    <row r="145" spans="1:9" hidden="1" outlineLevel="1" x14ac:dyDescent="0.35">
      <c r="A145" s="83" t="s">
        <v>1134</v>
      </c>
      <c r="B145" s="86" t="s">
        <v>1432</v>
      </c>
      <c r="C145" s="92" t="s">
        <v>1135</v>
      </c>
      <c r="D145" s="92" t="s">
        <v>1433</v>
      </c>
      <c r="E145" s="89">
        <v>1</v>
      </c>
      <c r="F145" s="89">
        <v>6</v>
      </c>
      <c r="G145" s="90">
        <f t="shared" si="3"/>
        <v>7</v>
      </c>
      <c r="H145" s="191">
        <v>43769</v>
      </c>
      <c r="I145" s="91">
        <v>11</v>
      </c>
    </row>
    <row r="146" spans="1:9" hidden="1" outlineLevel="1" x14ac:dyDescent="0.35">
      <c r="A146" s="83" t="s">
        <v>1134</v>
      </c>
      <c r="B146" s="86" t="s">
        <v>1434</v>
      </c>
      <c r="C146" s="92" t="s">
        <v>1135</v>
      </c>
      <c r="D146" s="92" t="s">
        <v>1435</v>
      </c>
      <c r="E146" s="89">
        <v>2</v>
      </c>
      <c r="F146" s="89">
        <v>9</v>
      </c>
      <c r="G146" s="90">
        <f t="shared" si="3"/>
        <v>11</v>
      </c>
      <c r="H146" s="191">
        <v>43769</v>
      </c>
      <c r="I146" s="91">
        <v>12</v>
      </c>
    </row>
    <row r="147" spans="1:9" hidden="1" outlineLevel="1" x14ac:dyDescent="0.35">
      <c r="A147" s="83" t="s">
        <v>1134</v>
      </c>
      <c r="B147" s="86" t="s">
        <v>1436</v>
      </c>
      <c r="C147" s="92" t="s">
        <v>1135</v>
      </c>
      <c r="D147" s="92" t="s">
        <v>1437</v>
      </c>
      <c r="E147" s="89">
        <v>3</v>
      </c>
      <c r="F147" s="89">
        <v>7</v>
      </c>
      <c r="G147" s="90">
        <f t="shared" si="3"/>
        <v>10</v>
      </c>
      <c r="H147" s="191">
        <v>43769</v>
      </c>
      <c r="I147" s="91">
        <v>13</v>
      </c>
    </row>
    <row r="148" spans="1:9" hidden="1" outlineLevel="1" x14ac:dyDescent="0.35">
      <c r="A148" s="83" t="s">
        <v>1134</v>
      </c>
      <c r="B148" s="86" t="s">
        <v>1438</v>
      </c>
      <c r="C148" s="92" t="s">
        <v>1135</v>
      </c>
      <c r="D148" s="83" t="s">
        <v>1439</v>
      </c>
      <c r="E148" s="89">
        <v>1</v>
      </c>
      <c r="F148" s="89">
        <v>11</v>
      </c>
      <c r="G148" s="90">
        <f t="shared" si="3"/>
        <v>12</v>
      </c>
      <c r="H148" s="191">
        <v>43769</v>
      </c>
      <c r="I148" s="91">
        <v>10</v>
      </c>
    </row>
    <row r="149" spans="1:9" hidden="1" outlineLevel="1" x14ac:dyDescent="0.35">
      <c r="A149" s="83" t="s">
        <v>1134</v>
      </c>
      <c r="B149" s="86" t="s">
        <v>1440</v>
      </c>
      <c r="C149" s="92" t="s">
        <v>1135</v>
      </c>
      <c r="D149" s="92" t="s">
        <v>1441</v>
      </c>
      <c r="E149" s="89">
        <v>1</v>
      </c>
      <c r="F149" s="89">
        <v>2</v>
      </c>
      <c r="G149" s="90">
        <f t="shared" si="3"/>
        <v>3</v>
      </c>
      <c r="H149" s="191">
        <v>43769</v>
      </c>
      <c r="I149" s="91">
        <v>100</v>
      </c>
    </row>
    <row r="150" spans="1:9" ht="15" collapsed="1" thickBot="1" x14ac:dyDescent="0.4">
      <c r="A150" s="84" t="s">
        <v>1134</v>
      </c>
      <c r="B150" s="87"/>
      <c r="C150" s="93" t="s">
        <v>1135</v>
      </c>
      <c r="D150" s="135">
        <f>COUNTA(D106:D149)</f>
        <v>44</v>
      </c>
      <c r="E150" s="135">
        <f>SUM(E106:E149)</f>
        <v>136</v>
      </c>
      <c r="F150" s="135">
        <f>SUM(F106:F149)</f>
        <v>206</v>
      </c>
      <c r="G150" s="135">
        <f>SUM(G106:G149)</f>
        <v>342</v>
      </c>
      <c r="H150" s="193">
        <v>43769</v>
      </c>
      <c r="I150" s="136">
        <f>AVERAGE(I106:I149)</f>
        <v>16.272727272727273</v>
      </c>
    </row>
    <row r="151" spans="1:9" hidden="1" outlineLevel="1" x14ac:dyDescent="0.35">
      <c r="A151" s="85" t="s">
        <v>1136</v>
      </c>
      <c r="B151" s="88" t="s">
        <v>1442</v>
      </c>
      <c r="C151" s="99" t="s">
        <v>1137</v>
      </c>
      <c r="D151" s="85" t="s">
        <v>1443</v>
      </c>
      <c r="E151" s="111">
        <v>4</v>
      </c>
      <c r="F151" s="111">
        <v>2</v>
      </c>
      <c r="G151" s="112">
        <f t="shared" ref="G151:G182" si="4">E151+F151</f>
        <v>6</v>
      </c>
      <c r="H151" s="191">
        <v>43775</v>
      </c>
      <c r="I151" s="123">
        <v>750</v>
      </c>
    </row>
    <row r="152" spans="1:9" hidden="1" outlineLevel="1" x14ac:dyDescent="0.35">
      <c r="A152" s="83" t="s">
        <v>1136</v>
      </c>
      <c r="B152" s="86" t="s">
        <v>1444</v>
      </c>
      <c r="C152" s="92" t="s">
        <v>1137</v>
      </c>
      <c r="D152" s="83" t="s">
        <v>1445</v>
      </c>
      <c r="E152" s="89">
        <v>9</v>
      </c>
      <c r="F152" s="89">
        <v>2</v>
      </c>
      <c r="G152" s="90">
        <f t="shared" si="4"/>
        <v>11</v>
      </c>
      <c r="H152" s="191">
        <v>43775</v>
      </c>
      <c r="I152" s="91">
        <v>900</v>
      </c>
    </row>
    <row r="153" spans="1:9" hidden="1" outlineLevel="1" x14ac:dyDescent="0.35">
      <c r="A153" s="83" t="s">
        <v>1136</v>
      </c>
      <c r="B153" s="86" t="s">
        <v>1446</v>
      </c>
      <c r="C153" s="92" t="s">
        <v>1137</v>
      </c>
      <c r="D153" s="83" t="s">
        <v>1447</v>
      </c>
      <c r="E153" s="89">
        <v>8</v>
      </c>
      <c r="F153" s="89">
        <v>2</v>
      </c>
      <c r="G153" s="90">
        <f t="shared" si="4"/>
        <v>10</v>
      </c>
      <c r="H153" s="191">
        <v>43775</v>
      </c>
      <c r="I153" s="91">
        <v>150</v>
      </c>
    </row>
    <row r="154" spans="1:9" hidden="1" outlineLevel="1" x14ac:dyDescent="0.35">
      <c r="A154" s="83" t="s">
        <v>1136</v>
      </c>
      <c r="B154" s="86" t="s">
        <v>1448</v>
      </c>
      <c r="C154" s="92" t="s">
        <v>1137</v>
      </c>
      <c r="D154" s="83" t="s">
        <v>1449</v>
      </c>
      <c r="E154" s="89">
        <v>6</v>
      </c>
      <c r="F154" s="89">
        <v>2</v>
      </c>
      <c r="G154" s="90">
        <f t="shared" si="4"/>
        <v>8</v>
      </c>
      <c r="H154" s="191">
        <v>43775</v>
      </c>
      <c r="I154" s="91">
        <v>900</v>
      </c>
    </row>
    <row r="155" spans="1:9" hidden="1" outlineLevel="1" x14ac:dyDescent="0.35">
      <c r="A155" s="83" t="s">
        <v>1136</v>
      </c>
      <c r="B155" s="86" t="s">
        <v>1450</v>
      </c>
      <c r="C155" s="92" t="s">
        <v>1137</v>
      </c>
      <c r="D155" s="83" t="s">
        <v>1451</v>
      </c>
      <c r="E155" s="89">
        <v>5</v>
      </c>
      <c r="F155" s="89">
        <v>2</v>
      </c>
      <c r="G155" s="90">
        <f t="shared" si="4"/>
        <v>7</v>
      </c>
      <c r="H155" s="191">
        <v>43775</v>
      </c>
      <c r="I155" s="91">
        <v>800</v>
      </c>
    </row>
    <row r="156" spans="1:9" hidden="1" outlineLevel="1" x14ac:dyDescent="0.35">
      <c r="A156" s="83" t="s">
        <v>1136</v>
      </c>
      <c r="B156" s="86" t="s">
        <v>1452</v>
      </c>
      <c r="C156" s="92" t="s">
        <v>1137</v>
      </c>
      <c r="D156" s="83" t="s">
        <v>1453</v>
      </c>
      <c r="E156" s="89">
        <v>8</v>
      </c>
      <c r="F156" s="89">
        <v>2</v>
      </c>
      <c r="G156" s="90">
        <f t="shared" si="4"/>
        <v>10</v>
      </c>
      <c r="H156" s="191">
        <v>43775</v>
      </c>
      <c r="I156" s="91">
        <v>120</v>
      </c>
    </row>
    <row r="157" spans="1:9" hidden="1" outlineLevel="1" x14ac:dyDescent="0.35">
      <c r="A157" s="83" t="s">
        <v>1136</v>
      </c>
      <c r="B157" s="86" t="s">
        <v>1454</v>
      </c>
      <c r="C157" s="92" t="s">
        <v>1137</v>
      </c>
      <c r="D157" s="83" t="s">
        <v>1455</v>
      </c>
      <c r="E157" s="89">
        <v>5</v>
      </c>
      <c r="F157" s="89">
        <v>2</v>
      </c>
      <c r="G157" s="90">
        <f t="shared" si="4"/>
        <v>7</v>
      </c>
      <c r="H157" s="191">
        <v>43775</v>
      </c>
      <c r="I157" s="91">
        <v>100</v>
      </c>
    </row>
    <row r="158" spans="1:9" hidden="1" outlineLevel="1" x14ac:dyDescent="0.35">
      <c r="A158" s="83" t="s">
        <v>1136</v>
      </c>
      <c r="B158" s="86" t="s">
        <v>1456</v>
      </c>
      <c r="C158" s="92" t="s">
        <v>1137</v>
      </c>
      <c r="D158" s="83" t="s">
        <v>1457</v>
      </c>
      <c r="E158" s="89">
        <v>5</v>
      </c>
      <c r="F158" s="89">
        <v>2</v>
      </c>
      <c r="G158" s="90">
        <f t="shared" si="4"/>
        <v>7</v>
      </c>
      <c r="H158" s="191">
        <v>43775</v>
      </c>
      <c r="I158" s="91">
        <v>897</v>
      </c>
    </row>
    <row r="159" spans="1:9" hidden="1" outlineLevel="1" x14ac:dyDescent="0.35">
      <c r="A159" s="83" t="s">
        <v>1136</v>
      </c>
      <c r="B159" s="86" t="s">
        <v>1458</v>
      </c>
      <c r="C159" s="92" t="s">
        <v>1137</v>
      </c>
      <c r="D159" s="83" t="s">
        <v>1459</v>
      </c>
      <c r="E159" s="89">
        <v>7</v>
      </c>
      <c r="F159" s="89">
        <v>2</v>
      </c>
      <c r="G159" s="90">
        <f t="shared" si="4"/>
        <v>9</v>
      </c>
      <c r="H159" s="191">
        <v>43775</v>
      </c>
      <c r="I159" s="91">
        <v>160</v>
      </c>
    </row>
    <row r="160" spans="1:9" hidden="1" outlineLevel="1" x14ac:dyDescent="0.35">
      <c r="A160" s="83" t="s">
        <v>1136</v>
      </c>
      <c r="B160" s="86" t="s">
        <v>1460</v>
      </c>
      <c r="C160" s="92" t="s">
        <v>1137</v>
      </c>
      <c r="D160" s="92" t="s">
        <v>1461</v>
      </c>
      <c r="E160" s="89">
        <v>13</v>
      </c>
      <c r="F160" s="89">
        <v>2</v>
      </c>
      <c r="G160" s="90">
        <f t="shared" si="4"/>
        <v>15</v>
      </c>
      <c r="H160" s="191">
        <v>43775</v>
      </c>
      <c r="I160" s="91">
        <v>870</v>
      </c>
    </row>
    <row r="161" spans="1:9" hidden="1" outlineLevel="1" x14ac:dyDescent="0.35">
      <c r="A161" s="83" t="s">
        <v>1136</v>
      </c>
      <c r="B161" s="86" t="s">
        <v>1462</v>
      </c>
      <c r="C161" s="92" t="s">
        <v>1137</v>
      </c>
      <c r="D161" s="92" t="s">
        <v>1463</v>
      </c>
      <c r="E161" s="89">
        <v>7</v>
      </c>
      <c r="F161" s="89">
        <v>2</v>
      </c>
      <c r="G161" s="90">
        <f t="shared" si="4"/>
        <v>9</v>
      </c>
      <c r="H161" s="191">
        <v>43775</v>
      </c>
      <c r="I161" s="91">
        <v>200</v>
      </c>
    </row>
    <row r="162" spans="1:9" hidden="1" outlineLevel="1" x14ac:dyDescent="0.35">
      <c r="A162" s="83" t="s">
        <v>1136</v>
      </c>
      <c r="B162" s="86" t="s">
        <v>1464</v>
      </c>
      <c r="C162" s="92" t="s">
        <v>1137</v>
      </c>
      <c r="D162" s="92" t="s">
        <v>1465</v>
      </c>
      <c r="E162" s="89">
        <v>4</v>
      </c>
      <c r="F162" s="89">
        <v>2</v>
      </c>
      <c r="G162" s="90">
        <f t="shared" si="4"/>
        <v>6</v>
      </c>
      <c r="H162" s="191">
        <v>43775</v>
      </c>
      <c r="I162" s="91">
        <v>250</v>
      </c>
    </row>
    <row r="163" spans="1:9" hidden="1" outlineLevel="1" x14ac:dyDescent="0.35">
      <c r="A163" s="83" t="s">
        <v>1136</v>
      </c>
      <c r="B163" s="86" t="s">
        <v>1466</v>
      </c>
      <c r="C163" s="92" t="s">
        <v>1137</v>
      </c>
      <c r="D163" s="92" t="s">
        <v>1467</v>
      </c>
      <c r="E163" s="89">
        <v>7</v>
      </c>
      <c r="F163" s="89">
        <v>2</v>
      </c>
      <c r="G163" s="90">
        <f t="shared" si="4"/>
        <v>9</v>
      </c>
      <c r="H163" s="191">
        <v>43775</v>
      </c>
      <c r="I163" s="91">
        <v>150</v>
      </c>
    </row>
    <row r="164" spans="1:9" hidden="1" outlineLevel="1" x14ac:dyDescent="0.35">
      <c r="A164" s="83" t="s">
        <v>1136</v>
      </c>
      <c r="B164" s="86" t="s">
        <v>1468</v>
      </c>
      <c r="C164" s="92" t="s">
        <v>1137</v>
      </c>
      <c r="D164" s="92" t="s">
        <v>1469</v>
      </c>
      <c r="E164" s="89">
        <v>5</v>
      </c>
      <c r="F164" s="89">
        <v>2</v>
      </c>
      <c r="G164" s="90">
        <f t="shared" si="4"/>
        <v>7</v>
      </c>
      <c r="H164" s="191">
        <v>43775</v>
      </c>
      <c r="I164" s="91">
        <v>300</v>
      </c>
    </row>
    <row r="165" spans="1:9" hidden="1" outlineLevel="1" x14ac:dyDescent="0.35">
      <c r="A165" s="83" t="s">
        <v>1136</v>
      </c>
      <c r="B165" s="86" t="s">
        <v>1470</v>
      </c>
      <c r="C165" s="92" t="s">
        <v>1137</v>
      </c>
      <c r="D165" s="92" t="s">
        <v>1471</v>
      </c>
      <c r="E165" s="89">
        <v>7</v>
      </c>
      <c r="F165" s="89">
        <v>2</v>
      </c>
      <c r="G165" s="90">
        <f t="shared" si="4"/>
        <v>9</v>
      </c>
      <c r="H165" s="191">
        <v>43775</v>
      </c>
      <c r="I165" s="91">
        <v>500</v>
      </c>
    </row>
    <row r="166" spans="1:9" hidden="1" outlineLevel="1" x14ac:dyDescent="0.35">
      <c r="A166" s="83" t="s">
        <v>1136</v>
      </c>
      <c r="B166" s="86" t="s">
        <v>1472</v>
      </c>
      <c r="C166" s="92" t="s">
        <v>1137</v>
      </c>
      <c r="D166" s="92" t="s">
        <v>1473</v>
      </c>
      <c r="E166" s="89">
        <v>8</v>
      </c>
      <c r="F166" s="89">
        <v>2</v>
      </c>
      <c r="G166" s="90">
        <f t="shared" si="4"/>
        <v>10</v>
      </c>
      <c r="H166" s="191">
        <v>43775</v>
      </c>
      <c r="I166" s="91">
        <v>700</v>
      </c>
    </row>
    <row r="167" spans="1:9" hidden="1" outlineLevel="1" x14ac:dyDescent="0.35">
      <c r="A167" s="83" t="s">
        <v>1136</v>
      </c>
      <c r="B167" s="86" t="s">
        <v>1474</v>
      </c>
      <c r="C167" s="92" t="s">
        <v>1137</v>
      </c>
      <c r="D167" s="92" t="s">
        <v>1475</v>
      </c>
      <c r="E167" s="89">
        <v>9</v>
      </c>
      <c r="F167" s="89">
        <v>2</v>
      </c>
      <c r="G167" s="90">
        <f t="shared" si="4"/>
        <v>11</v>
      </c>
      <c r="H167" s="191">
        <v>43775</v>
      </c>
      <c r="I167" s="91">
        <v>900</v>
      </c>
    </row>
    <row r="168" spans="1:9" hidden="1" outlineLevel="1" x14ac:dyDescent="0.35">
      <c r="A168" s="83" t="s">
        <v>1136</v>
      </c>
      <c r="B168" s="86" t="s">
        <v>1476</v>
      </c>
      <c r="C168" s="92" t="s">
        <v>1137</v>
      </c>
      <c r="D168" s="92" t="s">
        <v>1477</v>
      </c>
      <c r="E168" s="89">
        <v>5</v>
      </c>
      <c r="F168" s="89">
        <v>2</v>
      </c>
      <c r="G168" s="90">
        <f t="shared" si="4"/>
        <v>7</v>
      </c>
      <c r="H168" s="191">
        <v>43775</v>
      </c>
      <c r="I168" s="91">
        <v>100</v>
      </c>
    </row>
    <row r="169" spans="1:9" hidden="1" outlineLevel="1" x14ac:dyDescent="0.35">
      <c r="A169" s="83" t="s">
        <v>1136</v>
      </c>
      <c r="B169" s="86" t="s">
        <v>1478</v>
      </c>
      <c r="C169" s="92" t="s">
        <v>1137</v>
      </c>
      <c r="D169" s="92" t="s">
        <v>1479</v>
      </c>
      <c r="E169" s="89">
        <v>5</v>
      </c>
      <c r="F169" s="89">
        <v>2</v>
      </c>
      <c r="G169" s="90">
        <f t="shared" si="4"/>
        <v>7</v>
      </c>
      <c r="H169" s="191">
        <v>43775</v>
      </c>
      <c r="I169" s="91">
        <v>880</v>
      </c>
    </row>
    <row r="170" spans="1:9" hidden="1" outlineLevel="1" x14ac:dyDescent="0.35">
      <c r="A170" s="83" t="s">
        <v>1136</v>
      </c>
      <c r="B170" s="86" t="s">
        <v>1480</v>
      </c>
      <c r="C170" s="92" t="s">
        <v>1137</v>
      </c>
      <c r="D170" s="83" t="s">
        <v>1481</v>
      </c>
      <c r="E170" s="89">
        <v>8</v>
      </c>
      <c r="F170" s="89">
        <v>2</v>
      </c>
      <c r="G170" s="90">
        <f t="shared" si="4"/>
        <v>10</v>
      </c>
      <c r="H170" s="191">
        <v>43775</v>
      </c>
      <c r="I170" s="91">
        <v>820</v>
      </c>
    </row>
    <row r="171" spans="1:9" hidden="1" outlineLevel="1" x14ac:dyDescent="0.35">
      <c r="A171" s="83" t="s">
        <v>1136</v>
      </c>
      <c r="B171" s="86" t="s">
        <v>1482</v>
      </c>
      <c r="C171" s="92" t="s">
        <v>1137</v>
      </c>
      <c r="D171" s="83" t="s">
        <v>1483</v>
      </c>
      <c r="E171" s="89">
        <v>6</v>
      </c>
      <c r="F171" s="89">
        <v>2</v>
      </c>
      <c r="G171" s="90">
        <f t="shared" si="4"/>
        <v>8</v>
      </c>
      <c r="H171" s="191">
        <v>43775</v>
      </c>
      <c r="I171" s="91">
        <v>875</v>
      </c>
    </row>
    <row r="172" spans="1:9" hidden="1" outlineLevel="1" x14ac:dyDescent="0.35">
      <c r="A172" s="83" t="s">
        <v>1136</v>
      </c>
      <c r="B172" s="86" t="s">
        <v>1484</v>
      </c>
      <c r="C172" s="92" t="s">
        <v>1137</v>
      </c>
      <c r="D172" s="83" t="s">
        <v>1485</v>
      </c>
      <c r="E172" s="89">
        <v>7</v>
      </c>
      <c r="F172" s="89">
        <v>2</v>
      </c>
      <c r="G172" s="90">
        <f t="shared" si="4"/>
        <v>9</v>
      </c>
      <c r="H172" s="191">
        <v>43775</v>
      </c>
      <c r="I172" s="91">
        <v>150</v>
      </c>
    </row>
    <row r="173" spans="1:9" hidden="1" outlineLevel="1" x14ac:dyDescent="0.35">
      <c r="A173" s="83" t="s">
        <v>1136</v>
      </c>
      <c r="B173" s="86" t="s">
        <v>1486</v>
      </c>
      <c r="C173" s="92" t="s">
        <v>1137</v>
      </c>
      <c r="D173" s="83" t="s">
        <v>288</v>
      </c>
      <c r="E173" s="89">
        <v>5</v>
      </c>
      <c r="F173" s="89">
        <v>2</v>
      </c>
      <c r="G173" s="90">
        <f t="shared" si="4"/>
        <v>7</v>
      </c>
      <c r="H173" s="191">
        <v>43775</v>
      </c>
      <c r="I173" s="91">
        <v>200</v>
      </c>
    </row>
    <row r="174" spans="1:9" hidden="1" outlineLevel="1" x14ac:dyDescent="0.35">
      <c r="A174" s="83" t="s">
        <v>1136</v>
      </c>
      <c r="B174" s="86" t="s">
        <v>1487</v>
      </c>
      <c r="C174" s="92" t="s">
        <v>1137</v>
      </c>
      <c r="D174" s="92" t="s">
        <v>1488</v>
      </c>
      <c r="E174" s="89">
        <v>5</v>
      </c>
      <c r="F174" s="89">
        <v>2</v>
      </c>
      <c r="G174" s="90">
        <f t="shared" si="4"/>
        <v>7</v>
      </c>
      <c r="H174" s="191">
        <v>43775</v>
      </c>
      <c r="I174" s="91">
        <v>100</v>
      </c>
    </row>
    <row r="175" spans="1:9" hidden="1" outlineLevel="1" x14ac:dyDescent="0.35">
      <c r="A175" s="83" t="s">
        <v>1136</v>
      </c>
      <c r="B175" s="86" t="s">
        <v>1489</v>
      </c>
      <c r="C175" s="92" t="s">
        <v>1137</v>
      </c>
      <c r="D175" s="92" t="s">
        <v>1490</v>
      </c>
      <c r="E175" s="89">
        <v>5</v>
      </c>
      <c r="F175" s="89">
        <v>2</v>
      </c>
      <c r="G175" s="90">
        <f t="shared" si="4"/>
        <v>7</v>
      </c>
      <c r="H175" s="191">
        <v>43775</v>
      </c>
      <c r="I175" s="91">
        <v>150</v>
      </c>
    </row>
    <row r="176" spans="1:9" hidden="1" outlineLevel="1" x14ac:dyDescent="0.35">
      <c r="A176" s="83" t="s">
        <v>1136</v>
      </c>
      <c r="B176" s="86" t="s">
        <v>1491</v>
      </c>
      <c r="C176" s="92" t="s">
        <v>1137</v>
      </c>
      <c r="D176" s="92" t="s">
        <v>1492</v>
      </c>
      <c r="E176" s="89">
        <v>8</v>
      </c>
      <c r="F176" s="89">
        <v>2</v>
      </c>
      <c r="G176" s="90">
        <f t="shared" si="4"/>
        <v>10</v>
      </c>
      <c r="H176" s="191">
        <v>43775</v>
      </c>
      <c r="I176" s="91">
        <v>897</v>
      </c>
    </row>
    <row r="177" spans="1:9" hidden="1" outlineLevel="1" x14ac:dyDescent="0.35">
      <c r="A177" s="83" t="s">
        <v>1136</v>
      </c>
      <c r="B177" s="86" t="s">
        <v>1493</v>
      </c>
      <c r="C177" s="92" t="s">
        <v>1137</v>
      </c>
      <c r="D177" s="92" t="s">
        <v>1494</v>
      </c>
      <c r="E177" s="89">
        <v>8</v>
      </c>
      <c r="F177" s="89">
        <v>2</v>
      </c>
      <c r="G177" s="90">
        <f t="shared" si="4"/>
        <v>10</v>
      </c>
      <c r="H177" s="191">
        <v>43775</v>
      </c>
      <c r="I177" s="91">
        <v>130</v>
      </c>
    </row>
    <row r="178" spans="1:9" hidden="1" outlineLevel="1" x14ac:dyDescent="0.35">
      <c r="A178" s="83" t="s">
        <v>1136</v>
      </c>
      <c r="B178" s="86" t="s">
        <v>1495</v>
      </c>
      <c r="C178" s="92" t="s">
        <v>1137</v>
      </c>
      <c r="D178" s="92" t="s">
        <v>1496</v>
      </c>
      <c r="E178" s="89">
        <v>8</v>
      </c>
      <c r="F178" s="89">
        <v>2</v>
      </c>
      <c r="G178" s="90">
        <f t="shared" si="4"/>
        <v>10</v>
      </c>
      <c r="H178" s="191">
        <v>43775</v>
      </c>
      <c r="I178" s="91">
        <v>570</v>
      </c>
    </row>
    <row r="179" spans="1:9" hidden="1" outlineLevel="1" x14ac:dyDescent="0.35">
      <c r="A179" s="83" t="s">
        <v>1136</v>
      </c>
      <c r="B179" s="86" t="s">
        <v>1497</v>
      </c>
      <c r="C179" s="92" t="s">
        <v>1137</v>
      </c>
      <c r="D179" s="92" t="s">
        <v>1498</v>
      </c>
      <c r="E179" s="89">
        <v>6</v>
      </c>
      <c r="F179" s="89">
        <v>2</v>
      </c>
      <c r="G179" s="90">
        <f t="shared" si="4"/>
        <v>8</v>
      </c>
      <c r="H179" s="191">
        <v>43775</v>
      </c>
      <c r="I179" s="91">
        <v>110</v>
      </c>
    </row>
    <row r="180" spans="1:9" hidden="1" outlineLevel="1" x14ac:dyDescent="0.35">
      <c r="A180" s="83" t="s">
        <v>1136</v>
      </c>
      <c r="B180" s="86" t="s">
        <v>1499</v>
      </c>
      <c r="C180" s="92" t="s">
        <v>1137</v>
      </c>
      <c r="D180" s="92" t="s">
        <v>1500</v>
      </c>
      <c r="E180" s="89">
        <v>4</v>
      </c>
      <c r="F180" s="89">
        <v>2</v>
      </c>
      <c r="G180" s="90">
        <f t="shared" si="4"/>
        <v>6</v>
      </c>
      <c r="H180" s="191">
        <v>43775</v>
      </c>
      <c r="I180" s="91">
        <v>150</v>
      </c>
    </row>
    <row r="181" spans="1:9" hidden="1" outlineLevel="1" x14ac:dyDescent="0.35">
      <c r="A181" s="83" t="s">
        <v>1136</v>
      </c>
      <c r="B181" s="86" t="s">
        <v>1501</v>
      </c>
      <c r="C181" s="92" t="s">
        <v>1137</v>
      </c>
      <c r="D181" s="92" t="s">
        <v>1502</v>
      </c>
      <c r="E181" s="89">
        <v>8</v>
      </c>
      <c r="F181" s="89">
        <v>2</v>
      </c>
      <c r="G181" s="90">
        <f t="shared" si="4"/>
        <v>10</v>
      </c>
      <c r="H181" s="191">
        <v>43775</v>
      </c>
      <c r="I181" s="91">
        <v>400</v>
      </c>
    </row>
    <row r="182" spans="1:9" hidden="1" outlineLevel="1" x14ac:dyDescent="0.35">
      <c r="A182" s="83" t="s">
        <v>1136</v>
      </c>
      <c r="B182" s="86" t="s">
        <v>1503</v>
      </c>
      <c r="C182" s="92" t="s">
        <v>1137</v>
      </c>
      <c r="D182" s="92" t="s">
        <v>1504</v>
      </c>
      <c r="E182" s="89">
        <v>4</v>
      </c>
      <c r="F182" s="89">
        <v>2</v>
      </c>
      <c r="G182" s="90">
        <f t="shared" si="4"/>
        <v>6</v>
      </c>
      <c r="H182" s="191">
        <v>43775</v>
      </c>
      <c r="I182" s="91">
        <v>120</v>
      </c>
    </row>
    <row r="183" spans="1:9" hidden="1" outlineLevel="1" x14ac:dyDescent="0.35">
      <c r="A183" s="83" t="s">
        <v>1136</v>
      </c>
      <c r="B183" s="86" t="s">
        <v>1505</v>
      </c>
      <c r="C183" s="92" t="s">
        <v>1137</v>
      </c>
      <c r="D183" s="92" t="s">
        <v>1506</v>
      </c>
      <c r="E183" s="89">
        <v>4</v>
      </c>
      <c r="F183" s="89">
        <v>2</v>
      </c>
      <c r="G183" s="90">
        <f t="shared" ref="G183:G214" si="5">E183+F183</f>
        <v>6</v>
      </c>
      <c r="H183" s="191">
        <v>43775</v>
      </c>
      <c r="I183" s="91">
        <v>110</v>
      </c>
    </row>
    <row r="184" spans="1:9" hidden="1" outlineLevel="1" x14ac:dyDescent="0.35">
      <c r="A184" s="83" t="s">
        <v>1136</v>
      </c>
      <c r="B184" s="86" t="s">
        <v>1507</v>
      </c>
      <c r="C184" s="92" t="s">
        <v>1137</v>
      </c>
      <c r="D184" s="92" t="s">
        <v>1508</v>
      </c>
      <c r="E184" s="89">
        <v>3</v>
      </c>
      <c r="F184" s="89">
        <v>2</v>
      </c>
      <c r="G184" s="90">
        <f t="shared" si="5"/>
        <v>5</v>
      </c>
      <c r="H184" s="191">
        <v>43775</v>
      </c>
      <c r="I184" s="91">
        <v>800</v>
      </c>
    </row>
    <row r="185" spans="1:9" hidden="1" outlineLevel="1" x14ac:dyDescent="0.35">
      <c r="A185" s="83" t="s">
        <v>1136</v>
      </c>
      <c r="B185" s="86" t="s">
        <v>1509</v>
      </c>
      <c r="C185" s="92" t="s">
        <v>1137</v>
      </c>
      <c r="D185" s="92" t="s">
        <v>1510</v>
      </c>
      <c r="E185" s="89">
        <v>2</v>
      </c>
      <c r="F185" s="89">
        <v>2</v>
      </c>
      <c r="G185" s="90">
        <f t="shared" si="5"/>
        <v>4</v>
      </c>
      <c r="H185" s="191">
        <v>43775</v>
      </c>
      <c r="I185" s="91">
        <v>855</v>
      </c>
    </row>
    <row r="186" spans="1:9" hidden="1" outlineLevel="1" x14ac:dyDescent="0.35">
      <c r="A186" s="83" t="s">
        <v>1136</v>
      </c>
      <c r="B186" s="86" t="s">
        <v>1511</v>
      </c>
      <c r="C186" s="92" t="s">
        <v>1137</v>
      </c>
      <c r="D186" s="92" t="s">
        <v>1512</v>
      </c>
      <c r="E186" s="89">
        <v>3</v>
      </c>
      <c r="F186" s="89">
        <v>2</v>
      </c>
      <c r="G186" s="90">
        <f t="shared" si="5"/>
        <v>5</v>
      </c>
      <c r="H186" s="191">
        <v>43775</v>
      </c>
      <c r="I186" s="91">
        <v>110</v>
      </c>
    </row>
    <row r="187" spans="1:9" hidden="1" outlineLevel="1" x14ac:dyDescent="0.35">
      <c r="A187" s="83" t="s">
        <v>1136</v>
      </c>
      <c r="B187" s="86" t="s">
        <v>1513</v>
      </c>
      <c r="C187" s="92" t="s">
        <v>1137</v>
      </c>
      <c r="D187" s="92" t="s">
        <v>1514</v>
      </c>
      <c r="E187" s="89">
        <v>4</v>
      </c>
      <c r="F187" s="89">
        <v>2</v>
      </c>
      <c r="G187" s="90">
        <f t="shared" si="5"/>
        <v>6</v>
      </c>
      <c r="H187" s="191">
        <v>43775</v>
      </c>
      <c r="I187" s="91">
        <v>160</v>
      </c>
    </row>
    <row r="188" spans="1:9" hidden="1" outlineLevel="1" x14ac:dyDescent="0.35">
      <c r="A188" s="83" t="s">
        <v>1136</v>
      </c>
      <c r="B188" s="86" t="s">
        <v>1515</v>
      </c>
      <c r="C188" s="92" t="s">
        <v>1137</v>
      </c>
      <c r="D188" s="92" t="s">
        <v>1516</v>
      </c>
      <c r="E188" s="89">
        <v>5</v>
      </c>
      <c r="F188" s="89">
        <v>2</v>
      </c>
      <c r="G188" s="90">
        <f t="shared" si="5"/>
        <v>7</v>
      </c>
      <c r="H188" s="191">
        <v>43775</v>
      </c>
      <c r="I188" s="91">
        <v>110</v>
      </c>
    </row>
    <row r="189" spans="1:9" hidden="1" outlineLevel="1" x14ac:dyDescent="0.35">
      <c r="A189" s="83" t="s">
        <v>1136</v>
      </c>
      <c r="B189" s="86" t="s">
        <v>1517</v>
      </c>
      <c r="C189" s="92" t="s">
        <v>1137</v>
      </c>
      <c r="D189" s="92" t="s">
        <v>1518</v>
      </c>
      <c r="E189" s="89">
        <v>6</v>
      </c>
      <c r="F189" s="89">
        <v>2</v>
      </c>
      <c r="G189" s="90">
        <f t="shared" si="5"/>
        <v>8</v>
      </c>
      <c r="H189" s="191">
        <v>43775</v>
      </c>
      <c r="I189" s="91">
        <v>170</v>
      </c>
    </row>
    <row r="190" spans="1:9" hidden="1" outlineLevel="1" x14ac:dyDescent="0.35">
      <c r="A190" s="83" t="s">
        <v>1136</v>
      </c>
      <c r="B190" s="86" t="s">
        <v>1519</v>
      </c>
      <c r="C190" s="92" t="s">
        <v>1137</v>
      </c>
      <c r="D190" s="92" t="s">
        <v>1520</v>
      </c>
      <c r="E190" s="89">
        <v>6</v>
      </c>
      <c r="F190" s="89">
        <v>2</v>
      </c>
      <c r="G190" s="90">
        <f t="shared" si="5"/>
        <v>8</v>
      </c>
      <c r="H190" s="191">
        <v>43775</v>
      </c>
      <c r="I190" s="91">
        <v>150</v>
      </c>
    </row>
    <row r="191" spans="1:9" hidden="1" outlineLevel="1" x14ac:dyDescent="0.35">
      <c r="A191" s="83" t="s">
        <v>1136</v>
      </c>
      <c r="B191" s="86" t="s">
        <v>1521</v>
      </c>
      <c r="C191" s="92" t="s">
        <v>1137</v>
      </c>
      <c r="D191" s="92" t="s">
        <v>1522</v>
      </c>
      <c r="E191" s="89">
        <v>4</v>
      </c>
      <c r="F191" s="89">
        <v>2</v>
      </c>
      <c r="G191" s="90">
        <f t="shared" si="5"/>
        <v>6</v>
      </c>
      <c r="H191" s="191">
        <v>43775</v>
      </c>
      <c r="I191" s="91">
        <v>820</v>
      </c>
    </row>
    <row r="192" spans="1:9" hidden="1" outlineLevel="1" x14ac:dyDescent="0.35">
      <c r="A192" s="83" t="s">
        <v>1136</v>
      </c>
      <c r="B192" s="86" t="s">
        <v>1523</v>
      </c>
      <c r="C192" s="92" t="s">
        <v>1137</v>
      </c>
      <c r="D192" s="92" t="s">
        <v>1524</v>
      </c>
      <c r="E192" s="89">
        <v>5</v>
      </c>
      <c r="F192" s="89">
        <v>2</v>
      </c>
      <c r="G192" s="90">
        <f t="shared" si="5"/>
        <v>7</v>
      </c>
      <c r="H192" s="191">
        <v>43775</v>
      </c>
      <c r="I192" s="91">
        <v>830</v>
      </c>
    </row>
    <row r="193" spans="1:9" hidden="1" outlineLevel="1" x14ac:dyDescent="0.35">
      <c r="A193" s="83" t="s">
        <v>1136</v>
      </c>
      <c r="B193" s="86" t="s">
        <v>1525</v>
      </c>
      <c r="C193" s="92" t="s">
        <v>1137</v>
      </c>
      <c r="D193" s="83" t="s">
        <v>1526</v>
      </c>
      <c r="E193" s="89">
        <v>3</v>
      </c>
      <c r="F193" s="89">
        <v>2</v>
      </c>
      <c r="G193" s="90">
        <f t="shared" si="5"/>
        <v>5</v>
      </c>
      <c r="H193" s="191">
        <v>43775</v>
      </c>
      <c r="I193" s="91">
        <v>870</v>
      </c>
    </row>
    <row r="194" spans="1:9" hidden="1" outlineLevel="1" x14ac:dyDescent="0.35">
      <c r="A194" s="83" t="s">
        <v>1136</v>
      </c>
      <c r="B194" s="86" t="s">
        <v>1527</v>
      </c>
      <c r="C194" s="92" t="s">
        <v>1137</v>
      </c>
      <c r="D194" s="92" t="s">
        <v>1528</v>
      </c>
      <c r="E194" s="89">
        <v>4</v>
      </c>
      <c r="F194" s="89">
        <v>2</v>
      </c>
      <c r="G194" s="90">
        <f t="shared" si="5"/>
        <v>6</v>
      </c>
      <c r="H194" s="191">
        <v>43775</v>
      </c>
      <c r="I194" s="91">
        <v>100</v>
      </c>
    </row>
    <row r="195" spans="1:9" hidden="1" outlineLevel="1" x14ac:dyDescent="0.35">
      <c r="A195" s="83" t="s">
        <v>1136</v>
      </c>
      <c r="B195" s="86" t="s">
        <v>1529</v>
      </c>
      <c r="C195" s="92" t="s">
        <v>1137</v>
      </c>
      <c r="D195" s="92" t="s">
        <v>1530</v>
      </c>
      <c r="E195" s="89">
        <v>5</v>
      </c>
      <c r="F195" s="89">
        <v>2</v>
      </c>
      <c r="G195" s="90">
        <f t="shared" si="5"/>
        <v>7</v>
      </c>
      <c r="H195" s="191">
        <v>43775</v>
      </c>
      <c r="I195" s="91">
        <v>880</v>
      </c>
    </row>
    <row r="196" spans="1:9" hidden="1" outlineLevel="1" x14ac:dyDescent="0.35">
      <c r="A196" s="83" t="s">
        <v>1136</v>
      </c>
      <c r="B196" s="86" t="s">
        <v>1531</v>
      </c>
      <c r="C196" s="92" t="s">
        <v>1137</v>
      </c>
      <c r="D196" s="92" t="s">
        <v>1532</v>
      </c>
      <c r="E196" s="89">
        <v>4</v>
      </c>
      <c r="F196" s="89">
        <v>2</v>
      </c>
      <c r="G196" s="90">
        <f t="shared" si="5"/>
        <v>6</v>
      </c>
      <c r="H196" s="191">
        <v>43775</v>
      </c>
      <c r="I196" s="91">
        <v>840</v>
      </c>
    </row>
    <row r="197" spans="1:9" hidden="1" outlineLevel="1" x14ac:dyDescent="0.35">
      <c r="A197" s="83" t="s">
        <v>1136</v>
      </c>
      <c r="B197" s="86" t="s">
        <v>1533</v>
      </c>
      <c r="C197" s="92" t="s">
        <v>1137</v>
      </c>
      <c r="D197" s="92" t="s">
        <v>1534</v>
      </c>
      <c r="E197" s="89">
        <v>1</v>
      </c>
      <c r="F197" s="89">
        <v>2</v>
      </c>
      <c r="G197" s="90">
        <f t="shared" si="5"/>
        <v>3</v>
      </c>
      <c r="H197" s="191">
        <v>43775</v>
      </c>
      <c r="I197" s="91">
        <v>850</v>
      </c>
    </row>
    <row r="198" spans="1:9" hidden="1" outlineLevel="1" x14ac:dyDescent="0.35">
      <c r="A198" s="83" t="s">
        <v>1136</v>
      </c>
      <c r="B198" s="86" t="s">
        <v>1535</v>
      </c>
      <c r="C198" s="92" t="s">
        <v>1137</v>
      </c>
      <c r="D198" s="92" t="s">
        <v>1536</v>
      </c>
      <c r="E198" s="89">
        <v>4</v>
      </c>
      <c r="F198" s="89">
        <v>2</v>
      </c>
      <c r="G198" s="90">
        <f t="shared" si="5"/>
        <v>6</v>
      </c>
      <c r="H198" s="191">
        <v>43775</v>
      </c>
      <c r="I198" s="91">
        <v>830</v>
      </c>
    </row>
    <row r="199" spans="1:9" hidden="1" outlineLevel="1" x14ac:dyDescent="0.35">
      <c r="A199" s="83" t="s">
        <v>1136</v>
      </c>
      <c r="B199" s="86" t="s">
        <v>1537</v>
      </c>
      <c r="C199" s="92" t="s">
        <v>1137</v>
      </c>
      <c r="D199" s="92" t="s">
        <v>1538</v>
      </c>
      <c r="E199" s="89">
        <v>1</v>
      </c>
      <c r="F199" s="89">
        <v>2</v>
      </c>
      <c r="G199" s="90">
        <f t="shared" si="5"/>
        <v>3</v>
      </c>
      <c r="H199" s="191">
        <v>43775</v>
      </c>
      <c r="I199" s="91">
        <v>110</v>
      </c>
    </row>
    <row r="200" spans="1:9" hidden="1" outlineLevel="1" x14ac:dyDescent="0.35">
      <c r="A200" s="83" t="s">
        <v>1136</v>
      </c>
      <c r="B200" s="86" t="s">
        <v>1539</v>
      </c>
      <c r="C200" s="92" t="s">
        <v>1137</v>
      </c>
      <c r="D200" s="92" t="s">
        <v>1540</v>
      </c>
      <c r="E200" s="89">
        <v>8</v>
      </c>
      <c r="F200" s="89">
        <v>2</v>
      </c>
      <c r="G200" s="90">
        <f t="shared" si="5"/>
        <v>10</v>
      </c>
      <c r="H200" s="191">
        <v>43775</v>
      </c>
      <c r="I200" s="91">
        <v>875</v>
      </c>
    </row>
    <row r="201" spans="1:9" hidden="1" outlineLevel="1" x14ac:dyDescent="0.35">
      <c r="A201" s="83" t="s">
        <v>1136</v>
      </c>
      <c r="B201" s="86" t="s">
        <v>1541</v>
      </c>
      <c r="C201" s="92" t="s">
        <v>1137</v>
      </c>
      <c r="D201" s="92" t="s">
        <v>1542</v>
      </c>
      <c r="E201" s="89">
        <v>4</v>
      </c>
      <c r="F201" s="89">
        <v>2</v>
      </c>
      <c r="G201" s="90">
        <f t="shared" si="5"/>
        <v>6</v>
      </c>
      <c r="H201" s="191">
        <v>43775</v>
      </c>
      <c r="I201" s="91">
        <v>150</v>
      </c>
    </row>
    <row r="202" spans="1:9" hidden="1" outlineLevel="1" x14ac:dyDescent="0.35">
      <c r="A202" s="83" t="s">
        <v>1136</v>
      </c>
      <c r="B202" s="86" t="s">
        <v>1543</v>
      </c>
      <c r="C202" s="92" t="s">
        <v>1137</v>
      </c>
      <c r="D202" s="92" t="s">
        <v>1544</v>
      </c>
      <c r="E202" s="89">
        <v>5</v>
      </c>
      <c r="F202" s="89">
        <v>2</v>
      </c>
      <c r="G202" s="90">
        <f t="shared" si="5"/>
        <v>7</v>
      </c>
      <c r="H202" s="191">
        <v>43775</v>
      </c>
      <c r="I202" s="91">
        <v>220</v>
      </c>
    </row>
    <row r="203" spans="1:9" hidden="1" outlineLevel="1" x14ac:dyDescent="0.35">
      <c r="A203" s="83" t="s">
        <v>1136</v>
      </c>
      <c r="B203" s="86" t="s">
        <v>1545</v>
      </c>
      <c r="C203" s="92" t="s">
        <v>1137</v>
      </c>
      <c r="D203" s="92" t="s">
        <v>1546</v>
      </c>
      <c r="E203" s="89">
        <v>4</v>
      </c>
      <c r="F203" s="89">
        <v>2</v>
      </c>
      <c r="G203" s="90">
        <f t="shared" si="5"/>
        <v>6</v>
      </c>
      <c r="H203" s="191">
        <v>43775</v>
      </c>
      <c r="I203" s="91">
        <v>300</v>
      </c>
    </row>
    <row r="204" spans="1:9" hidden="1" outlineLevel="1" x14ac:dyDescent="0.35">
      <c r="A204" s="83" t="s">
        <v>1136</v>
      </c>
      <c r="B204" s="86" t="s">
        <v>1547</v>
      </c>
      <c r="C204" s="92" t="s">
        <v>1137</v>
      </c>
      <c r="D204" s="92" t="s">
        <v>1548</v>
      </c>
      <c r="E204" s="89">
        <v>7</v>
      </c>
      <c r="F204" s="89">
        <v>2</v>
      </c>
      <c r="G204" s="90">
        <f t="shared" si="5"/>
        <v>9</v>
      </c>
      <c r="H204" s="191">
        <v>43775</v>
      </c>
      <c r="I204" s="91">
        <v>170</v>
      </c>
    </row>
    <row r="205" spans="1:9" hidden="1" outlineLevel="1" x14ac:dyDescent="0.35">
      <c r="A205" s="83" t="s">
        <v>1136</v>
      </c>
      <c r="B205" s="86" t="s">
        <v>1549</v>
      </c>
      <c r="C205" s="92" t="s">
        <v>1137</v>
      </c>
      <c r="D205" s="92" t="s">
        <v>1550</v>
      </c>
      <c r="E205" s="89">
        <v>8</v>
      </c>
      <c r="F205" s="89">
        <v>2</v>
      </c>
      <c r="G205" s="90">
        <f t="shared" si="5"/>
        <v>10</v>
      </c>
      <c r="H205" s="191">
        <v>43775</v>
      </c>
      <c r="I205" s="91">
        <v>100</v>
      </c>
    </row>
    <row r="206" spans="1:9" hidden="1" outlineLevel="1" x14ac:dyDescent="0.35">
      <c r="A206" s="83" t="s">
        <v>1136</v>
      </c>
      <c r="B206" s="86" t="s">
        <v>1551</v>
      </c>
      <c r="C206" s="92" t="s">
        <v>1137</v>
      </c>
      <c r="D206" s="92" t="s">
        <v>1552</v>
      </c>
      <c r="E206" s="89">
        <v>3</v>
      </c>
      <c r="F206" s="89">
        <v>3</v>
      </c>
      <c r="G206" s="90">
        <f t="shared" si="5"/>
        <v>6</v>
      </c>
      <c r="H206" s="191">
        <v>43775</v>
      </c>
      <c r="I206" s="91">
        <v>100</v>
      </c>
    </row>
    <row r="207" spans="1:9" hidden="1" outlineLevel="1" x14ac:dyDescent="0.35">
      <c r="A207" s="83" t="s">
        <v>1136</v>
      </c>
      <c r="B207" s="86" t="s">
        <v>1553</v>
      </c>
      <c r="C207" s="92" t="s">
        <v>1137</v>
      </c>
      <c r="D207" s="92" t="s">
        <v>1554</v>
      </c>
      <c r="E207" s="89">
        <v>3</v>
      </c>
      <c r="F207" s="89">
        <v>2</v>
      </c>
      <c r="G207" s="90">
        <f t="shared" si="5"/>
        <v>5</v>
      </c>
      <c r="H207" s="191">
        <v>43775</v>
      </c>
      <c r="I207" s="91">
        <v>862</v>
      </c>
    </row>
    <row r="208" spans="1:9" hidden="1" outlineLevel="1" x14ac:dyDescent="0.35">
      <c r="A208" s="83" t="s">
        <v>1136</v>
      </c>
      <c r="B208" s="86" t="s">
        <v>1555</v>
      </c>
      <c r="C208" s="92" t="s">
        <v>1137</v>
      </c>
      <c r="D208" s="92" t="s">
        <v>1556</v>
      </c>
      <c r="E208" s="89">
        <v>9</v>
      </c>
      <c r="F208" s="89">
        <v>2</v>
      </c>
      <c r="G208" s="90">
        <f t="shared" si="5"/>
        <v>11</v>
      </c>
      <c r="H208" s="191">
        <v>43775</v>
      </c>
      <c r="I208" s="91">
        <v>880</v>
      </c>
    </row>
    <row r="209" spans="1:9" hidden="1" outlineLevel="1" x14ac:dyDescent="0.35">
      <c r="A209" s="83" t="s">
        <v>1136</v>
      </c>
      <c r="B209" s="86" t="s">
        <v>1557</v>
      </c>
      <c r="C209" s="92" t="s">
        <v>1137</v>
      </c>
      <c r="D209" s="92" t="s">
        <v>1558</v>
      </c>
      <c r="E209" s="89">
        <v>6</v>
      </c>
      <c r="F209" s="89">
        <v>2</v>
      </c>
      <c r="G209" s="90">
        <f t="shared" si="5"/>
        <v>8</v>
      </c>
      <c r="H209" s="191">
        <v>43775</v>
      </c>
      <c r="I209" s="91">
        <v>872</v>
      </c>
    </row>
    <row r="210" spans="1:9" hidden="1" outlineLevel="1" x14ac:dyDescent="0.35">
      <c r="A210" s="83" t="s">
        <v>1136</v>
      </c>
      <c r="B210" s="86" t="s">
        <v>1559</v>
      </c>
      <c r="C210" s="92" t="s">
        <v>1137</v>
      </c>
      <c r="D210" s="83" t="s">
        <v>1560</v>
      </c>
      <c r="E210" s="89">
        <v>8</v>
      </c>
      <c r="F210" s="89">
        <v>2</v>
      </c>
      <c r="G210" s="90">
        <f t="shared" si="5"/>
        <v>10</v>
      </c>
      <c r="H210" s="191">
        <v>43775</v>
      </c>
      <c r="I210" s="91">
        <v>100</v>
      </c>
    </row>
    <row r="211" spans="1:9" hidden="1" outlineLevel="1" x14ac:dyDescent="0.35">
      <c r="A211" s="83" t="s">
        <v>1136</v>
      </c>
      <c r="B211" s="86" t="s">
        <v>1561</v>
      </c>
      <c r="C211" s="92" t="s">
        <v>1137</v>
      </c>
      <c r="D211" s="83" t="s">
        <v>1562</v>
      </c>
      <c r="E211" s="89">
        <v>8</v>
      </c>
      <c r="F211" s="89">
        <v>2</v>
      </c>
      <c r="G211" s="90">
        <f t="shared" si="5"/>
        <v>10</v>
      </c>
      <c r="H211" s="191">
        <v>43775</v>
      </c>
      <c r="I211" s="91">
        <v>840</v>
      </c>
    </row>
    <row r="212" spans="1:9" hidden="1" outlineLevel="1" x14ac:dyDescent="0.35">
      <c r="A212" s="83" t="s">
        <v>1136</v>
      </c>
      <c r="B212" s="86" t="s">
        <v>1563</v>
      </c>
      <c r="C212" s="92" t="s">
        <v>1137</v>
      </c>
      <c r="D212" s="83" t="s">
        <v>1564</v>
      </c>
      <c r="E212" s="89">
        <v>6</v>
      </c>
      <c r="F212" s="89">
        <v>2</v>
      </c>
      <c r="G212" s="90">
        <f t="shared" si="5"/>
        <v>8</v>
      </c>
      <c r="H212" s="191">
        <v>43775</v>
      </c>
      <c r="I212" s="91">
        <v>820</v>
      </c>
    </row>
    <row r="213" spans="1:9" hidden="1" outlineLevel="1" x14ac:dyDescent="0.35">
      <c r="A213" s="83" t="s">
        <v>1136</v>
      </c>
      <c r="B213" s="86" t="s">
        <v>1565</v>
      </c>
      <c r="C213" s="92" t="s">
        <v>1137</v>
      </c>
      <c r="D213" s="83" t="s">
        <v>1566</v>
      </c>
      <c r="E213" s="89">
        <v>7</v>
      </c>
      <c r="F213" s="89">
        <v>2</v>
      </c>
      <c r="G213" s="90">
        <f t="shared" si="5"/>
        <v>9</v>
      </c>
      <c r="H213" s="191">
        <v>43775</v>
      </c>
      <c r="I213" s="91">
        <v>830</v>
      </c>
    </row>
    <row r="214" spans="1:9" hidden="1" outlineLevel="1" x14ac:dyDescent="0.35">
      <c r="A214" s="83" t="s">
        <v>1136</v>
      </c>
      <c r="B214" s="86" t="s">
        <v>1567</v>
      </c>
      <c r="C214" s="92" t="s">
        <v>1137</v>
      </c>
      <c r="D214" s="83" t="s">
        <v>718</v>
      </c>
      <c r="E214" s="89">
        <v>6</v>
      </c>
      <c r="F214" s="89">
        <v>2</v>
      </c>
      <c r="G214" s="90">
        <f t="shared" si="5"/>
        <v>8</v>
      </c>
      <c r="H214" s="191">
        <v>43775</v>
      </c>
      <c r="I214" s="91">
        <v>840</v>
      </c>
    </row>
    <row r="215" spans="1:9" hidden="1" outlineLevel="1" x14ac:dyDescent="0.35">
      <c r="A215" s="83" t="s">
        <v>1136</v>
      </c>
      <c r="B215" s="86" t="s">
        <v>1568</v>
      </c>
      <c r="C215" s="92" t="s">
        <v>1137</v>
      </c>
      <c r="D215" s="83" t="s">
        <v>1569</v>
      </c>
      <c r="E215" s="89">
        <v>5</v>
      </c>
      <c r="F215" s="89">
        <v>2</v>
      </c>
      <c r="G215" s="90">
        <f t="shared" ref="G215:G243" si="6">E215+F215</f>
        <v>7</v>
      </c>
      <c r="H215" s="191">
        <v>43775</v>
      </c>
      <c r="I215" s="91">
        <v>850</v>
      </c>
    </row>
    <row r="216" spans="1:9" hidden="1" outlineLevel="1" x14ac:dyDescent="0.35">
      <c r="A216" s="83" t="s">
        <v>1136</v>
      </c>
      <c r="B216" s="86" t="s">
        <v>1570</v>
      </c>
      <c r="C216" s="92" t="s">
        <v>1137</v>
      </c>
      <c r="D216" s="83" t="s">
        <v>1571</v>
      </c>
      <c r="E216" s="89">
        <v>4</v>
      </c>
      <c r="F216" s="89">
        <v>2</v>
      </c>
      <c r="G216" s="90">
        <f t="shared" si="6"/>
        <v>6</v>
      </c>
      <c r="H216" s="191">
        <v>43775</v>
      </c>
      <c r="I216" s="91">
        <v>110</v>
      </c>
    </row>
    <row r="217" spans="1:9" hidden="1" outlineLevel="1" x14ac:dyDescent="0.35">
      <c r="A217" s="83" t="s">
        <v>1136</v>
      </c>
      <c r="B217" s="86" t="s">
        <v>1572</v>
      </c>
      <c r="C217" s="92" t="s">
        <v>1137</v>
      </c>
      <c r="D217" s="83" t="s">
        <v>1573</v>
      </c>
      <c r="E217" s="89">
        <v>7</v>
      </c>
      <c r="F217" s="89">
        <v>2</v>
      </c>
      <c r="G217" s="90">
        <f t="shared" si="6"/>
        <v>9</v>
      </c>
      <c r="H217" s="191">
        <v>43775</v>
      </c>
      <c r="I217" s="91">
        <v>120</v>
      </c>
    </row>
    <row r="218" spans="1:9" hidden="1" outlineLevel="1" x14ac:dyDescent="0.35">
      <c r="A218" s="83" t="s">
        <v>1136</v>
      </c>
      <c r="B218" s="86" t="s">
        <v>1574</v>
      </c>
      <c r="C218" s="92" t="s">
        <v>1137</v>
      </c>
      <c r="D218" s="92" t="s">
        <v>1575</v>
      </c>
      <c r="E218" s="89">
        <v>4</v>
      </c>
      <c r="F218" s="89">
        <v>2</v>
      </c>
      <c r="G218" s="90">
        <f t="shared" si="6"/>
        <v>6</v>
      </c>
      <c r="H218" s="191">
        <v>43775</v>
      </c>
      <c r="I218" s="91">
        <v>150</v>
      </c>
    </row>
    <row r="219" spans="1:9" hidden="1" outlineLevel="1" x14ac:dyDescent="0.35">
      <c r="A219" s="83" t="s">
        <v>1136</v>
      </c>
      <c r="B219" s="86" t="s">
        <v>1576</v>
      </c>
      <c r="C219" s="92" t="s">
        <v>1137</v>
      </c>
      <c r="D219" s="83" t="s">
        <v>1577</v>
      </c>
      <c r="E219" s="89">
        <v>8</v>
      </c>
      <c r="F219" s="89">
        <v>3</v>
      </c>
      <c r="G219" s="90">
        <f t="shared" si="6"/>
        <v>11</v>
      </c>
      <c r="H219" s="191">
        <v>43775</v>
      </c>
      <c r="I219" s="91">
        <v>120</v>
      </c>
    </row>
    <row r="220" spans="1:9" hidden="1" outlineLevel="1" x14ac:dyDescent="0.35">
      <c r="A220" s="83" t="s">
        <v>1136</v>
      </c>
      <c r="B220" s="86" t="s">
        <v>1578</v>
      </c>
      <c r="C220" s="92" t="s">
        <v>1137</v>
      </c>
      <c r="D220" s="83" t="s">
        <v>1579</v>
      </c>
      <c r="E220" s="89">
        <v>7</v>
      </c>
      <c r="F220" s="89">
        <v>5</v>
      </c>
      <c r="G220" s="90">
        <f t="shared" si="6"/>
        <v>12</v>
      </c>
      <c r="H220" s="191">
        <v>43775</v>
      </c>
      <c r="I220" s="91">
        <v>190</v>
      </c>
    </row>
    <row r="221" spans="1:9" hidden="1" outlineLevel="1" x14ac:dyDescent="0.35">
      <c r="A221" s="83" t="s">
        <v>1136</v>
      </c>
      <c r="B221" s="86" t="s">
        <v>1580</v>
      </c>
      <c r="C221" s="92" t="s">
        <v>1137</v>
      </c>
      <c r="D221" s="83" t="s">
        <v>1581</v>
      </c>
      <c r="E221" s="89">
        <v>4</v>
      </c>
      <c r="F221" s="89">
        <v>2</v>
      </c>
      <c r="G221" s="90">
        <f t="shared" si="6"/>
        <v>6</v>
      </c>
      <c r="H221" s="191">
        <v>43775</v>
      </c>
      <c r="I221" s="91">
        <v>300</v>
      </c>
    </row>
    <row r="222" spans="1:9" hidden="1" outlineLevel="1" x14ac:dyDescent="0.35">
      <c r="A222" s="83" t="s">
        <v>1136</v>
      </c>
      <c r="B222" s="86" t="s">
        <v>1582</v>
      </c>
      <c r="C222" s="92" t="s">
        <v>1137</v>
      </c>
      <c r="D222" s="83" t="s">
        <v>1583</v>
      </c>
      <c r="E222" s="89">
        <v>5</v>
      </c>
      <c r="F222" s="89">
        <v>4</v>
      </c>
      <c r="G222" s="90">
        <f t="shared" si="6"/>
        <v>9</v>
      </c>
      <c r="H222" s="191">
        <v>43775</v>
      </c>
      <c r="I222" s="91">
        <v>400</v>
      </c>
    </row>
    <row r="223" spans="1:9" hidden="1" outlineLevel="1" x14ac:dyDescent="0.35">
      <c r="A223" s="83" t="s">
        <v>1136</v>
      </c>
      <c r="B223" s="86" t="s">
        <v>1584</v>
      </c>
      <c r="C223" s="92" t="s">
        <v>1137</v>
      </c>
      <c r="D223" s="83" t="s">
        <v>1585</v>
      </c>
      <c r="E223" s="90">
        <v>3</v>
      </c>
      <c r="F223" s="89">
        <v>2</v>
      </c>
      <c r="G223" s="90">
        <f t="shared" si="6"/>
        <v>5</v>
      </c>
      <c r="H223" s="191">
        <v>43775</v>
      </c>
      <c r="I223" s="177">
        <v>160</v>
      </c>
    </row>
    <row r="224" spans="1:9" hidden="1" outlineLevel="1" x14ac:dyDescent="0.35">
      <c r="A224" s="83" t="s">
        <v>1136</v>
      </c>
      <c r="B224" s="86" t="s">
        <v>1586</v>
      </c>
      <c r="C224" s="92" t="s">
        <v>1137</v>
      </c>
      <c r="D224" s="83" t="s">
        <v>1587</v>
      </c>
      <c r="E224" s="90">
        <v>6</v>
      </c>
      <c r="F224" s="89">
        <v>3</v>
      </c>
      <c r="G224" s="90">
        <f t="shared" si="6"/>
        <v>9</v>
      </c>
      <c r="H224" s="191">
        <v>43775</v>
      </c>
      <c r="I224" s="177">
        <v>200</v>
      </c>
    </row>
    <row r="225" spans="1:9" hidden="1" outlineLevel="1" x14ac:dyDescent="0.35">
      <c r="A225" s="83" t="s">
        <v>1136</v>
      </c>
      <c r="B225" s="86" t="s">
        <v>1588</v>
      </c>
      <c r="C225" s="92" t="s">
        <v>1137</v>
      </c>
      <c r="D225" s="92" t="s">
        <v>1445</v>
      </c>
      <c r="E225" s="90">
        <v>3</v>
      </c>
      <c r="F225" s="89">
        <v>2</v>
      </c>
      <c r="G225" s="90">
        <f t="shared" si="6"/>
        <v>5</v>
      </c>
      <c r="H225" s="191">
        <v>43775</v>
      </c>
      <c r="I225" s="177">
        <v>180</v>
      </c>
    </row>
    <row r="226" spans="1:9" hidden="1" outlineLevel="1" x14ac:dyDescent="0.35">
      <c r="A226" s="83" t="s">
        <v>1136</v>
      </c>
      <c r="B226" s="86" t="s">
        <v>1589</v>
      </c>
      <c r="C226" s="92" t="s">
        <v>1137</v>
      </c>
      <c r="D226" s="83" t="s">
        <v>1590</v>
      </c>
      <c r="E226" s="90">
        <v>7</v>
      </c>
      <c r="F226" s="89">
        <v>4</v>
      </c>
      <c r="G226" s="90">
        <f t="shared" si="6"/>
        <v>11</v>
      </c>
      <c r="H226" s="191">
        <v>43775</v>
      </c>
      <c r="I226" s="177">
        <v>600</v>
      </c>
    </row>
    <row r="227" spans="1:9" hidden="1" outlineLevel="1" x14ac:dyDescent="0.35">
      <c r="A227" s="83" t="s">
        <v>1136</v>
      </c>
      <c r="B227" s="86" t="s">
        <v>1591</v>
      </c>
      <c r="C227" s="92" t="s">
        <v>1137</v>
      </c>
      <c r="D227" s="178" t="s">
        <v>1592</v>
      </c>
      <c r="E227" s="90">
        <v>3</v>
      </c>
      <c r="F227" s="89">
        <v>2</v>
      </c>
      <c r="G227" s="90">
        <f t="shared" si="6"/>
        <v>5</v>
      </c>
      <c r="H227" s="191">
        <v>43775</v>
      </c>
      <c r="I227" s="177">
        <v>280</v>
      </c>
    </row>
    <row r="228" spans="1:9" hidden="1" outlineLevel="1" x14ac:dyDescent="0.35">
      <c r="A228" s="83" t="s">
        <v>1136</v>
      </c>
      <c r="B228" s="86" t="s">
        <v>1593</v>
      </c>
      <c r="C228" s="92" t="s">
        <v>1137</v>
      </c>
      <c r="D228" s="293" t="s">
        <v>1594</v>
      </c>
      <c r="E228" s="90">
        <v>4</v>
      </c>
      <c r="F228" s="89">
        <v>2</v>
      </c>
      <c r="G228" s="90">
        <f t="shared" si="6"/>
        <v>6</v>
      </c>
      <c r="H228" s="191">
        <v>43775</v>
      </c>
      <c r="I228" s="177">
        <v>240</v>
      </c>
    </row>
    <row r="229" spans="1:9" hidden="1" outlineLevel="1" x14ac:dyDescent="0.35">
      <c r="A229" s="83" t="s">
        <v>1136</v>
      </c>
      <c r="B229" s="86" t="s">
        <v>1595</v>
      </c>
      <c r="C229" s="92" t="s">
        <v>1137</v>
      </c>
      <c r="D229" s="293" t="s">
        <v>1536</v>
      </c>
      <c r="E229" s="90">
        <v>7</v>
      </c>
      <c r="F229" s="89">
        <v>3</v>
      </c>
      <c r="G229" s="90">
        <f t="shared" si="6"/>
        <v>10</v>
      </c>
      <c r="H229" s="191">
        <v>43775</v>
      </c>
      <c r="I229" s="177">
        <v>330</v>
      </c>
    </row>
    <row r="230" spans="1:9" hidden="1" outlineLevel="1" x14ac:dyDescent="0.35">
      <c r="A230" s="83" t="s">
        <v>1136</v>
      </c>
      <c r="B230" s="86" t="s">
        <v>1596</v>
      </c>
      <c r="C230" s="92" t="s">
        <v>1137</v>
      </c>
      <c r="D230" s="293" t="s">
        <v>1597</v>
      </c>
      <c r="E230" s="90">
        <v>3</v>
      </c>
      <c r="F230" s="89">
        <v>2</v>
      </c>
      <c r="G230" s="90">
        <f t="shared" si="6"/>
        <v>5</v>
      </c>
      <c r="H230" s="191">
        <v>43775</v>
      </c>
      <c r="I230" s="177">
        <v>540</v>
      </c>
    </row>
    <row r="231" spans="1:9" hidden="1" outlineLevel="1" x14ac:dyDescent="0.35">
      <c r="A231" s="83" t="s">
        <v>1136</v>
      </c>
      <c r="B231" s="86" t="s">
        <v>1598</v>
      </c>
      <c r="C231" s="92" t="s">
        <v>1137</v>
      </c>
      <c r="D231" s="293" t="s">
        <v>1599</v>
      </c>
      <c r="E231" s="90">
        <v>3</v>
      </c>
      <c r="F231" s="89">
        <v>2</v>
      </c>
      <c r="G231" s="90">
        <f t="shared" si="6"/>
        <v>5</v>
      </c>
      <c r="H231" s="191">
        <v>43775</v>
      </c>
      <c r="I231" s="177">
        <v>500</v>
      </c>
    </row>
    <row r="232" spans="1:9" hidden="1" outlineLevel="1" x14ac:dyDescent="0.35">
      <c r="A232" s="83" t="s">
        <v>1136</v>
      </c>
      <c r="B232" s="86" t="s">
        <v>1600</v>
      </c>
      <c r="C232" s="92" t="s">
        <v>1137</v>
      </c>
      <c r="D232" s="178" t="s">
        <v>1601</v>
      </c>
      <c r="E232" s="90">
        <v>4</v>
      </c>
      <c r="F232" s="89">
        <v>2</v>
      </c>
      <c r="G232" s="90">
        <f t="shared" si="6"/>
        <v>6</v>
      </c>
      <c r="H232" s="191">
        <v>43775</v>
      </c>
      <c r="I232" s="177">
        <v>700</v>
      </c>
    </row>
    <row r="233" spans="1:9" hidden="1" outlineLevel="1" x14ac:dyDescent="0.35">
      <c r="A233" s="83" t="s">
        <v>1136</v>
      </c>
      <c r="B233" s="86" t="s">
        <v>1602</v>
      </c>
      <c r="C233" s="92" t="s">
        <v>1137</v>
      </c>
      <c r="D233" s="178" t="s">
        <v>1603</v>
      </c>
      <c r="E233" s="90">
        <v>9</v>
      </c>
      <c r="F233" s="89">
        <v>5</v>
      </c>
      <c r="G233" s="90">
        <f t="shared" si="6"/>
        <v>14</v>
      </c>
      <c r="H233" s="191">
        <v>43775</v>
      </c>
      <c r="I233" s="177">
        <v>110</v>
      </c>
    </row>
    <row r="234" spans="1:9" hidden="1" outlineLevel="1" x14ac:dyDescent="0.35">
      <c r="A234" s="83" t="s">
        <v>1136</v>
      </c>
      <c r="B234" s="86" t="s">
        <v>1604</v>
      </c>
      <c r="C234" s="92" t="s">
        <v>1137</v>
      </c>
      <c r="D234" s="178" t="s">
        <v>1605</v>
      </c>
      <c r="E234" s="90">
        <v>4</v>
      </c>
      <c r="F234" s="89">
        <v>4</v>
      </c>
      <c r="G234" s="90">
        <f t="shared" si="6"/>
        <v>8</v>
      </c>
      <c r="H234" s="191">
        <v>43775</v>
      </c>
      <c r="I234" s="177">
        <v>130</v>
      </c>
    </row>
    <row r="235" spans="1:9" hidden="1" outlineLevel="1" x14ac:dyDescent="0.35">
      <c r="A235" s="83" t="s">
        <v>1136</v>
      </c>
      <c r="B235" s="86" t="s">
        <v>1606</v>
      </c>
      <c r="C235" s="92" t="s">
        <v>1137</v>
      </c>
      <c r="D235" s="293" t="s">
        <v>1607</v>
      </c>
      <c r="E235" s="90">
        <v>6</v>
      </c>
      <c r="F235" s="89">
        <v>4</v>
      </c>
      <c r="G235" s="90">
        <f t="shared" si="6"/>
        <v>10</v>
      </c>
      <c r="H235" s="191">
        <v>43775</v>
      </c>
      <c r="I235" s="177">
        <v>100</v>
      </c>
    </row>
    <row r="236" spans="1:9" hidden="1" outlineLevel="1" x14ac:dyDescent="0.35">
      <c r="A236" s="83" t="s">
        <v>1136</v>
      </c>
      <c r="B236" s="86" t="s">
        <v>1608</v>
      </c>
      <c r="C236" s="92" t="s">
        <v>1137</v>
      </c>
      <c r="D236" s="293" t="s">
        <v>1609</v>
      </c>
      <c r="E236" s="90">
        <v>7</v>
      </c>
      <c r="F236" s="89">
        <v>2</v>
      </c>
      <c r="G236" s="90">
        <f t="shared" si="6"/>
        <v>9</v>
      </c>
      <c r="H236" s="191">
        <v>43775</v>
      </c>
      <c r="I236" s="177">
        <v>150</v>
      </c>
    </row>
    <row r="237" spans="1:9" hidden="1" outlineLevel="1" x14ac:dyDescent="0.35">
      <c r="A237" s="83" t="s">
        <v>1136</v>
      </c>
      <c r="B237" s="86" t="s">
        <v>1610</v>
      </c>
      <c r="C237" s="92" t="s">
        <v>1137</v>
      </c>
      <c r="D237" s="293" t="s">
        <v>1611</v>
      </c>
      <c r="E237" s="90">
        <v>4</v>
      </c>
      <c r="F237" s="89">
        <v>3</v>
      </c>
      <c r="G237" s="90">
        <f t="shared" si="6"/>
        <v>7</v>
      </c>
      <c r="H237" s="191">
        <v>43775</v>
      </c>
      <c r="I237" s="177">
        <v>220</v>
      </c>
    </row>
    <row r="238" spans="1:9" hidden="1" outlineLevel="1" x14ac:dyDescent="0.35">
      <c r="A238" s="83" t="s">
        <v>1136</v>
      </c>
      <c r="B238" s="86" t="s">
        <v>1612</v>
      </c>
      <c r="C238" s="92" t="s">
        <v>1137</v>
      </c>
      <c r="D238" s="293" t="s">
        <v>1613</v>
      </c>
      <c r="E238" s="90">
        <v>4</v>
      </c>
      <c r="F238" s="89">
        <v>2</v>
      </c>
      <c r="G238" s="90">
        <f t="shared" si="6"/>
        <v>6</v>
      </c>
      <c r="H238" s="191">
        <v>43775</v>
      </c>
      <c r="I238" s="177">
        <v>210</v>
      </c>
    </row>
    <row r="239" spans="1:9" hidden="1" outlineLevel="1" x14ac:dyDescent="0.35">
      <c r="A239" s="83" t="s">
        <v>1136</v>
      </c>
      <c r="B239" s="86" t="s">
        <v>1614</v>
      </c>
      <c r="C239" s="92" t="s">
        <v>1137</v>
      </c>
      <c r="D239" s="293" t="s">
        <v>1615</v>
      </c>
      <c r="E239" s="90">
        <v>3</v>
      </c>
      <c r="F239" s="89">
        <v>2</v>
      </c>
      <c r="G239" s="90">
        <f t="shared" si="6"/>
        <v>5</v>
      </c>
      <c r="H239" s="191">
        <v>43775</v>
      </c>
      <c r="I239" s="177">
        <v>170</v>
      </c>
    </row>
    <row r="240" spans="1:9" hidden="1" outlineLevel="1" x14ac:dyDescent="0.35">
      <c r="A240" s="83" t="s">
        <v>1136</v>
      </c>
      <c r="B240" s="86" t="s">
        <v>1616</v>
      </c>
      <c r="C240" s="92" t="s">
        <v>1137</v>
      </c>
      <c r="D240" s="293" t="s">
        <v>1617</v>
      </c>
      <c r="E240" s="90">
        <v>2</v>
      </c>
      <c r="F240" s="89">
        <v>2</v>
      </c>
      <c r="G240" s="90">
        <f t="shared" si="6"/>
        <v>4</v>
      </c>
      <c r="H240" s="191">
        <v>43775</v>
      </c>
      <c r="I240" s="177">
        <v>180</v>
      </c>
    </row>
    <row r="241" spans="1:9" hidden="1" outlineLevel="1" x14ac:dyDescent="0.35">
      <c r="A241" s="83" t="s">
        <v>1136</v>
      </c>
      <c r="B241" s="86" t="s">
        <v>1618</v>
      </c>
      <c r="C241" s="92" t="s">
        <v>1137</v>
      </c>
      <c r="D241" s="293" t="s">
        <v>1619</v>
      </c>
      <c r="E241" s="90">
        <v>4</v>
      </c>
      <c r="F241" s="89">
        <v>2</v>
      </c>
      <c r="G241" s="90">
        <f t="shared" si="6"/>
        <v>6</v>
      </c>
      <c r="H241" s="191">
        <v>43775</v>
      </c>
      <c r="I241" s="177">
        <v>190</v>
      </c>
    </row>
    <row r="242" spans="1:9" hidden="1" outlineLevel="1" x14ac:dyDescent="0.35">
      <c r="A242" s="83" t="s">
        <v>1136</v>
      </c>
      <c r="B242" s="86" t="s">
        <v>1620</v>
      </c>
      <c r="C242" s="92" t="s">
        <v>1137</v>
      </c>
      <c r="D242" s="293" t="s">
        <v>1621</v>
      </c>
      <c r="E242" s="90">
        <v>7</v>
      </c>
      <c r="F242" s="89">
        <v>5</v>
      </c>
      <c r="G242" s="90">
        <f t="shared" si="6"/>
        <v>12</v>
      </c>
      <c r="H242" s="191">
        <v>43775</v>
      </c>
      <c r="I242" s="177">
        <v>220</v>
      </c>
    </row>
    <row r="243" spans="1:9" hidden="1" outlineLevel="1" x14ac:dyDescent="0.35">
      <c r="A243" s="83" t="s">
        <v>1136</v>
      </c>
      <c r="B243" s="86" t="s">
        <v>1622</v>
      </c>
      <c r="C243" s="92" t="s">
        <v>1137</v>
      </c>
      <c r="D243" s="293" t="s">
        <v>1623</v>
      </c>
      <c r="E243" s="90">
        <v>8</v>
      </c>
      <c r="F243" s="89">
        <v>4</v>
      </c>
      <c r="G243" s="90">
        <f t="shared" si="6"/>
        <v>12</v>
      </c>
      <c r="H243" s="191">
        <v>43775</v>
      </c>
      <c r="I243" s="177">
        <v>230</v>
      </c>
    </row>
    <row r="244" spans="1:9" ht="15" collapsed="1" thickBot="1" x14ac:dyDescent="0.4">
      <c r="A244" s="84" t="s">
        <v>1136</v>
      </c>
      <c r="B244" s="87"/>
      <c r="C244" s="93" t="s">
        <v>1137</v>
      </c>
      <c r="D244" s="135">
        <f>COUNTA(D151:D243)</f>
        <v>93</v>
      </c>
      <c r="E244" s="135">
        <f>SUM(E151:E243)</f>
        <v>510</v>
      </c>
      <c r="F244" s="135">
        <f>SUM(F151:F243)</f>
        <v>210</v>
      </c>
      <c r="G244" s="135">
        <f>SUM(G151:G243)</f>
        <v>720</v>
      </c>
      <c r="H244" s="193">
        <v>43775</v>
      </c>
      <c r="I244" s="136">
        <f>AVERAGE(I151:I243)</f>
        <v>416.48387096774195</v>
      </c>
    </row>
    <row r="245" spans="1:9" outlineLevel="1" x14ac:dyDescent="0.35">
      <c r="A245" s="85" t="s">
        <v>1138</v>
      </c>
      <c r="B245" s="88" t="s">
        <v>1624</v>
      </c>
      <c r="C245" s="99" t="s">
        <v>1139</v>
      </c>
      <c r="D245" s="85" t="s">
        <v>1625</v>
      </c>
      <c r="E245" s="111">
        <v>7</v>
      </c>
      <c r="F245" s="111">
        <v>7</v>
      </c>
      <c r="G245" s="112">
        <f t="shared" ref="G245:G276" si="7">E245+F245</f>
        <v>14</v>
      </c>
      <c r="H245" s="191">
        <v>43763</v>
      </c>
      <c r="I245" s="123">
        <v>10</v>
      </c>
    </row>
    <row r="246" spans="1:9" outlineLevel="1" x14ac:dyDescent="0.35">
      <c r="A246" s="83" t="s">
        <v>1138</v>
      </c>
      <c r="B246" s="86" t="s">
        <v>1626</v>
      </c>
      <c r="C246" s="92" t="s">
        <v>1139</v>
      </c>
      <c r="D246" s="83" t="s">
        <v>1245</v>
      </c>
      <c r="E246" s="89">
        <v>2</v>
      </c>
      <c r="F246" s="89">
        <v>2</v>
      </c>
      <c r="G246" s="90">
        <f t="shared" si="7"/>
        <v>4</v>
      </c>
      <c r="H246" s="191">
        <v>43763</v>
      </c>
      <c r="I246" s="91">
        <v>900</v>
      </c>
    </row>
    <row r="247" spans="1:9" outlineLevel="1" x14ac:dyDescent="0.35">
      <c r="A247" s="83" t="s">
        <v>1138</v>
      </c>
      <c r="B247" s="86" t="s">
        <v>1627</v>
      </c>
      <c r="C247" s="92" t="s">
        <v>1139</v>
      </c>
      <c r="D247" s="83" t="s">
        <v>1628</v>
      </c>
      <c r="E247" s="89">
        <v>1</v>
      </c>
      <c r="F247" s="89">
        <v>2</v>
      </c>
      <c r="G247" s="90">
        <f t="shared" si="7"/>
        <v>3</v>
      </c>
      <c r="H247" s="191">
        <v>43763</v>
      </c>
      <c r="I247" s="91">
        <v>900</v>
      </c>
    </row>
    <row r="248" spans="1:9" outlineLevel="1" x14ac:dyDescent="0.35">
      <c r="A248" s="83" t="s">
        <v>1138</v>
      </c>
      <c r="B248" s="86" t="s">
        <v>1629</v>
      </c>
      <c r="C248" s="92" t="s">
        <v>1139</v>
      </c>
      <c r="D248" s="83" t="s">
        <v>1630</v>
      </c>
      <c r="E248" s="89">
        <v>4</v>
      </c>
      <c r="F248" s="89">
        <v>5</v>
      </c>
      <c r="G248" s="90">
        <f t="shared" si="7"/>
        <v>9</v>
      </c>
      <c r="H248" s="191">
        <v>43763</v>
      </c>
      <c r="I248" s="91">
        <v>600</v>
      </c>
    </row>
    <row r="249" spans="1:9" outlineLevel="1" x14ac:dyDescent="0.35">
      <c r="A249" s="83" t="s">
        <v>1138</v>
      </c>
      <c r="B249" s="86" t="s">
        <v>1631</v>
      </c>
      <c r="C249" s="92" t="s">
        <v>1139</v>
      </c>
      <c r="D249" s="83" t="s">
        <v>1632</v>
      </c>
      <c r="E249" s="89">
        <v>5</v>
      </c>
      <c r="F249" s="89">
        <v>6</v>
      </c>
      <c r="G249" s="90">
        <f t="shared" si="7"/>
        <v>11</v>
      </c>
      <c r="H249" s="191">
        <v>43763</v>
      </c>
      <c r="I249" s="91">
        <v>800</v>
      </c>
    </row>
    <row r="250" spans="1:9" outlineLevel="1" x14ac:dyDescent="0.35">
      <c r="A250" s="83" t="s">
        <v>1138</v>
      </c>
      <c r="B250" s="86" t="s">
        <v>1633</v>
      </c>
      <c r="C250" s="92" t="s">
        <v>1139</v>
      </c>
      <c r="D250" s="83" t="s">
        <v>1634</v>
      </c>
      <c r="E250" s="89">
        <v>1</v>
      </c>
      <c r="F250" s="89">
        <v>8</v>
      </c>
      <c r="G250" s="90">
        <f t="shared" si="7"/>
        <v>9</v>
      </c>
      <c r="H250" s="191">
        <v>43763</v>
      </c>
      <c r="I250" s="91">
        <v>800</v>
      </c>
    </row>
    <row r="251" spans="1:9" outlineLevel="1" x14ac:dyDescent="0.35">
      <c r="A251" s="83" t="s">
        <v>1138</v>
      </c>
      <c r="B251" s="86" t="s">
        <v>1635</v>
      </c>
      <c r="C251" s="92" t="s">
        <v>1139</v>
      </c>
      <c r="D251" s="83" t="s">
        <v>1636</v>
      </c>
      <c r="E251" s="89">
        <v>3</v>
      </c>
      <c r="F251" s="89">
        <v>4</v>
      </c>
      <c r="G251" s="90">
        <f t="shared" si="7"/>
        <v>7</v>
      </c>
      <c r="H251" s="191">
        <v>43763</v>
      </c>
      <c r="I251" s="91">
        <v>700</v>
      </c>
    </row>
    <row r="252" spans="1:9" outlineLevel="1" x14ac:dyDescent="0.35">
      <c r="A252" s="83" t="s">
        <v>1138</v>
      </c>
      <c r="B252" s="86" t="s">
        <v>1637</v>
      </c>
      <c r="C252" s="92" t="s">
        <v>1139</v>
      </c>
      <c r="D252" s="83" t="s">
        <v>1638</v>
      </c>
      <c r="E252" s="89">
        <v>8</v>
      </c>
      <c r="F252" s="89">
        <v>8</v>
      </c>
      <c r="G252" s="90">
        <f t="shared" si="7"/>
        <v>16</v>
      </c>
      <c r="H252" s="191">
        <v>43763</v>
      </c>
      <c r="I252" s="91">
        <v>900</v>
      </c>
    </row>
    <row r="253" spans="1:9" outlineLevel="1" x14ac:dyDescent="0.35">
      <c r="A253" s="83" t="s">
        <v>1138</v>
      </c>
      <c r="B253" s="86" t="s">
        <v>1639</v>
      </c>
      <c r="C253" s="92" t="s">
        <v>1139</v>
      </c>
      <c r="D253" s="83" t="s">
        <v>1640</v>
      </c>
      <c r="E253" s="89">
        <v>0</v>
      </c>
      <c r="F253" s="89">
        <v>2</v>
      </c>
      <c r="G253" s="90">
        <f t="shared" si="7"/>
        <v>2</v>
      </c>
      <c r="H253" s="191">
        <v>43763</v>
      </c>
      <c r="I253" s="91">
        <v>500</v>
      </c>
    </row>
    <row r="254" spans="1:9" outlineLevel="1" x14ac:dyDescent="0.35">
      <c r="A254" s="83" t="s">
        <v>1138</v>
      </c>
      <c r="B254" s="86" t="s">
        <v>1641</v>
      </c>
      <c r="C254" s="92" t="s">
        <v>1139</v>
      </c>
      <c r="D254" s="92" t="s">
        <v>1642</v>
      </c>
      <c r="E254" s="89">
        <v>2</v>
      </c>
      <c r="F254" s="89">
        <v>3</v>
      </c>
      <c r="G254" s="90">
        <f t="shared" si="7"/>
        <v>5</v>
      </c>
      <c r="H254" s="191">
        <v>43763</v>
      </c>
      <c r="I254" s="91">
        <v>500</v>
      </c>
    </row>
    <row r="255" spans="1:9" outlineLevel="1" x14ac:dyDescent="0.35">
      <c r="A255" s="83" t="s">
        <v>1138</v>
      </c>
      <c r="B255" s="86" t="s">
        <v>1643</v>
      </c>
      <c r="C255" s="92" t="s">
        <v>1139</v>
      </c>
      <c r="D255" s="92" t="s">
        <v>1644</v>
      </c>
      <c r="E255" s="89">
        <v>2</v>
      </c>
      <c r="F255" s="89">
        <v>4</v>
      </c>
      <c r="G255" s="90">
        <f t="shared" si="7"/>
        <v>6</v>
      </c>
      <c r="H255" s="191">
        <v>43763</v>
      </c>
      <c r="I255" s="91">
        <v>800</v>
      </c>
    </row>
    <row r="256" spans="1:9" outlineLevel="1" x14ac:dyDescent="0.35">
      <c r="A256" s="83" t="s">
        <v>1138</v>
      </c>
      <c r="B256" s="86" t="s">
        <v>1645</v>
      </c>
      <c r="C256" s="92" t="s">
        <v>1139</v>
      </c>
      <c r="D256" s="92" t="s">
        <v>1646</v>
      </c>
      <c r="E256" s="89">
        <v>0</v>
      </c>
      <c r="F256" s="89">
        <v>1</v>
      </c>
      <c r="G256" s="90">
        <f t="shared" si="7"/>
        <v>1</v>
      </c>
      <c r="H256" s="191">
        <v>43763</v>
      </c>
      <c r="I256" s="91">
        <v>200</v>
      </c>
    </row>
    <row r="257" spans="1:9" outlineLevel="1" x14ac:dyDescent="0.35">
      <c r="A257" s="83" t="s">
        <v>1138</v>
      </c>
      <c r="B257" s="86" t="s">
        <v>1647</v>
      </c>
      <c r="C257" s="92" t="s">
        <v>1139</v>
      </c>
      <c r="D257" s="92" t="s">
        <v>1648</v>
      </c>
      <c r="E257" s="89">
        <v>3</v>
      </c>
      <c r="F257" s="89">
        <v>4</v>
      </c>
      <c r="G257" s="90">
        <f t="shared" si="7"/>
        <v>7</v>
      </c>
      <c r="H257" s="191">
        <v>43763</v>
      </c>
      <c r="I257" s="91">
        <v>900</v>
      </c>
    </row>
    <row r="258" spans="1:9" outlineLevel="1" x14ac:dyDescent="0.35">
      <c r="A258" s="83" t="s">
        <v>1138</v>
      </c>
      <c r="B258" s="86" t="s">
        <v>1649</v>
      </c>
      <c r="C258" s="92" t="s">
        <v>1139</v>
      </c>
      <c r="D258" s="92" t="s">
        <v>1650</v>
      </c>
      <c r="E258" s="89">
        <v>1</v>
      </c>
      <c r="F258" s="89">
        <v>3</v>
      </c>
      <c r="G258" s="90">
        <f t="shared" si="7"/>
        <v>4</v>
      </c>
      <c r="H258" s="191">
        <v>43763</v>
      </c>
      <c r="I258" s="91">
        <v>700</v>
      </c>
    </row>
    <row r="259" spans="1:9" outlineLevel="1" x14ac:dyDescent="0.35">
      <c r="A259" s="83" t="s">
        <v>1138</v>
      </c>
      <c r="B259" s="86" t="s">
        <v>1651</v>
      </c>
      <c r="C259" s="92" t="s">
        <v>1139</v>
      </c>
      <c r="D259" s="92" t="s">
        <v>1652</v>
      </c>
      <c r="E259" s="89">
        <v>0</v>
      </c>
      <c r="F259" s="89">
        <v>1</v>
      </c>
      <c r="G259" s="90">
        <f t="shared" si="7"/>
        <v>1</v>
      </c>
      <c r="H259" s="191">
        <v>43763</v>
      </c>
      <c r="I259" s="91">
        <v>800</v>
      </c>
    </row>
    <row r="260" spans="1:9" outlineLevel="1" x14ac:dyDescent="0.35">
      <c r="A260" s="83" t="s">
        <v>1138</v>
      </c>
      <c r="B260" s="86" t="s">
        <v>1653</v>
      </c>
      <c r="C260" s="92" t="s">
        <v>1139</v>
      </c>
      <c r="D260" s="92" t="s">
        <v>1654</v>
      </c>
      <c r="E260" s="89">
        <v>0</v>
      </c>
      <c r="F260" s="89">
        <v>1</v>
      </c>
      <c r="G260" s="90">
        <f t="shared" si="7"/>
        <v>1</v>
      </c>
      <c r="H260" s="191">
        <v>43763</v>
      </c>
      <c r="I260" s="91">
        <v>900</v>
      </c>
    </row>
    <row r="261" spans="1:9" outlineLevel="1" x14ac:dyDescent="0.35">
      <c r="A261" s="83" t="s">
        <v>1138</v>
      </c>
      <c r="B261" s="86" t="s">
        <v>1655</v>
      </c>
      <c r="C261" s="92" t="s">
        <v>1139</v>
      </c>
      <c r="D261" s="92" t="s">
        <v>1329</v>
      </c>
      <c r="E261" s="89">
        <v>0</v>
      </c>
      <c r="F261" s="89">
        <v>2</v>
      </c>
      <c r="G261" s="90">
        <f t="shared" si="7"/>
        <v>2</v>
      </c>
      <c r="H261" s="191">
        <v>43763</v>
      </c>
      <c r="I261" s="91">
        <v>800</v>
      </c>
    </row>
    <row r="262" spans="1:9" outlineLevel="1" x14ac:dyDescent="0.35">
      <c r="A262" s="83" t="s">
        <v>1138</v>
      </c>
      <c r="B262" s="86" t="s">
        <v>1656</v>
      </c>
      <c r="C262" s="92" t="s">
        <v>1139</v>
      </c>
      <c r="D262" s="92" t="s">
        <v>1657</v>
      </c>
      <c r="E262" s="89">
        <v>7</v>
      </c>
      <c r="F262" s="89">
        <v>9</v>
      </c>
      <c r="G262" s="90">
        <f t="shared" si="7"/>
        <v>16</v>
      </c>
      <c r="H262" s="191">
        <v>43763</v>
      </c>
      <c r="I262" s="91">
        <v>700</v>
      </c>
    </row>
    <row r="263" spans="1:9" outlineLevel="1" x14ac:dyDescent="0.35">
      <c r="A263" s="83" t="s">
        <v>1138</v>
      </c>
      <c r="B263" s="86" t="s">
        <v>1658</v>
      </c>
      <c r="C263" s="92" t="s">
        <v>1139</v>
      </c>
      <c r="D263" s="92" t="s">
        <v>1659</v>
      </c>
      <c r="E263" s="89">
        <v>5</v>
      </c>
      <c r="F263" s="89">
        <v>7</v>
      </c>
      <c r="G263" s="90">
        <f t="shared" si="7"/>
        <v>12</v>
      </c>
      <c r="H263" s="191">
        <v>43763</v>
      </c>
      <c r="I263" s="91">
        <v>800</v>
      </c>
    </row>
    <row r="264" spans="1:9" outlineLevel="1" x14ac:dyDescent="0.35">
      <c r="A264" s="83" t="s">
        <v>1138</v>
      </c>
      <c r="B264" s="86" t="s">
        <v>1660</v>
      </c>
      <c r="C264" s="92" t="s">
        <v>1139</v>
      </c>
      <c r="D264" s="83" t="s">
        <v>1661</v>
      </c>
      <c r="E264" s="89">
        <v>1</v>
      </c>
      <c r="F264" s="89">
        <v>1</v>
      </c>
      <c r="G264" s="90">
        <f t="shared" si="7"/>
        <v>2</v>
      </c>
      <c r="H264" s="191">
        <v>43763</v>
      </c>
      <c r="I264" s="91">
        <v>600</v>
      </c>
    </row>
    <row r="265" spans="1:9" outlineLevel="1" x14ac:dyDescent="0.35">
      <c r="A265" s="83" t="s">
        <v>1138</v>
      </c>
      <c r="B265" s="86" t="s">
        <v>1662</v>
      </c>
      <c r="C265" s="92" t="s">
        <v>1139</v>
      </c>
      <c r="D265" s="83" t="s">
        <v>1663</v>
      </c>
      <c r="E265" s="89">
        <v>4</v>
      </c>
      <c r="F265" s="89">
        <v>5</v>
      </c>
      <c r="G265" s="90">
        <f t="shared" si="7"/>
        <v>9</v>
      </c>
      <c r="H265" s="191">
        <v>43763</v>
      </c>
      <c r="I265" s="91">
        <v>900</v>
      </c>
    </row>
    <row r="266" spans="1:9" outlineLevel="1" x14ac:dyDescent="0.35">
      <c r="A266" s="83" t="s">
        <v>1138</v>
      </c>
      <c r="B266" s="86" t="s">
        <v>1664</v>
      </c>
      <c r="C266" s="92" t="s">
        <v>1139</v>
      </c>
      <c r="D266" s="83" t="s">
        <v>1665</v>
      </c>
      <c r="E266" s="89">
        <v>2</v>
      </c>
      <c r="F266" s="89">
        <v>3</v>
      </c>
      <c r="G266" s="90">
        <f t="shared" si="7"/>
        <v>5</v>
      </c>
      <c r="H266" s="191">
        <v>43763</v>
      </c>
      <c r="I266" s="91">
        <v>400</v>
      </c>
    </row>
    <row r="267" spans="1:9" outlineLevel="1" x14ac:dyDescent="0.35">
      <c r="A267" s="83" t="s">
        <v>1138</v>
      </c>
      <c r="B267" s="86" t="s">
        <v>1666</v>
      </c>
      <c r="C267" s="92" t="s">
        <v>1139</v>
      </c>
      <c r="D267" s="83" t="s">
        <v>1667</v>
      </c>
      <c r="E267" s="89">
        <v>0</v>
      </c>
      <c r="F267" s="89">
        <v>2</v>
      </c>
      <c r="G267" s="90">
        <f t="shared" si="7"/>
        <v>2</v>
      </c>
      <c r="H267" s="191">
        <v>43763</v>
      </c>
      <c r="I267" s="91">
        <v>900</v>
      </c>
    </row>
    <row r="268" spans="1:9" outlineLevel="1" x14ac:dyDescent="0.35">
      <c r="A268" s="83" t="s">
        <v>1138</v>
      </c>
      <c r="B268" s="86" t="s">
        <v>1668</v>
      </c>
      <c r="C268" s="92" t="s">
        <v>1139</v>
      </c>
      <c r="D268" s="92" t="s">
        <v>1669</v>
      </c>
      <c r="E268" s="89">
        <v>1</v>
      </c>
      <c r="F268" s="89">
        <v>3</v>
      </c>
      <c r="G268" s="90">
        <f t="shared" si="7"/>
        <v>4</v>
      </c>
      <c r="H268" s="191">
        <v>43763</v>
      </c>
      <c r="I268" s="91">
        <v>400</v>
      </c>
    </row>
    <row r="269" spans="1:9" outlineLevel="1" x14ac:dyDescent="0.35">
      <c r="A269" s="83" t="s">
        <v>1138</v>
      </c>
      <c r="B269" s="86" t="s">
        <v>1670</v>
      </c>
      <c r="C269" s="92" t="s">
        <v>1139</v>
      </c>
      <c r="D269" s="92" t="s">
        <v>1671</v>
      </c>
      <c r="E269" s="89">
        <v>1</v>
      </c>
      <c r="F269" s="89">
        <v>4</v>
      </c>
      <c r="G269" s="90">
        <f t="shared" si="7"/>
        <v>5</v>
      </c>
      <c r="H269" s="191">
        <v>43763</v>
      </c>
      <c r="I269" s="91">
        <v>900</v>
      </c>
    </row>
    <row r="270" spans="1:9" outlineLevel="1" x14ac:dyDescent="0.35">
      <c r="A270" s="83" t="s">
        <v>1138</v>
      </c>
      <c r="B270" s="86" t="s">
        <v>1672</v>
      </c>
      <c r="C270" s="92" t="s">
        <v>1139</v>
      </c>
      <c r="D270" s="92" t="s">
        <v>1673</v>
      </c>
      <c r="E270" s="89">
        <v>6</v>
      </c>
      <c r="F270" s="89">
        <v>8</v>
      </c>
      <c r="G270" s="90">
        <f t="shared" si="7"/>
        <v>14</v>
      </c>
      <c r="H270" s="191">
        <v>43763</v>
      </c>
      <c r="I270" s="91">
        <v>900</v>
      </c>
    </row>
    <row r="271" spans="1:9" outlineLevel="1" x14ac:dyDescent="0.35">
      <c r="A271" s="83" t="s">
        <v>1138</v>
      </c>
      <c r="B271" s="86" t="s">
        <v>1674</v>
      </c>
      <c r="C271" s="92" t="s">
        <v>1139</v>
      </c>
      <c r="D271" s="92" t="s">
        <v>1675</v>
      </c>
      <c r="E271" s="89">
        <v>3</v>
      </c>
      <c r="F271" s="89">
        <v>6</v>
      </c>
      <c r="G271" s="90">
        <f t="shared" si="7"/>
        <v>9</v>
      </c>
      <c r="H271" s="191">
        <v>43763</v>
      </c>
      <c r="I271" s="91">
        <v>900</v>
      </c>
    </row>
    <row r="272" spans="1:9" outlineLevel="1" x14ac:dyDescent="0.35">
      <c r="A272" s="83" t="s">
        <v>1138</v>
      </c>
      <c r="B272" s="86" t="s">
        <v>1676</v>
      </c>
      <c r="C272" s="92" t="s">
        <v>1139</v>
      </c>
      <c r="D272" s="92" t="s">
        <v>1677</v>
      </c>
      <c r="E272" s="89">
        <v>2</v>
      </c>
      <c r="F272" s="89">
        <v>4</v>
      </c>
      <c r="G272" s="90">
        <f t="shared" si="7"/>
        <v>6</v>
      </c>
      <c r="H272" s="191">
        <v>43763</v>
      </c>
      <c r="I272" s="91">
        <v>700</v>
      </c>
    </row>
    <row r="273" spans="1:9" outlineLevel="1" x14ac:dyDescent="0.35">
      <c r="A273" s="83" t="s">
        <v>1138</v>
      </c>
      <c r="B273" s="86" t="s">
        <v>1678</v>
      </c>
      <c r="C273" s="92" t="s">
        <v>1139</v>
      </c>
      <c r="D273" s="92" t="s">
        <v>1679</v>
      </c>
      <c r="E273" s="89">
        <v>2</v>
      </c>
      <c r="F273" s="89">
        <v>4</v>
      </c>
      <c r="G273" s="90">
        <f t="shared" si="7"/>
        <v>6</v>
      </c>
      <c r="H273" s="191">
        <v>43763</v>
      </c>
      <c r="I273" s="91">
        <v>400</v>
      </c>
    </row>
    <row r="274" spans="1:9" outlineLevel="1" x14ac:dyDescent="0.35">
      <c r="A274" s="83" t="s">
        <v>1138</v>
      </c>
      <c r="B274" s="86" t="s">
        <v>1680</v>
      </c>
      <c r="C274" s="92" t="s">
        <v>1139</v>
      </c>
      <c r="D274" s="92" t="s">
        <v>1681</v>
      </c>
      <c r="E274" s="89">
        <v>1</v>
      </c>
      <c r="F274" s="89">
        <v>2</v>
      </c>
      <c r="G274" s="90">
        <f t="shared" si="7"/>
        <v>3</v>
      </c>
      <c r="H274" s="191">
        <v>43763</v>
      </c>
      <c r="I274" s="91">
        <v>600</v>
      </c>
    </row>
    <row r="275" spans="1:9" outlineLevel="1" x14ac:dyDescent="0.35">
      <c r="A275" s="83" t="s">
        <v>1138</v>
      </c>
      <c r="B275" s="86" t="s">
        <v>1682</v>
      </c>
      <c r="C275" s="92" t="s">
        <v>1139</v>
      </c>
      <c r="D275" s="92" t="s">
        <v>1683</v>
      </c>
      <c r="E275" s="89">
        <v>4</v>
      </c>
      <c r="F275" s="89">
        <v>5</v>
      </c>
      <c r="G275" s="90">
        <f t="shared" si="7"/>
        <v>9</v>
      </c>
      <c r="H275" s="191">
        <v>43763</v>
      </c>
      <c r="I275" s="91">
        <v>700</v>
      </c>
    </row>
    <row r="276" spans="1:9" outlineLevel="1" x14ac:dyDescent="0.35">
      <c r="A276" s="83" t="s">
        <v>1138</v>
      </c>
      <c r="B276" s="86" t="s">
        <v>1684</v>
      </c>
      <c r="C276" s="92" t="s">
        <v>1139</v>
      </c>
      <c r="D276" s="92" t="s">
        <v>1685</v>
      </c>
      <c r="E276" s="89">
        <v>5</v>
      </c>
      <c r="F276" s="89">
        <v>3</v>
      </c>
      <c r="G276" s="90">
        <f t="shared" si="7"/>
        <v>8</v>
      </c>
      <c r="H276" s="191">
        <v>43763</v>
      </c>
      <c r="I276" s="91">
        <v>900</v>
      </c>
    </row>
    <row r="277" spans="1:9" outlineLevel="1" x14ac:dyDescent="0.35">
      <c r="A277" s="83" t="s">
        <v>1138</v>
      </c>
      <c r="B277" s="86" t="s">
        <v>1686</v>
      </c>
      <c r="C277" s="92" t="s">
        <v>1139</v>
      </c>
      <c r="D277" s="92" t="s">
        <v>1687</v>
      </c>
      <c r="E277" s="89">
        <v>5</v>
      </c>
      <c r="F277" s="89">
        <v>8</v>
      </c>
      <c r="G277" s="90">
        <f t="shared" ref="G277:G293" si="8">E277+F277</f>
        <v>13</v>
      </c>
      <c r="H277" s="191">
        <v>43763</v>
      </c>
      <c r="I277" s="91">
        <v>400</v>
      </c>
    </row>
    <row r="278" spans="1:9" outlineLevel="1" x14ac:dyDescent="0.35">
      <c r="A278" s="83" t="s">
        <v>1138</v>
      </c>
      <c r="B278" s="86" t="s">
        <v>1688</v>
      </c>
      <c r="C278" s="92" t="s">
        <v>1139</v>
      </c>
      <c r="D278" s="92" t="s">
        <v>1689</v>
      </c>
      <c r="E278" s="89">
        <v>2</v>
      </c>
      <c r="F278" s="89">
        <v>4</v>
      </c>
      <c r="G278" s="90">
        <f t="shared" si="8"/>
        <v>6</v>
      </c>
      <c r="H278" s="191">
        <v>43763</v>
      </c>
      <c r="I278" s="91">
        <v>400</v>
      </c>
    </row>
    <row r="279" spans="1:9" outlineLevel="1" x14ac:dyDescent="0.35">
      <c r="A279" s="83" t="s">
        <v>1138</v>
      </c>
      <c r="B279" s="86" t="s">
        <v>1690</v>
      </c>
      <c r="C279" s="92" t="s">
        <v>1139</v>
      </c>
      <c r="D279" s="92" t="s">
        <v>1691</v>
      </c>
      <c r="E279" s="89">
        <v>2</v>
      </c>
      <c r="F279" s="89">
        <v>2</v>
      </c>
      <c r="G279" s="90">
        <f t="shared" si="8"/>
        <v>4</v>
      </c>
      <c r="H279" s="191">
        <v>43763</v>
      </c>
      <c r="I279" s="91">
        <v>500</v>
      </c>
    </row>
    <row r="280" spans="1:9" outlineLevel="1" x14ac:dyDescent="0.35">
      <c r="A280" s="83" t="s">
        <v>1138</v>
      </c>
      <c r="B280" s="86" t="s">
        <v>1692</v>
      </c>
      <c r="C280" s="92" t="s">
        <v>1139</v>
      </c>
      <c r="D280" s="92" t="s">
        <v>1693</v>
      </c>
      <c r="E280" s="89">
        <v>3</v>
      </c>
      <c r="F280" s="89">
        <v>5</v>
      </c>
      <c r="G280" s="90">
        <f t="shared" si="8"/>
        <v>8</v>
      </c>
      <c r="H280" s="191">
        <v>43763</v>
      </c>
      <c r="I280" s="91">
        <v>400</v>
      </c>
    </row>
    <row r="281" spans="1:9" outlineLevel="1" x14ac:dyDescent="0.35">
      <c r="A281" s="83" t="s">
        <v>1138</v>
      </c>
      <c r="B281" s="86" t="s">
        <v>1694</v>
      </c>
      <c r="C281" s="92" t="s">
        <v>1139</v>
      </c>
      <c r="D281" s="92" t="s">
        <v>1695</v>
      </c>
      <c r="E281" s="89">
        <v>2</v>
      </c>
      <c r="F281" s="89">
        <v>8</v>
      </c>
      <c r="G281" s="90">
        <f t="shared" si="8"/>
        <v>10</v>
      </c>
      <c r="H281" s="191">
        <v>43763</v>
      </c>
      <c r="I281" s="91">
        <v>900</v>
      </c>
    </row>
    <row r="282" spans="1:9" outlineLevel="1" x14ac:dyDescent="0.35">
      <c r="A282" s="83" t="s">
        <v>1138</v>
      </c>
      <c r="B282" s="86" t="s">
        <v>1696</v>
      </c>
      <c r="C282" s="92" t="s">
        <v>1139</v>
      </c>
      <c r="D282" s="92" t="s">
        <v>1697</v>
      </c>
      <c r="E282" s="89">
        <v>6</v>
      </c>
      <c r="F282" s="89">
        <v>5</v>
      </c>
      <c r="G282" s="90">
        <f t="shared" si="8"/>
        <v>11</v>
      </c>
      <c r="H282" s="191">
        <v>43763</v>
      </c>
      <c r="I282" s="91">
        <v>600</v>
      </c>
    </row>
    <row r="283" spans="1:9" outlineLevel="1" x14ac:dyDescent="0.35">
      <c r="A283" s="83" t="s">
        <v>1138</v>
      </c>
      <c r="B283" s="86" t="s">
        <v>1698</v>
      </c>
      <c r="C283" s="92" t="s">
        <v>1139</v>
      </c>
      <c r="D283" s="92" t="s">
        <v>1699</v>
      </c>
      <c r="E283" s="89">
        <v>5</v>
      </c>
      <c r="F283" s="89">
        <v>3</v>
      </c>
      <c r="G283" s="90">
        <f t="shared" si="8"/>
        <v>8</v>
      </c>
      <c r="H283" s="191">
        <v>43763</v>
      </c>
      <c r="I283" s="91">
        <v>700</v>
      </c>
    </row>
    <row r="284" spans="1:9" outlineLevel="1" x14ac:dyDescent="0.35">
      <c r="A284" s="83" t="s">
        <v>1138</v>
      </c>
      <c r="B284" s="86" t="s">
        <v>1700</v>
      </c>
      <c r="C284" s="92" t="s">
        <v>1139</v>
      </c>
      <c r="D284" s="92" t="s">
        <v>1701</v>
      </c>
      <c r="E284" s="89">
        <v>4</v>
      </c>
      <c r="F284" s="89">
        <v>2</v>
      </c>
      <c r="G284" s="90">
        <f t="shared" si="8"/>
        <v>6</v>
      </c>
      <c r="H284" s="191">
        <v>43763</v>
      </c>
      <c r="I284" s="91">
        <v>900</v>
      </c>
    </row>
    <row r="285" spans="1:9" outlineLevel="1" x14ac:dyDescent="0.35">
      <c r="A285" s="83" t="s">
        <v>1138</v>
      </c>
      <c r="B285" s="86" t="s">
        <v>1702</v>
      </c>
      <c r="C285" s="92" t="s">
        <v>1139</v>
      </c>
      <c r="D285" s="92" t="s">
        <v>1703</v>
      </c>
      <c r="E285" s="89">
        <v>3</v>
      </c>
      <c r="F285" s="89">
        <v>4</v>
      </c>
      <c r="G285" s="90">
        <f t="shared" si="8"/>
        <v>7</v>
      </c>
      <c r="H285" s="191">
        <v>43763</v>
      </c>
      <c r="I285" s="91">
        <v>900</v>
      </c>
    </row>
    <row r="286" spans="1:9" outlineLevel="1" x14ac:dyDescent="0.35">
      <c r="A286" s="83" t="s">
        <v>1138</v>
      </c>
      <c r="B286" s="86" t="s">
        <v>1704</v>
      </c>
      <c r="C286" s="92" t="s">
        <v>1139</v>
      </c>
      <c r="D286" s="92" t="s">
        <v>1705</v>
      </c>
      <c r="E286" s="89">
        <v>2</v>
      </c>
      <c r="F286" s="89">
        <v>2</v>
      </c>
      <c r="G286" s="90">
        <f t="shared" si="8"/>
        <v>4</v>
      </c>
      <c r="H286" s="191">
        <v>43763</v>
      </c>
      <c r="I286" s="91">
        <v>700</v>
      </c>
    </row>
    <row r="287" spans="1:9" outlineLevel="1" x14ac:dyDescent="0.35">
      <c r="A287" s="83" t="s">
        <v>1138</v>
      </c>
      <c r="B287" s="86" t="s">
        <v>1706</v>
      </c>
      <c r="C287" s="92" t="s">
        <v>1139</v>
      </c>
      <c r="D287" s="83" t="s">
        <v>1707</v>
      </c>
      <c r="E287" s="89">
        <v>6</v>
      </c>
      <c r="F287" s="89">
        <v>2</v>
      </c>
      <c r="G287" s="90">
        <f t="shared" si="8"/>
        <v>8</v>
      </c>
      <c r="H287" s="191">
        <v>43763</v>
      </c>
      <c r="I287" s="91">
        <v>900</v>
      </c>
    </row>
    <row r="288" spans="1:9" outlineLevel="1" x14ac:dyDescent="0.35">
      <c r="A288" s="83" t="s">
        <v>1138</v>
      </c>
      <c r="B288" s="86" t="s">
        <v>1708</v>
      </c>
      <c r="C288" s="92" t="s">
        <v>1139</v>
      </c>
      <c r="D288" s="92" t="s">
        <v>1709</v>
      </c>
      <c r="E288" s="89">
        <v>0</v>
      </c>
      <c r="F288" s="89">
        <v>2</v>
      </c>
      <c r="G288" s="90">
        <f t="shared" si="8"/>
        <v>2</v>
      </c>
      <c r="H288" s="191">
        <v>43763</v>
      </c>
      <c r="I288" s="91">
        <v>1000</v>
      </c>
    </row>
    <row r="289" spans="1:9" outlineLevel="1" x14ac:dyDescent="0.35">
      <c r="A289" s="83" t="s">
        <v>1138</v>
      </c>
      <c r="B289" s="86" t="s">
        <v>1710</v>
      </c>
      <c r="C289" s="92" t="s">
        <v>1139</v>
      </c>
      <c r="D289" s="92" t="s">
        <v>1711</v>
      </c>
      <c r="E289" s="89">
        <v>1</v>
      </c>
      <c r="F289" s="89">
        <v>2</v>
      </c>
      <c r="G289" s="90">
        <f t="shared" si="8"/>
        <v>3</v>
      </c>
      <c r="H289" s="191">
        <v>43763</v>
      </c>
      <c r="I289" s="91">
        <v>1000</v>
      </c>
    </row>
    <row r="290" spans="1:9" outlineLevel="1" x14ac:dyDescent="0.35">
      <c r="A290" s="83" t="s">
        <v>1138</v>
      </c>
      <c r="B290" s="86" t="s">
        <v>1712</v>
      </c>
      <c r="C290" s="92" t="s">
        <v>1139</v>
      </c>
      <c r="D290" s="92" t="s">
        <v>1713</v>
      </c>
      <c r="E290" s="89">
        <v>1</v>
      </c>
      <c r="F290" s="89">
        <v>2</v>
      </c>
      <c r="G290" s="90">
        <f t="shared" si="8"/>
        <v>3</v>
      </c>
      <c r="H290" s="191">
        <v>43763</v>
      </c>
      <c r="I290" s="91">
        <v>1000</v>
      </c>
    </row>
    <row r="291" spans="1:9" outlineLevel="1" x14ac:dyDescent="0.35">
      <c r="A291" s="83" t="s">
        <v>1138</v>
      </c>
      <c r="B291" s="86" t="s">
        <v>1714</v>
      </c>
      <c r="C291" s="92" t="s">
        <v>1139</v>
      </c>
      <c r="D291" s="92" t="s">
        <v>1715</v>
      </c>
      <c r="E291" s="89">
        <v>3</v>
      </c>
      <c r="F291" s="89">
        <v>2</v>
      </c>
      <c r="G291" s="90">
        <f t="shared" si="8"/>
        <v>5</v>
      </c>
      <c r="H291" s="191">
        <v>43763</v>
      </c>
      <c r="I291" s="91">
        <v>700</v>
      </c>
    </row>
    <row r="292" spans="1:9" outlineLevel="1" x14ac:dyDescent="0.35">
      <c r="A292" s="83" t="s">
        <v>1138</v>
      </c>
      <c r="B292" s="86" t="s">
        <v>1716</v>
      </c>
      <c r="C292" s="92" t="s">
        <v>1139</v>
      </c>
      <c r="D292" s="92" t="s">
        <v>1717</v>
      </c>
      <c r="E292" s="89">
        <v>0</v>
      </c>
      <c r="F292" s="89">
        <v>2</v>
      </c>
      <c r="G292" s="90">
        <f t="shared" si="8"/>
        <v>2</v>
      </c>
      <c r="H292" s="191">
        <v>43763</v>
      </c>
      <c r="I292" s="91">
        <v>600</v>
      </c>
    </row>
    <row r="293" spans="1:9" outlineLevel="1" x14ac:dyDescent="0.35">
      <c r="A293" s="83" t="s">
        <v>1138</v>
      </c>
      <c r="B293" s="86" t="s">
        <v>1718</v>
      </c>
      <c r="C293" s="92" t="s">
        <v>1139</v>
      </c>
      <c r="D293" s="92" t="s">
        <v>1719</v>
      </c>
      <c r="E293" s="89">
        <v>0</v>
      </c>
      <c r="F293" s="89">
        <v>2</v>
      </c>
      <c r="G293" s="90">
        <f t="shared" si="8"/>
        <v>2</v>
      </c>
      <c r="H293" s="191">
        <v>43763</v>
      </c>
      <c r="I293" s="91">
        <v>400</v>
      </c>
    </row>
    <row r="294" spans="1:9" ht="15" thickBot="1" x14ac:dyDescent="0.4">
      <c r="A294" s="84" t="s">
        <v>1138</v>
      </c>
      <c r="B294" s="87"/>
      <c r="C294" s="93" t="s">
        <v>1139</v>
      </c>
      <c r="D294" s="135">
        <f>COUNTA(D245:D293)</f>
        <v>49</v>
      </c>
      <c r="E294" s="135">
        <f>SUM(E245:E293)</f>
        <v>128</v>
      </c>
      <c r="F294" s="135">
        <f>SUM(F245:F293)</f>
        <v>186</v>
      </c>
      <c r="G294" s="135">
        <f>SUM(G245:G293)</f>
        <v>314</v>
      </c>
      <c r="H294" s="193">
        <v>43763</v>
      </c>
      <c r="I294" s="136">
        <f>AVERAGE(I245:I293)</f>
        <v>702.24489795918362</v>
      </c>
    </row>
    <row r="295" spans="1:9" hidden="1" outlineLevel="1" x14ac:dyDescent="0.35">
      <c r="A295" s="85" t="s">
        <v>1140</v>
      </c>
      <c r="B295" s="88" t="s">
        <v>1720</v>
      </c>
      <c r="C295" s="99" t="s">
        <v>1141</v>
      </c>
      <c r="D295" s="85" t="s">
        <v>1721</v>
      </c>
      <c r="E295" s="111">
        <v>1</v>
      </c>
      <c r="F295" s="111">
        <v>4</v>
      </c>
      <c r="G295" s="112">
        <f t="shared" ref="G295:G326" si="9">E295+F295</f>
        <v>5</v>
      </c>
      <c r="H295" s="191">
        <v>43773</v>
      </c>
      <c r="I295" s="123">
        <v>30</v>
      </c>
    </row>
    <row r="296" spans="1:9" hidden="1" outlineLevel="1" x14ac:dyDescent="0.35">
      <c r="A296" s="83" t="s">
        <v>1140</v>
      </c>
      <c r="B296" s="86" t="s">
        <v>1722</v>
      </c>
      <c r="C296" s="92" t="s">
        <v>1141</v>
      </c>
      <c r="D296" s="83" t="s">
        <v>1723</v>
      </c>
      <c r="E296" s="89">
        <v>1</v>
      </c>
      <c r="F296" s="89">
        <v>3</v>
      </c>
      <c r="G296" s="90">
        <f t="shared" si="9"/>
        <v>4</v>
      </c>
      <c r="H296" s="191">
        <v>43773</v>
      </c>
      <c r="I296" s="91">
        <v>125</v>
      </c>
    </row>
    <row r="297" spans="1:9" hidden="1" outlineLevel="1" x14ac:dyDescent="0.35">
      <c r="A297" s="83" t="s">
        <v>1140</v>
      </c>
      <c r="B297" s="86" t="s">
        <v>1724</v>
      </c>
      <c r="C297" s="92" t="s">
        <v>1141</v>
      </c>
      <c r="D297" s="83" t="s">
        <v>1725</v>
      </c>
      <c r="E297" s="89">
        <v>6</v>
      </c>
      <c r="F297" s="89">
        <v>3</v>
      </c>
      <c r="G297" s="90">
        <f t="shared" si="9"/>
        <v>9</v>
      </c>
      <c r="H297" s="191">
        <v>43773</v>
      </c>
      <c r="I297" s="91">
        <v>140</v>
      </c>
    </row>
    <row r="298" spans="1:9" hidden="1" outlineLevel="1" x14ac:dyDescent="0.35">
      <c r="A298" s="83" t="s">
        <v>1140</v>
      </c>
      <c r="B298" s="86" t="s">
        <v>1726</v>
      </c>
      <c r="C298" s="92" t="s">
        <v>1141</v>
      </c>
      <c r="D298" s="83" t="s">
        <v>1727</v>
      </c>
      <c r="E298" s="89">
        <v>3</v>
      </c>
      <c r="F298" s="89">
        <v>4</v>
      </c>
      <c r="G298" s="90">
        <f t="shared" si="9"/>
        <v>7</v>
      </c>
      <c r="H298" s="191">
        <v>43773</v>
      </c>
      <c r="I298" s="91">
        <v>145</v>
      </c>
    </row>
    <row r="299" spans="1:9" hidden="1" outlineLevel="1" x14ac:dyDescent="0.35">
      <c r="A299" s="83" t="s">
        <v>1140</v>
      </c>
      <c r="B299" s="86" t="s">
        <v>1728</v>
      </c>
      <c r="C299" s="92" t="s">
        <v>1141</v>
      </c>
      <c r="D299" s="83" t="s">
        <v>1729</v>
      </c>
      <c r="E299" s="89">
        <v>6</v>
      </c>
      <c r="F299" s="89">
        <v>4</v>
      </c>
      <c r="G299" s="90">
        <f t="shared" si="9"/>
        <v>10</v>
      </c>
      <c r="H299" s="191">
        <v>43773</v>
      </c>
      <c r="I299" s="91">
        <v>120</v>
      </c>
    </row>
    <row r="300" spans="1:9" hidden="1" outlineLevel="1" x14ac:dyDescent="0.35">
      <c r="A300" s="83" t="s">
        <v>1140</v>
      </c>
      <c r="B300" s="86" t="s">
        <v>1730</v>
      </c>
      <c r="C300" s="92" t="s">
        <v>1141</v>
      </c>
      <c r="D300" s="83" t="s">
        <v>1731</v>
      </c>
      <c r="E300" s="89">
        <v>9</v>
      </c>
      <c r="F300" s="89">
        <v>5</v>
      </c>
      <c r="G300" s="90">
        <f t="shared" si="9"/>
        <v>14</v>
      </c>
      <c r="H300" s="191">
        <v>43773</v>
      </c>
      <c r="I300" s="91">
        <v>180</v>
      </c>
    </row>
    <row r="301" spans="1:9" hidden="1" outlineLevel="1" x14ac:dyDescent="0.35">
      <c r="A301" s="83" t="s">
        <v>1140</v>
      </c>
      <c r="B301" s="86" t="s">
        <v>1732</v>
      </c>
      <c r="C301" s="92" t="s">
        <v>1141</v>
      </c>
      <c r="D301" s="83" t="s">
        <v>1733</v>
      </c>
      <c r="E301" s="89">
        <v>4</v>
      </c>
      <c r="F301" s="89">
        <v>5</v>
      </c>
      <c r="G301" s="90">
        <f t="shared" si="9"/>
        <v>9</v>
      </c>
      <c r="H301" s="191">
        <v>43773</v>
      </c>
      <c r="I301" s="91">
        <v>130</v>
      </c>
    </row>
    <row r="302" spans="1:9" hidden="1" outlineLevel="1" x14ac:dyDescent="0.35">
      <c r="A302" s="83" t="s">
        <v>1140</v>
      </c>
      <c r="B302" s="86" t="s">
        <v>1734</v>
      </c>
      <c r="C302" s="92" t="s">
        <v>1141</v>
      </c>
      <c r="D302" s="83" t="s">
        <v>1735</v>
      </c>
      <c r="E302" s="89">
        <v>2</v>
      </c>
      <c r="F302" s="89">
        <v>2</v>
      </c>
      <c r="G302" s="90">
        <f t="shared" si="9"/>
        <v>4</v>
      </c>
      <c r="H302" s="191">
        <v>43773</v>
      </c>
      <c r="I302" s="91">
        <v>110</v>
      </c>
    </row>
    <row r="303" spans="1:9" hidden="1" outlineLevel="1" x14ac:dyDescent="0.35">
      <c r="A303" s="83" t="s">
        <v>1140</v>
      </c>
      <c r="B303" s="86" t="s">
        <v>1736</v>
      </c>
      <c r="C303" s="92" t="s">
        <v>1141</v>
      </c>
      <c r="D303" s="83" t="s">
        <v>1737</v>
      </c>
      <c r="E303" s="89">
        <v>0</v>
      </c>
      <c r="F303" s="89">
        <v>1</v>
      </c>
      <c r="G303" s="90">
        <f t="shared" si="9"/>
        <v>1</v>
      </c>
      <c r="H303" s="191">
        <v>43773</v>
      </c>
      <c r="I303" s="91">
        <v>130</v>
      </c>
    </row>
    <row r="304" spans="1:9" hidden="1" outlineLevel="1" x14ac:dyDescent="0.35">
      <c r="A304" s="83" t="s">
        <v>1140</v>
      </c>
      <c r="B304" s="86" t="s">
        <v>1738</v>
      </c>
      <c r="C304" s="92" t="s">
        <v>1141</v>
      </c>
      <c r="D304" s="92" t="s">
        <v>1739</v>
      </c>
      <c r="E304" s="89">
        <v>4</v>
      </c>
      <c r="F304" s="89">
        <v>5</v>
      </c>
      <c r="G304" s="90">
        <f t="shared" si="9"/>
        <v>9</v>
      </c>
      <c r="H304" s="191">
        <v>43773</v>
      </c>
      <c r="I304" s="91">
        <v>140</v>
      </c>
    </row>
    <row r="305" spans="1:9" hidden="1" outlineLevel="1" x14ac:dyDescent="0.35">
      <c r="A305" s="83" t="s">
        <v>1140</v>
      </c>
      <c r="B305" s="86" t="s">
        <v>1740</v>
      </c>
      <c r="C305" s="92" t="s">
        <v>1141</v>
      </c>
      <c r="D305" s="92" t="s">
        <v>1741</v>
      </c>
      <c r="E305" s="89">
        <v>2</v>
      </c>
      <c r="F305" s="89">
        <v>4</v>
      </c>
      <c r="G305" s="90">
        <f t="shared" si="9"/>
        <v>6</v>
      </c>
      <c r="H305" s="191">
        <v>43773</v>
      </c>
      <c r="I305" s="91">
        <v>145</v>
      </c>
    </row>
    <row r="306" spans="1:9" hidden="1" outlineLevel="1" x14ac:dyDescent="0.35">
      <c r="A306" s="83" t="s">
        <v>1140</v>
      </c>
      <c r="B306" s="86" t="s">
        <v>1742</v>
      </c>
      <c r="C306" s="92" t="s">
        <v>1141</v>
      </c>
      <c r="D306" s="92" t="s">
        <v>1743</v>
      </c>
      <c r="E306" s="89">
        <v>1</v>
      </c>
      <c r="F306" s="89">
        <v>3</v>
      </c>
      <c r="G306" s="90">
        <f t="shared" si="9"/>
        <v>4</v>
      </c>
      <c r="H306" s="191">
        <v>43773</v>
      </c>
      <c r="I306" s="91">
        <v>150</v>
      </c>
    </row>
    <row r="307" spans="1:9" hidden="1" outlineLevel="1" x14ac:dyDescent="0.35">
      <c r="A307" s="83" t="s">
        <v>1140</v>
      </c>
      <c r="B307" s="86" t="s">
        <v>1744</v>
      </c>
      <c r="C307" s="92" t="s">
        <v>1141</v>
      </c>
      <c r="D307" s="92" t="s">
        <v>1745</v>
      </c>
      <c r="E307" s="89">
        <v>1</v>
      </c>
      <c r="F307" s="89">
        <v>3</v>
      </c>
      <c r="G307" s="90">
        <f t="shared" si="9"/>
        <v>4</v>
      </c>
      <c r="H307" s="191">
        <v>43773</v>
      </c>
      <c r="I307" s="91">
        <v>125</v>
      </c>
    </row>
    <row r="308" spans="1:9" hidden="1" outlineLevel="1" x14ac:dyDescent="0.35">
      <c r="A308" s="83" t="s">
        <v>1140</v>
      </c>
      <c r="B308" s="86" t="s">
        <v>1746</v>
      </c>
      <c r="C308" s="92" t="s">
        <v>1141</v>
      </c>
      <c r="D308" s="92" t="s">
        <v>1747</v>
      </c>
      <c r="E308" s="89">
        <v>2</v>
      </c>
      <c r="F308" s="89">
        <v>3</v>
      </c>
      <c r="G308" s="90">
        <f t="shared" si="9"/>
        <v>5</v>
      </c>
      <c r="H308" s="191">
        <v>43773</v>
      </c>
      <c r="I308" s="91">
        <v>100</v>
      </c>
    </row>
    <row r="309" spans="1:9" hidden="1" outlineLevel="1" x14ac:dyDescent="0.35">
      <c r="A309" s="83" t="s">
        <v>1140</v>
      </c>
      <c r="B309" s="86" t="s">
        <v>1748</v>
      </c>
      <c r="C309" s="92" t="s">
        <v>1141</v>
      </c>
      <c r="D309" s="92" t="s">
        <v>1540</v>
      </c>
      <c r="E309" s="89">
        <v>5</v>
      </c>
      <c r="F309" s="89">
        <v>1</v>
      </c>
      <c r="G309" s="90">
        <f t="shared" si="9"/>
        <v>6</v>
      </c>
      <c r="H309" s="191">
        <v>43773</v>
      </c>
      <c r="I309" s="91">
        <v>160</v>
      </c>
    </row>
    <row r="310" spans="1:9" hidden="1" outlineLevel="1" x14ac:dyDescent="0.35">
      <c r="A310" s="83" t="s">
        <v>1140</v>
      </c>
      <c r="B310" s="86" t="s">
        <v>1749</v>
      </c>
      <c r="C310" s="92" t="s">
        <v>1141</v>
      </c>
      <c r="D310" s="92" t="s">
        <v>1750</v>
      </c>
      <c r="E310" s="89">
        <v>7</v>
      </c>
      <c r="F310" s="89">
        <v>4</v>
      </c>
      <c r="G310" s="90">
        <f t="shared" si="9"/>
        <v>11</v>
      </c>
      <c r="H310" s="191">
        <v>43773</v>
      </c>
      <c r="I310" s="91">
        <v>80</v>
      </c>
    </row>
    <row r="311" spans="1:9" hidden="1" outlineLevel="1" x14ac:dyDescent="0.35">
      <c r="A311" s="83" t="s">
        <v>1140</v>
      </c>
      <c r="B311" s="86" t="s">
        <v>1751</v>
      </c>
      <c r="C311" s="92" t="s">
        <v>1141</v>
      </c>
      <c r="D311" s="92" t="s">
        <v>1752</v>
      </c>
      <c r="E311" s="89">
        <v>4</v>
      </c>
      <c r="F311" s="89">
        <v>4</v>
      </c>
      <c r="G311" s="90">
        <f t="shared" si="9"/>
        <v>8</v>
      </c>
      <c r="H311" s="191">
        <v>43773</v>
      </c>
      <c r="I311" s="91">
        <v>190</v>
      </c>
    </row>
    <row r="312" spans="1:9" hidden="1" outlineLevel="1" x14ac:dyDescent="0.35">
      <c r="A312" s="83" t="s">
        <v>1140</v>
      </c>
      <c r="B312" s="86" t="s">
        <v>1753</v>
      </c>
      <c r="C312" s="92" t="s">
        <v>1141</v>
      </c>
      <c r="D312" s="92" t="s">
        <v>1754</v>
      </c>
      <c r="E312" s="89">
        <v>3</v>
      </c>
      <c r="F312" s="89">
        <v>2</v>
      </c>
      <c r="G312" s="90">
        <f t="shared" si="9"/>
        <v>5</v>
      </c>
      <c r="H312" s="191">
        <v>43773</v>
      </c>
      <c r="I312" s="91">
        <v>90</v>
      </c>
    </row>
    <row r="313" spans="1:9" hidden="1" outlineLevel="1" x14ac:dyDescent="0.35">
      <c r="A313" s="83" t="s">
        <v>1140</v>
      </c>
      <c r="B313" s="86" t="s">
        <v>1755</v>
      </c>
      <c r="C313" s="92" t="s">
        <v>1141</v>
      </c>
      <c r="D313" s="92" t="s">
        <v>1756</v>
      </c>
      <c r="E313" s="89">
        <v>2</v>
      </c>
      <c r="F313" s="89">
        <v>2</v>
      </c>
      <c r="G313" s="90">
        <f t="shared" si="9"/>
        <v>4</v>
      </c>
      <c r="H313" s="191">
        <v>43773</v>
      </c>
      <c r="I313" s="91">
        <v>100</v>
      </c>
    </row>
    <row r="314" spans="1:9" hidden="1" outlineLevel="1" x14ac:dyDescent="0.35">
      <c r="A314" s="83" t="s">
        <v>1140</v>
      </c>
      <c r="B314" s="86" t="s">
        <v>1757</v>
      </c>
      <c r="C314" s="92" t="s">
        <v>1141</v>
      </c>
      <c r="D314" s="83" t="s">
        <v>1758</v>
      </c>
      <c r="E314" s="89">
        <v>3</v>
      </c>
      <c r="F314" s="89">
        <v>3</v>
      </c>
      <c r="G314" s="90">
        <f t="shared" si="9"/>
        <v>6</v>
      </c>
      <c r="H314" s="191">
        <v>43773</v>
      </c>
      <c r="I314" s="91">
        <v>130</v>
      </c>
    </row>
    <row r="315" spans="1:9" hidden="1" outlineLevel="1" x14ac:dyDescent="0.35">
      <c r="A315" s="83" t="s">
        <v>1140</v>
      </c>
      <c r="B315" s="86" t="s">
        <v>1759</v>
      </c>
      <c r="C315" s="92" t="s">
        <v>1141</v>
      </c>
      <c r="D315" s="83" t="s">
        <v>1760</v>
      </c>
      <c r="E315" s="89">
        <v>2</v>
      </c>
      <c r="F315" s="89">
        <v>5</v>
      </c>
      <c r="G315" s="90">
        <f t="shared" si="9"/>
        <v>7</v>
      </c>
      <c r="H315" s="191">
        <v>43773</v>
      </c>
      <c r="I315" s="91">
        <v>200</v>
      </c>
    </row>
    <row r="316" spans="1:9" hidden="1" outlineLevel="1" x14ac:dyDescent="0.35">
      <c r="A316" s="83" t="s">
        <v>1140</v>
      </c>
      <c r="B316" s="86" t="s">
        <v>1761</v>
      </c>
      <c r="C316" s="92" t="s">
        <v>1141</v>
      </c>
      <c r="D316" s="83" t="s">
        <v>1762</v>
      </c>
      <c r="E316" s="89">
        <v>4</v>
      </c>
      <c r="F316" s="89">
        <v>3</v>
      </c>
      <c r="G316" s="90">
        <f t="shared" si="9"/>
        <v>7</v>
      </c>
      <c r="H316" s="191">
        <v>43773</v>
      </c>
      <c r="I316" s="91">
        <v>90</v>
      </c>
    </row>
    <row r="317" spans="1:9" hidden="1" outlineLevel="1" x14ac:dyDescent="0.35">
      <c r="A317" s="83" t="s">
        <v>1140</v>
      </c>
      <c r="B317" s="86" t="s">
        <v>1763</v>
      </c>
      <c r="C317" s="92" t="s">
        <v>1141</v>
      </c>
      <c r="D317" s="83" t="s">
        <v>1764</v>
      </c>
      <c r="E317" s="89">
        <v>2</v>
      </c>
      <c r="F317" s="89">
        <v>2</v>
      </c>
      <c r="G317" s="90">
        <f t="shared" si="9"/>
        <v>4</v>
      </c>
      <c r="H317" s="191">
        <v>43773</v>
      </c>
      <c r="I317" s="91">
        <v>100</v>
      </c>
    </row>
    <row r="318" spans="1:9" hidden="1" outlineLevel="1" x14ac:dyDescent="0.35">
      <c r="A318" s="83" t="s">
        <v>1140</v>
      </c>
      <c r="B318" s="86" t="s">
        <v>1765</v>
      </c>
      <c r="C318" s="92" t="s">
        <v>1141</v>
      </c>
      <c r="D318" s="92" t="s">
        <v>1766</v>
      </c>
      <c r="E318" s="89">
        <v>1</v>
      </c>
      <c r="F318" s="89">
        <v>5</v>
      </c>
      <c r="G318" s="90">
        <f t="shared" si="9"/>
        <v>6</v>
      </c>
      <c r="H318" s="191">
        <v>43773</v>
      </c>
      <c r="I318" s="91">
        <v>60</v>
      </c>
    </row>
    <row r="319" spans="1:9" hidden="1" outlineLevel="1" x14ac:dyDescent="0.35">
      <c r="A319" s="83" t="s">
        <v>1140</v>
      </c>
      <c r="B319" s="86" t="s">
        <v>1767</v>
      </c>
      <c r="C319" s="92" t="s">
        <v>1141</v>
      </c>
      <c r="D319" s="92" t="s">
        <v>1768</v>
      </c>
      <c r="E319" s="89">
        <v>2</v>
      </c>
      <c r="F319" s="89">
        <v>2</v>
      </c>
      <c r="G319" s="90">
        <f t="shared" si="9"/>
        <v>4</v>
      </c>
      <c r="H319" s="191">
        <v>43773</v>
      </c>
      <c r="I319" s="91">
        <v>120</v>
      </c>
    </row>
    <row r="320" spans="1:9" hidden="1" outlineLevel="1" x14ac:dyDescent="0.35">
      <c r="A320" s="83" t="s">
        <v>1140</v>
      </c>
      <c r="B320" s="86" t="s">
        <v>1769</v>
      </c>
      <c r="C320" s="92" t="s">
        <v>1141</v>
      </c>
      <c r="D320" s="92" t="s">
        <v>1770</v>
      </c>
      <c r="E320" s="89">
        <v>1</v>
      </c>
      <c r="F320" s="89">
        <v>2</v>
      </c>
      <c r="G320" s="90">
        <f t="shared" si="9"/>
        <v>3</v>
      </c>
      <c r="H320" s="191">
        <v>43773</v>
      </c>
      <c r="I320" s="91">
        <v>200</v>
      </c>
    </row>
    <row r="321" spans="1:9" hidden="1" outlineLevel="1" x14ac:dyDescent="0.35">
      <c r="A321" s="83" t="s">
        <v>1140</v>
      </c>
      <c r="B321" s="86" t="s">
        <v>1771</v>
      </c>
      <c r="C321" s="92" t="s">
        <v>1141</v>
      </c>
      <c r="D321" s="92" t="s">
        <v>1772</v>
      </c>
      <c r="E321" s="89">
        <v>3</v>
      </c>
      <c r="F321" s="89">
        <v>6</v>
      </c>
      <c r="G321" s="90">
        <f t="shared" si="9"/>
        <v>9</v>
      </c>
      <c r="H321" s="191">
        <v>43773</v>
      </c>
      <c r="I321" s="91">
        <v>135</v>
      </c>
    </row>
    <row r="322" spans="1:9" hidden="1" outlineLevel="1" x14ac:dyDescent="0.35">
      <c r="A322" s="83" t="s">
        <v>1140</v>
      </c>
      <c r="B322" s="86" t="s">
        <v>1773</v>
      </c>
      <c r="C322" s="92" t="s">
        <v>1141</v>
      </c>
      <c r="D322" s="92" t="s">
        <v>1774</v>
      </c>
      <c r="E322" s="89">
        <v>4</v>
      </c>
      <c r="F322" s="89">
        <v>5</v>
      </c>
      <c r="G322" s="90">
        <f t="shared" si="9"/>
        <v>9</v>
      </c>
      <c r="H322" s="191">
        <v>43773</v>
      </c>
      <c r="I322" s="91">
        <v>110</v>
      </c>
    </row>
    <row r="323" spans="1:9" hidden="1" outlineLevel="1" x14ac:dyDescent="0.35">
      <c r="A323" s="83" t="s">
        <v>1140</v>
      </c>
      <c r="B323" s="86" t="s">
        <v>1775</v>
      </c>
      <c r="C323" s="92" t="s">
        <v>1141</v>
      </c>
      <c r="D323" s="92" t="s">
        <v>1776</v>
      </c>
      <c r="E323" s="89">
        <v>3</v>
      </c>
      <c r="F323" s="89">
        <v>3</v>
      </c>
      <c r="G323" s="90">
        <f t="shared" si="9"/>
        <v>6</v>
      </c>
      <c r="H323" s="191">
        <v>43773</v>
      </c>
      <c r="I323" s="91">
        <v>50</v>
      </c>
    </row>
    <row r="324" spans="1:9" hidden="1" outlineLevel="1" x14ac:dyDescent="0.35">
      <c r="A324" s="83" t="s">
        <v>1140</v>
      </c>
      <c r="B324" s="86" t="s">
        <v>1777</v>
      </c>
      <c r="C324" s="92" t="s">
        <v>1141</v>
      </c>
      <c r="D324" s="92" t="s">
        <v>1778</v>
      </c>
      <c r="E324" s="89">
        <v>3</v>
      </c>
      <c r="F324" s="89">
        <v>2</v>
      </c>
      <c r="G324" s="90">
        <f t="shared" si="9"/>
        <v>5</v>
      </c>
      <c r="H324" s="191">
        <v>43773</v>
      </c>
      <c r="I324" s="91">
        <v>70</v>
      </c>
    </row>
    <row r="325" spans="1:9" hidden="1" outlineLevel="1" x14ac:dyDescent="0.35">
      <c r="A325" s="83" t="s">
        <v>1140</v>
      </c>
      <c r="B325" s="86" t="s">
        <v>1779</v>
      </c>
      <c r="C325" s="92" t="s">
        <v>1141</v>
      </c>
      <c r="D325" s="92" t="s">
        <v>1780</v>
      </c>
      <c r="E325" s="89">
        <v>2</v>
      </c>
      <c r="F325" s="89">
        <v>4</v>
      </c>
      <c r="G325" s="90">
        <f t="shared" si="9"/>
        <v>6</v>
      </c>
      <c r="H325" s="191">
        <v>43773</v>
      </c>
      <c r="I325" s="91">
        <v>100</v>
      </c>
    </row>
    <row r="326" spans="1:9" hidden="1" outlineLevel="1" x14ac:dyDescent="0.35">
      <c r="A326" s="83" t="s">
        <v>1140</v>
      </c>
      <c r="B326" s="86" t="s">
        <v>1781</v>
      </c>
      <c r="C326" s="92" t="s">
        <v>1141</v>
      </c>
      <c r="D326" s="92" t="s">
        <v>288</v>
      </c>
      <c r="E326" s="89">
        <v>1</v>
      </c>
      <c r="F326" s="89">
        <v>6</v>
      </c>
      <c r="G326" s="90">
        <f t="shared" si="9"/>
        <v>7</v>
      </c>
      <c r="H326" s="191">
        <v>43773</v>
      </c>
      <c r="I326" s="91">
        <v>110</v>
      </c>
    </row>
    <row r="327" spans="1:9" hidden="1" outlineLevel="1" x14ac:dyDescent="0.35">
      <c r="A327" s="83" t="s">
        <v>1140</v>
      </c>
      <c r="B327" s="86" t="s">
        <v>1782</v>
      </c>
      <c r="C327" s="92" t="s">
        <v>1141</v>
      </c>
      <c r="D327" s="92" t="s">
        <v>1783</v>
      </c>
      <c r="E327" s="89">
        <v>4</v>
      </c>
      <c r="F327" s="89">
        <v>3</v>
      </c>
      <c r="G327" s="90">
        <f t="shared" ref="G327:G357" si="10">E327+F327</f>
        <v>7</v>
      </c>
      <c r="H327" s="191">
        <v>43773</v>
      </c>
      <c r="I327" s="91">
        <v>135</v>
      </c>
    </row>
    <row r="328" spans="1:9" hidden="1" outlineLevel="1" x14ac:dyDescent="0.35">
      <c r="A328" s="83" t="s">
        <v>1140</v>
      </c>
      <c r="B328" s="86" t="s">
        <v>1784</v>
      </c>
      <c r="C328" s="92" t="s">
        <v>1141</v>
      </c>
      <c r="D328" s="92" t="s">
        <v>1785</v>
      </c>
      <c r="E328" s="89">
        <v>8</v>
      </c>
      <c r="F328" s="89">
        <v>8</v>
      </c>
      <c r="G328" s="90">
        <f t="shared" si="10"/>
        <v>16</v>
      </c>
      <c r="H328" s="191">
        <v>43773</v>
      </c>
      <c r="I328" s="91">
        <v>80</v>
      </c>
    </row>
    <row r="329" spans="1:9" hidden="1" outlineLevel="1" x14ac:dyDescent="0.35">
      <c r="A329" s="83" t="s">
        <v>1140</v>
      </c>
      <c r="B329" s="86" t="s">
        <v>1786</v>
      </c>
      <c r="C329" s="92" t="s">
        <v>1141</v>
      </c>
      <c r="D329" s="92" t="s">
        <v>1787</v>
      </c>
      <c r="E329" s="89">
        <v>7</v>
      </c>
      <c r="F329" s="89">
        <v>5</v>
      </c>
      <c r="G329" s="90">
        <f t="shared" si="10"/>
        <v>12</v>
      </c>
      <c r="H329" s="191">
        <v>43773</v>
      </c>
      <c r="I329" s="91">
        <v>50</v>
      </c>
    </row>
    <row r="330" spans="1:9" hidden="1" outlineLevel="1" x14ac:dyDescent="0.35">
      <c r="A330" s="83" t="s">
        <v>1140</v>
      </c>
      <c r="B330" s="86" t="s">
        <v>1788</v>
      </c>
      <c r="C330" s="92" t="s">
        <v>1141</v>
      </c>
      <c r="D330" s="92" t="s">
        <v>1789</v>
      </c>
      <c r="E330" s="89">
        <v>5</v>
      </c>
      <c r="F330" s="89">
        <v>7</v>
      </c>
      <c r="G330" s="90">
        <f t="shared" si="10"/>
        <v>12</v>
      </c>
      <c r="H330" s="191">
        <v>43773</v>
      </c>
      <c r="I330" s="91">
        <v>35</v>
      </c>
    </row>
    <row r="331" spans="1:9" hidden="1" outlineLevel="1" x14ac:dyDescent="0.35">
      <c r="A331" s="83" t="s">
        <v>1140</v>
      </c>
      <c r="B331" s="86" t="s">
        <v>1790</v>
      </c>
      <c r="C331" s="92" t="s">
        <v>1141</v>
      </c>
      <c r="D331" s="92" t="s">
        <v>1791</v>
      </c>
      <c r="E331" s="89">
        <v>3</v>
      </c>
      <c r="F331" s="89">
        <v>2</v>
      </c>
      <c r="G331" s="90">
        <f t="shared" si="10"/>
        <v>5</v>
      </c>
      <c r="H331" s="191">
        <v>43773</v>
      </c>
      <c r="I331" s="91">
        <v>40</v>
      </c>
    </row>
    <row r="332" spans="1:9" hidden="1" outlineLevel="1" x14ac:dyDescent="0.35">
      <c r="A332" s="83" t="s">
        <v>1140</v>
      </c>
      <c r="B332" s="86" t="s">
        <v>1792</v>
      </c>
      <c r="C332" s="92" t="s">
        <v>1141</v>
      </c>
      <c r="D332" s="92" t="s">
        <v>1793</v>
      </c>
      <c r="E332" s="89">
        <v>4</v>
      </c>
      <c r="F332" s="89">
        <v>4</v>
      </c>
      <c r="G332" s="90">
        <f t="shared" si="10"/>
        <v>8</v>
      </c>
      <c r="H332" s="191">
        <v>43773</v>
      </c>
      <c r="I332" s="91">
        <v>90</v>
      </c>
    </row>
    <row r="333" spans="1:9" hidden="1" outlineLevel="1" x14ac:dyDescent="0.35">
      <c r="A333" s="83" t="s">
        <v>1140</v>
      </c>
      <c r="B333" s="86" t="s">
        <v>1794</v>
      </c>
      <c r="C333" s="92" t="s">
        <v>1141</v>
      </c>
      <c r="D333" s="92" t="s">
        <v>1795</v>
      </c>
      <c r="E333" s="89">
        <v>3</v>
      </c>
      <c r="F333" s="89">
        <v>5</v>
      </c>
      <c r="G333" s="90">
        <f t="shared" si="10"/>
        <v>8</v>
      </c>
      <c r="H333" s="191">
        <v>43773</v>
      </c>
      <c r="I333" s="91">
        <v>60</v>
      </c>
    </row>
    <row r="334" spans="1:9" hidden="1" outlineLevel="1" x14ac:dyDescent="0.35">
      <c r="A334" s="83" t="s">
        <v>1140</v>
      </c>
      <c r="B334" s="86" t="s">
        <v>1796</v>
      </c>
      <c r="C334" s="92" t="s">
        <v>1141</v>
      </c>
      <c r="D334" s="92" t="s">
        <v>1797</v>
      </c>
      <c r="E334" s="89">
        <v>2</v>
      </c>
      <c r="F334" s="89">
        <v>5</v>
      </c>
      <c r="G334" s="90">
        <f t="shared" si="10"/>
        <v>7</v>
      </c>
      <c r="H334" s="191">
        <v>43773</v>
      </c>
      <c r="I334" s="91">
        <v>75</v>
      </c>
    </row>
    <row r="335" spans="1:9" hidden="1" outlineLevel="1" x14ac:dyDescent="0.35">
      <c r="A335" s="83" t="s">
        <v>1140</v>
      </c>
      <c r="B335" s="86" t="s">
        <v>1798</v>
      </c>
      <c r="C335" s="92" t="s">
        <v>1141</v>
      </c>
      <c r="D335" s="92" t="s">
        <v>1799</v>
      </c>
      <c r="E335" s="89">
        <v>7</v>
      </c>
      <c r="F335" s="89">
        <v>2</v>
      </c>
      <c r="G335" s="90">
        <f t="shared" si="10"/>
        <v>9</v>
      </c>
      <c r="H335" s="191">
        <v>43773</v>
      </c>
      <c r="I335" s="91">
        <v>85</v>
      </c>
    </row>
    <row r="336" spans="1:9" hidden="1" outlineLevel="1" x14ac:dyDescent="0.35">
      <c r="A336" s="83" t="s">
        <v>1140</v>
      </c>
      <c r="B336" s="86" t="s">
        <v>1800</v>
      </c>
      <c r="C336" s="92" t="s">
        <v>1141</v>
      </c>
      <c r="D336" s="92" t="s">
        <v>1801</v>
      </c>
      <c r="E336" s="89">
        <v>5</v>
      </c>
      <c r="F336" s="89">
        <v>2</v>
      </c>
      <c r="G336" s="90">
        <f t="shared" si="10"/>
        <v>7</v>
      </c>
      <c r="H336" s="191">
        <v>43773</v>
      </c>
      <c r="I336" s="91">
        <v>30</v>
      </c>
    </row>
    <row r="337" spans="1:9" hidden="1" outlineLevel="1" x14ac:dyDescent="0.35">
      <c r="A337" s="83" t="s">
        <v>1140</v>
      </c>
      <c r="B337" s="86" t="s">
        <v>1802</v>
      </c>
      <c r="C337" s="92" t="s">
        <v>1141</v>
      </c>
      <c r="D337" s="83" t="s">
        <v>1803</v>
      </c>
      <c r="E337" s="89">
        <v>6</v>
      </c>
      <c r="F337" s="89">
        <v>3</v>
      </c>
      <c r="G337" s="90">
        <f t="shared" si="10"/>
        <v>9</v>
      </c>
      <c r="H337" s="191">
        <v>43773</v>
      </c>
      <c r="I337" s="91">
        <v>45</v>
      </c>
    </row>
    <row r="338" spans="1:9" hidden="1" outlineLevel="1" x14ac:dyDescent="0.35">
      <c r="A338" s="83" t="s">
        <v>1140</v>
      </c>
      <c r="B338" s="86" t="s">
        <v>1804</v>
      </c>
      <c r="C338" s="92" t="s">
        <v>1141</v>
      </c>
      <c r="D338" s="92" t="s">
        <v>1805</v>
      </c>
      <c r="E338" s="89">
        <v>3</v>
      </c>
      <c r="F338" s="89">
        <v>4</v>
      </c>
      <c r="G338" s="90">
        <f t="shared" si="10"/>
        <v>7</v>
      </c>
      <c r="H338" s="191">
        <v>43773</v>
      </c>
      <c r="I338" s="91">
        <v>60</v>
      </c>
    </row>
    <row r="339" spans="1:9" hidden="1" outlineLevel="1" x14ac:dyDescent="0.35">
      <c r="A339" s="83" t="s">
        <v>1140</v>
      </c>
      <c r="B339" s="86" t="s">
        <v>1806</v>
      </c>
      <c r="C339" s="92" t="s">
        <v>1141</v>
      </c>
      <c r="D339" s="92" t="s">
        <v>1807</v>
      </c>
      <c r="E339" s="89">
        <v>4</v>
      </c>
      <c r="F339" s="89">
        <v>3</v>
      </c>
      <c r="G339" s="90">
        <f t="shared" si="10"/>
        <v>7</v>
      </c>
      <c r="H339" s="191">
        <v>43773</v>
      </c>
      <c r="I339" s="91">
        <v>125</v>
      </c>
    </row>
    <row r="340" spans="1:9" hidden="1" outlineLevel="1" x14ac:dyDescent="0.35">
      <c r="A340" s="83" t="s">
        <v>1140</v>
      </c>
      <c r="B340" s="86" t="s">
        <v>1808</v>
      </c>
      <c r="C340" s="92" t="s">
        <v>1141</v>
      </c>
      <c r="D340" s="92" t="s">
        <v>1809</v>
      </c>
      <c r="E340" s="89">
        <v>6</v>
      </c>
      <c r="F340" s="89">
        <v>4</v>
      </c>
      <c r="G340" s="90">
        <f t="shared" si="10"/>
        <v>10</v>
      </c>
      <c r="H340" s="191">
        <v>43773</v>
      </c>
      <c r="I340" s="91">
        <v>115</v>
      </c>
    </row>
    <row r="341" spans="1:9" hidden="1" outlineLevel="1" x14ac:dyDescent="0.35">
      <c r="A341" s="83" t="s">
        <v>1140</v>
      </c>
      <c r="B341" s="86" t="s">
        <v>1810</v>
      </c>
      <c r="C341" s="92" t="s">
        <v>1141</v>
      </c>
      <c r="D341" s="92" t="s">
        <v>1811</v>
      </c>
      <c r="E341" s="89">
        <v>2</v>
      </c>
      <c r="F341" s="89">
        <v>2</v>
      </c>
      <c r="G341" s="90">
        <f t="shared" si="10"/>
        <v>4</v>
      </c>
      <c r="H341" s="191">
        <v>43773</v>
      </c>
      <c r="I341" s="91">
        <v>140</v>
      </c>
    </row>
    <row r="342" spans="1:9" hidden="1" outlineLevel="1" x14ac:dyDescent="0.35">
      <c r="A342" s="83" t="s">
        <v>1140</v>
      </c>
      <c r="B342" s="86" t="s">
        <v>1812</v>
      </c>
      <c r="C342" s="92" t="s">
        <v>1141</v>
      </c>
      <c r="D342" s="92" t="s">
        <v>1813</v>
      </c>
      <c r="E342" s="89">
        <v>5</v>
      </c>
      <c r="F342" s="89">
        <v>5</v>
      </c>
      <c r="G342" s="90">
        <f t="shared" si="10"/>
        <v>10</v>
      </c>
      <c r="H342" s="191">
        <v>43773</v>
      </c>
      <c r="I342" s="91">
        <v>150</v>
      </c>
    </row>
    <row r="343" spans="1:9" hidden="1" outlineLevel="1" x14ac:dyDescent="0.35">
      <c r="A343" s="83" t="s">
        <v>1140</v>
      </c>
      <c r="B343" s="86" t="s">
        <v>1814</v>
      </c>
      <c r="C343" s="92" t="s">
        <v>1141</v>
      </c>
      <c r="D343" s="92" t="s">
        <v>1815</v>
      </c>
      <c r="E343" s="89">
        <v>4</v>
      </c>
      <c r="F343" s="89">
        <v>3</v>
      </c>
      <c r="G343" s="90">
        <f t="shared" si="10"/>
        <v>7</v>
      </c>
      <c r="H343" s="191">
        <v>43773</v>
      </c>
      <c r="I343" s="91">
        <v>180</v>
      </c>
    </row>
    <row r="344" spans="1:9" hidden="1" outlineLevel="1" x14ac:dyDescent="0.35">
      <c r="A344" s="83" t="s">
        <v>1140</v>
      </c>
      <c r="B344" s="86" t="s">
        <v>1816</v>
      </c>
      <c r="C344" s="92" t="s">
        <v>1141</v>
      </c>
      <c r="D344" s="92" t="s">
        <v>1817</v>
      </c>
      <c r="E344" s="89">
        <v>2</v>
      </c>
      <c r="F344" s="89">
        <v>2</v>
      </c>
      <c r="G344" s="90">
        <f t="shared" si="10"/>
        <v>4</v>
      </c>
      <c r="H344" s="191">
        <v>43773</v>
      </c>
      <c r="I344" s="91">
        <v>100</v>
      </c>
    </row>
    <row r="345" spans="1:9" hidden="1" outlineLevel="1" x14ac:dyDescent="0.35">
      <c r="A345" s="83" t="s">
        <v>1140</v>
      </c>
      <c r="B345" s="86" t="s">
        <v>1818</v>
      </c>
      <c r="C345" s="92" t="s">
        <v>1141</v>
      </c>
      <c r="D345" s="92" t="s">
        <v>1819</v>
      </c>
      <c r="E345" s="89">
        <v>7</v>
      </c>
      <c r="F345" s="89">
        <v>4</v>
      </c>
      <c r="G345" s="90">
        <f t="shared" si="10"/>
        <v>11</v>
      </c>
      <c r="H345" s="191">
        <v>43773</v>
      </c>
      <c r="I345" s="91">
        <v>90</v>
      </c>
    </row>
    <row r="346" spans="1:9" hidden="1" outlineLevel="1" x14ac:dyDescent="0.35">
      <c r="A346" s="83" t="s">
        <v>1140</v>
      </c>
      <c r="B346" s="86" t="s">
        <v>1820</v>
      </c>
      <c r="C346" s="92" t="s">
        <v>1141</v>
      </c>
      <c r="D346" s="92" t="s">
        <v>1821</v>
      </c>
      <c r="E346" s="89">
        <v>5</v>
      </c>
      <c r="F346" s="89">
        <v>3</v>
      </c>
      <c r="G346" s="90">
        <f t="shared" si="10"/>
        <v>8</v>
      </c>
      <c r="H346" s="191">
        <v>43773</v>
      </c>
      <c r="I346" s="91">
        <v>170</v>
      </c>
    </row>
    <row r="347" spans="1:9" hidden="1" outlineLevel="1" x14ac:dyDescent="0.35">
      <c r="A347" s="83" t="s">
        <v>1140</v>
      </c>
      <c r="B347" s="86" t="s">
        <v>1822</v>
      </c>
      <c r="C347" s="92" t="s">
        <v>1141</v>
      </c>
      <c r="D347" s="92" t="s">
        <v>1823</v>
      </c>
      <c r="E347" s="89">
        <v>7</v>
      </c>
      <c r="F347" s="89">
        <v>6</v>
      </c>
      <c r="G347" s="90">
        <f t="shared" si="10"/>
        <v>13</v>
      </c>
      <c r="H347" s="191">
        <v>43773</v>
      </c>
      <c r="I347" s="91">
        <v>120</v>
      </c>
    </row>
    <row r="348" spans="1:9" hidden="1" outlineLevel="1" x14ac:dyDescent="0.35">
      <c r="A348" s="83" t="s">
        <v>1140</v>
      </c>
      <c r="B348" s="86" t="s">
        <v>1824</v>
      </c>
      <c r="C348" s="92" t="s">
        <v>1141</v>
      </c>
      <c r="D348" s="92" t="s">
        <v>1825</v>
      </c>
      <c r="E348" s="89">
        <v>2</v>
      </c>
      <c r="F348" s="89">
        <v>3</v>
      </c>
      <c r="G348" s="90">
        <f t="shared" si="10"/>
        <v>5</v>
      </c>
      <c r="H348" s="191">
        <v>43773</v>
      </c>
      <c r="I348" s="91">
        <v>110</v>
      </c>
    </row>
    <row r="349" spans="1:9" hidden="1" outlineLevel="1" x14ac:dyDescent="0.35">
      <c r="A349" s="83" t="s">
        <v>1140</v>
      </c>
      <c r="B349" s="86" t="s">
        <v>1826</v>
      </c>
      <c r="C349" s="92" t="s">
        <v>1141</v>
      </c>
      <c r="D349" s="92" t="s">
        <v>1827</v>
      </c>
      <c r="E349" s="89">
        <v>6</v>
      </c>
      <c r="F349" s="89">
        <v>5</v>
      </c>
      <c r="G349" s="90">
        <f t="shared" si="10"/>
        <v>11</v>
      </c>
      <c r="H349" s="191">
        <v>43773</v>
      </c>
      <c r="I349" s="91">
        <v>60</v>
      </c>
    </row>
    <row r="350" spans="1:9" hidden="1" outlineLevel="1" x14ac:dyDescent="0.35">
      <c r="A350" s="83" t="s">
        <v>1140</v>
      </c>
      <c r="B350" s="86" t="s">
        <v>1828</v>
      </c>
      <c r="C350" s="92" t="s">
        <v>1141</v>
      </c>
      <c r="D350" s="92" t="s">
        <v>1829</v>
      </c>
      <c r="E350" s="89">
        <v>3</v>
      </c>
      <c r="F350" s="89">
        <v>2</v>
      </c>
      <c r="G350" s="90">
        <f t="shared" si="10"/>
        <v>5</v>
      </c>
      <c r="H350" s="191">
        <v>43773</v>
      </c>
      <c r="I350" s="91">
        <v>145</v>
      </c>
    </row>
    <row r="351" spans="1:9" hidden="1" outlineLevel="1" x14ac:dyDescent="0.35">
      <c r="A351" s="83" t="s">
        <v>1140</v>
      </c>
      <c r="B351" s="86" t="s">
        <v>1830</v>
      </c>
      <c r="C351" s="92" t="s">
        <v>1141</v>
      </c>
      <c r="D351" s="92" t="s">
        <v>1831</v>
      </c>
      <c r="E351" s="89">
        <v>4</v>
      </c>
      <c r="F351" s="89">
        <v>3</v>
      </c>
      <c r="G351" s="90">
        <f t="shared" si="10"/>
        <v>7</v>
      </c>
      <c r="H351" s="191">
        <v>43773</v>
      </c>
      <c r="I351" s="91">
        <v>120</v>
      </c>
    </row>
    <row r="352" spans="1:9" hidden="1" outlineLevel="1" x14ac:dyDescent="0.35">
      <c r="A352" s="83" t="s">
        <v>1140</v>
      </c>
      <c r="B352" s="86" t="s">
        <v>1832</v>
      </c>
      <c r="C352" s="92" t="s">
        <v>1141</v>
      </c>
      <c r="D352" s="92" t="s">
        <v>1833</v>
      </c>
      <c r="E352" s="89">
        <v>6</v>
      </c>
      <c r="F352" s="89">
        <v>5</v>
      </c>
      <c r="G352" s="90">
        <f t="shared" si="10"/>
        <v>11</v>
      </c>
      <c r="H352" s="191">
        <v>43773</v>
      </c>
      <c r="I352" s="91">
        <v>50</v>
      </c>
    </row>
    <row r="353" spans="1:9" hidden="1" outlineLevel="1" x14ac:dyDescent="0.35">
      <c r="A353" s="83" t="s">
        <v>1140</v>
      </c>
      <c r="B353" s="86" t="s">
        <v>1834</v>
      </c>
      <c r="C353" s="92" t="s">
        <v>1141</v>
      </c>
      <c r="D353" s="92" t="s">
        <v>1835</v>
      </c>
      <c r="E353" s="89">
        <v>2</v>
      </c>
      <c r="F353" s="89">
        <v>6</v>
      </c>
      <c r="G353" s="90">
        <f t="shared" si="10"/>
        <v>8</v>
      </c>
      <c r="H353" s="191">
        <v>43773</v>
      </c>
      <c r="I353" s="91">
        <v>70</v>
      </c>
    </row>
    <row r="354" spans="1:9" hidden="1" outlineLevel="1" x14ac:dyDescent="0.35">
      <c r="A354" s="83" t="s">
        <v>1140</v>
      </c>
      <c r="B354" s="86" t="s">
        <v>1836</v>
      </c>
      <c r="C354" s="92" t="s">
        <v>1141</v>
      </c>
      <c r="D354" s="83" t="s">
        <v>1837</v>
      </c>
      <c r="E354" s="89">
        <v>4</v>
      </c>
      <c r="F354" s="89">
        <v>2</v>
      </c>
      <c r="G354" s="90">
        <f t="shared" si="10"/>
        <v>6</v>
      </c>
      <c r="H354" s="191">
        <v>43773</v>
      </c>
      <c r="I354" s="91">
        <v>190</v>
      </c>
    </row>
    <row r="355" spans="1:9" hidden="1" outlineLevel="1" x14ac:dyDescent="0.35">
      <c r="A355" s="83" t="s">
        <v>1140</v>
      </c>
      <c r="B355" s="86" t="s">
        <v>1838</v>
      </c>
      <c r="C355" s="92" t="s">
        <v>1141</v>
      </c>
      <c r="D355" s="83" t="s">
        <v>1839</v>
      </c>
      <c r="E355" s="89">
        <v>9</v>
      </c>
      <c r="F355" s="89">
        <v>5</v>
      </c>
      <c r="G355" s="90">
        <f t="shared" si="10"/>
        <v>14</v>
      </c>
      <c r="H355" s="191">
        <v>43773</v>
      </c>
      <c r="I355" s="91">
        <v>45</v>
      </c>
    </row>
    <row r="356" spans="1:9" hidden="1" outlineLevel="1" x14ac:dyDescent="0.35">
      <c r="A356" s="83" t="s">
        <v>1140</v>
      </c>
      <c r="B356" s="86" t="s">
        <v>1840</v>
      </c>
      <c r="C356" s="92" t="s">
        <v>1141</v>
      </c>
      <c r="D356" s="83" t="s">
        <v>1841</v>
      </c>
      <c r="E356" s="89">
        <v>3</v>
      </c>
      <c r="F356" s="89">
        <v>2</v>
      </c>
      <c r="G356" s="90">
        <f t="shared" si="10"/>
        <v>5</v>
      </c>
      <c r="H356" s="191">
        <v>43773</v>
      </c>
      <c r="I356" s="91">
        <v>75</v>
      </c>
    </row>
    <row r="357" spans="1:9" hidden="1" outlineLevel="1" x14ac:dyDescent="0.35">
      <c r="A357" s="83" t="s">
        <v>1140</v>
      </c>
      <c r="B357" s="86" t="s">
        <v>1842</v>
      </c>
      <c r="C357" s="92" t="s">
        <v>1141</v>
      </c>
      <c r="D357" s="83" t="s">
        <v>1843</v>
      </c>
      <c r="E357" s="89">
        <v>1</v>
      </c>
      <c r="F357" s="89">
        <v>2</v>
      </c>
      <c r="G357" s="90">
        <f t="shared" si="10"/>
        <v>3</v>
      </c>
      <c r="H357" s="191">
        <v>43773</v>
      </c>
      <c r="I357" s="91">
        <v>130</v>
      </c>
    </row>
    <row r="358" spans="1:9" ht="15" collapsed="1" thickBot="1" x14ac:dyDescent="0.4">
      <c r="A358" s="84" t="s">
        <v>1140</v>
      </c>
      <c r="B358" s="87"/>
      <c r="C358" s="93" t="s">
        <v>1141</v>
      </c>
      <c r="D358" s="135">
        <f>COUNTA(D295:D357)</f>
        <v>63</v>
      </c>
      <c r="E358" s="135">
        <f>SUM(E295:E357)</f>
        <v>233</v>
      </c>
      <c r="F358" s="135">
        <f>SUM(F295:F357)</f>
        <v>227</v>
      </c>
      <c r="G358" s="135">
        <f>SUM(G295:G357)</f>
        <v>460</v>
      </c>
      <c r="H358" s="193">
        <v>43773</v>
      </c>
      <c r="I358" s="136">
        <f>AVERAGE(I295:I357)</f>
        <v>108.49206349206349</v>
      </c>
    </row>
    <row r="359" spans="1:9" outlineLevel="1" x14ac:dyDescent="0.35">
      <c r="A359" s="85" t="s">
        <v>1142</v>
      </c>
      <c r="B359" s="88" t="s">
        <v>1844</v>
      </c>
      <c r="C359" s="99" t="s">
        <v>1143</v>
      </c>
      <c r="D359" s="85" t="s">
        <v>1845</v>
      </c>
      <c r="E359" s="111">
        <v>4</v>
      </c>
      <c r="F359" s="111">
        <v>2</v>
      </c>
      <c r="G359" s="112">
        <f t="shared" ref="G359:G390" si="11">E359+F359</f>
        <v>6</v>
      </c>
      <c r="H359" s="191">
        <v>43769</v>
      </c>
      <c r="I359" s="123">
        <v>100</v>
      </c>
    </row>
    <row r="360" spans="1:9" outlineLevel="1" x14ac:dyDescent="0.35">
      <c r="A360" s="83" t="s">
        <v>1142</v>
      </c>
      <c r="B360" s="86" t="s">
        <v>1846</v>
      </c>
      <c r="C360" s="92" t="s">
        <v>1143</v>
      </c>
      <c r="D360" s="83" t="s">
        <v>1847</v>
      </c>
      <c r="E360" s="89">
        <v>5</v>
      </c>
      <c r="F360" s="89">
        <v>2</v>
      </c>
      <c r="G360" s="90">
        <f t="shared" si="11"/>
        <v>7</v>
      </c>
      <c r="H360" s="191">
        <v>43769</v>
      </c>
      <c r="I360" s="91">
        <v>75</v>
      </c>
    </row>
    <row r="361" spans="1:9" outlineLevel="1" x14ac:dyDescent="0.35">
      <c r="A361" s="83" t="s">
        <v>1142</v>
      </c>
      <c r="B361" s="86" t="s">
        <v>1848</v>
      </c>
      <c r="C361" s="92" t="s">
        <v>1143</v>
      </c>
      <c r="D361" s="83" t="s">
        <v>1849</v>
      </c>
      <c r="E361" s="89">
        <v>9</v>
      </c>
      <c r="F361" s="89">
        <v>3</v>
      </c>
      <c r="G361" s="90">
        <f t="shared" si="11"/>
        <v>12</v>
      </c>
      <c r="H361" s="191">
        <v>43769</v>
      </c>
      <c r="I361" s="91">
        <v>105</v>
      </c>
    </row>
    <row r="362" spans="1:9" outlineLevel="1" x14ac:dyDescent="0.35">
      <c r="A362" s="83" t="s">
        <v>1142</v>
      </c>
      <c r="B362" s="86" t="s">
        <v>1850</v>
      </c>
      <c r="C362" s="92" t="s">
        <v>1143</v>
      </c>
      <c r="D362" s="83" t="s">
        <v>1851</v>
      </c>
      <c r="E362" s="89">
        <v>2</v>
      </c>
      <c r="F362" s="89">
        <v>2</v>
      </c>
      <c r="G362" s="90">
        <f t="shared" si="11"/>
        <v>4</v>
      </c>
      <c r="H362" s="191">
        <v>43769</v>
      </c>
      <c r="I362" s="91">
        <v>103</v>
      </c>
    </row>
    <row r="363" spans="1:9" outlineLevel="1" x14ac:dyDescent="0.35">
      <c r="A363" s="83" t="s">
        <v>1142</v>
      </c>
      <c r="B363" s="86" t="s">
        <v>1852</v>
      </c>
      <c r="C363" s="92" t="s">
        <v>1143</v>
      </c>
      <c r="D363" s="83" t="s">
        <v>1853</v>
      </c>
      <c r="E363" s="89">
        <v>4</v>
      </c>
      <c r="F363" s="89">
        <v>4</v>
      </c>
      <c r="G363" s="90">
        <f t="shared" si="11"/>
        <v>8</v>
      </c>
      <c r="H363" s="191">
        <v>43769</v>
      </c>
      <c r="I363" s="91">
        <v>50</v>
      </c>
    </row>
    <row r="364" spans="1:9" outlineLevel="1" x14ac:dyDescent="0.35">
      <c r="A364" s="83" t="s">
        <v>1142</v>
      </c>
      <c r="B364" s="86" t="s">
        <v>1854</v>
      </c>
      <c r="C364" s="92" t="s">
        <v>1143</v>
      </c>
      <c r="D364" s="83" t="s">
        <v>1855</v>
      </c>
      <c r="E364" s="89">
        <v>7</v>
      </c>
      <c r="F364" s="89">
        <v>2</v>
      </c>
      <c r="G364" s="90">
        <f t="shared" si="11"/>
        <v>9</v>
      </c>
      <c r="H364" s="191">
        <v>43769</v>
      </c>
      <c r="I364" s="91">
        <v>80</v>
      </c>
    </row>
    <row r="365" spans="1:9" outlineLevel="1" x14ac:dyDescent="0.35">
      <c r="A365" s="83" t="s">
        <v>1142</v>
      </c>
      <c r="B365" s="86" t="s">
        <v>1856</v>
      </c>
      <c r="C365" s="92" t="s">
        <v>1143</v>
      </c>
      <c r="D365" s="83" t="s">
        <v>1857</v>
      </c>
      <c r="E365" s="89">
        <v>15</v>
      </c>
      <c r="F365" s="89">
        <v>9</v>
      </c>
      <c r="G365" s="90">
        <f t="shared" si="11"/>
        <v>24</v>
      </c>
      <c r="H365" s="191">
        <v>43769</v>
      </c>
      <c r="I365" s="91">
        <v>80</v>
      </c>
    </row>
    <row r="366" spans="1:9" outlineLevel="1" x14ac:dyDescent="0.35">
      <c r="A366" s="83" t="s">
        <v>1142</v>
      </c>
      <c r="B366" s="86" t="s">
        <v>1858</v>
      </c>
      <c r="C366" s="92" t="s">
        <v>1143</v>
      </c>
      <c r="D366" s="83" t="s">
        <v>1859</v>
      </c>
      <c r="E366" s="89">
        <v>3</v>
      </c>
      <c r="F366" s="89">
        <v>3</v>
      </c>
      <c r="G366" s="90">
        <f t="shared" si="11"/>
        <v>6</v>
      </c>
      <c r="H366" s="191">
        <v>43769</v>
      </c>
      <c r="I366" s="91">
        <v>60</v>
      </c>
    </row>
    <row r="367" spans="1:9" outlineLevel="1" x14ac:dyDescent="0.35">
      <c r="A367" s="83" t="s">
        <v>1142</v>
      </c>
      <c r="B367" s="86" t="s">
        <v>1860</v>
      </c>
      <c r="C367" s="92" t="s">
        <v>1143</v>
      </c>
      <c r="D367" s="83" t="s">
        <v>1861</v>
      </c>
      <c r="E367" s="89">
        <v>3</v>
      </c>
      <c r="F367" s="89">
        <v>3</v>
      </c>
      <c r="G367" s="90">
        <f t="shared" si="11"/>
        <v>6</v>
      </c>
      <c r="H367" s="191">
        <v>43769</v>
      </c>
      <c r="I367" s="91">
        <v>70</v>
      </c>
    </row>
    <row r="368" spans="1:9" outlineLevel="1" x14ac:dyDescent="0.35">
      <c r="A368" s="83" t="s">
        <v>1142</v>
      </c>
      <c r="B368" s="86" t="s">
        <v>1862</v>
      </c>
      <c r="C368" s="92" t="s">
        <v>1143</v>
      </c>
      <c r="D368" s="92" t="s">
        <v>1863</v>
      </c>
      <c r="E368" s="89">
        <v>8</v>
      </c>
      <c r="F368" s="89">
        <v>6</v>
      </c>
      <c r="G368" s="90">
        <f t="shared" si="11"/>
        <v>14</v>
      </c>
      <c r="H368" s="191">
        <v>43769</v>
      </c>
      <c r="I368" s="91">
        <v>50</v>
      </c>
    </row>
    <row r="369" spans="1:9" outlineLevel="1" x14ac:dyDescent="0.35">
      <c r="A369" s="83" t="s">
        <v>1142</v>
      </c>
      <c r="B369" s="86" t="s">
        <v>1864</v>
      </c>
      <c r="C369" s="92" t="s">
        <v>1143</v>
      </c>
      <c r="D369" s="92" t="s">
        <v>1865</v>
      </c>
      <c r="E369" s="89">
        <v>7</v>
      </c>
      <c r="F369" s="89">
        <v>2</v>
      </c>
      <c r="G369" s="90">
        <f t="shared" si="11"/>
        <v>9</v>
      </c>
      <c r="H369" s="191">
        <v>43769</v>
      </c>
      <c r="I369" s="91">
        <v>70</v>
      </c>
    </row>
    <row r="370" spans="1:9" outlineLevel="1" x14ac:dyDescent="0.35">
      <c r="A370" s="83" t="s">
        <v>1142</v>
      </c>
      <c r="B370" s="86" t="s">
        <v>1866</v>
      </c>
      <c r="C370" s="92" t="s">
        <v>1143</v>
      </c>
      <c r="D370" s="92" t="s">
        <v>1867</v>
      </c>
      <c r="E370" s="89">
        <v>5</v>
      </c>
      <c r="F370" s="89">
        <v>5</v>
      </c>
      <c r="G370" s="90">
        <f t="shared" si="11"/>
        <v>10</v>
      </c>
      <c r="H370" s="191">
        <v>43769</v>
      </c>
      <c r="I370" s="91">
        <v>80</v>
      </c>
    </row>
    <row r="371" spans="1:9" outlineLevel="1" x14ac:dyDescent="0.35">
      <c r="A371" s="83" t="s">
        <v>1142</v>
      </c>
      <c r="B371" s="86" t="s">
        <v>1868</v>
      </c>
      <c r="C371" s="92" t="s">
        <v>1143</v>
      </c>
      <c r="D371" s="92" t="s">
        <v>1869</v>
      </c>
      <c r="E371" s="89">
        <v>8</v>
      </c>
      <c r="F371" s="89">
        <v>5</v>
      </c>
      <c r="G371" s="90">
        <f t="shared" si="11"/>
        <v>13</v>
      </c>
      <c r="H371" s="191">
        <v>43769</v>
      </c>
      <c r="I371" s="91">
        <v>100</v>
      </c>
    </row>
    <row r="372" spans="1:9" outlineLevel="1" x14ac:dyDescent="0.35">
      <c r="A372" s="83" t="s">
        <v>1142</v>
      </c>
      <c r="B372" s="86" t="s">
        <v>1870</v>
      </c>
      <c r="C372" s="92" t="s">
        <v>1143</v>
      </c>
      <c r="D372" s="92" t="s">
        <v>1871</v>
      </c>
      <c r="E372" s="89">
        <v>2</v>
      </c>
      <c r="F372" s="89">
        <v>2</v>
      </c>
      <c r="G372" s="90">
        <f t="shared" si="11"/>
        <v>4</v>
      </c>
      <c r="H372" s="191">
        <v>43769</v>
      </c>
      <c r="I372" s="91">
        <v>80</v>
      </c>
    </row>
    <row r="373" spans="1:9" outlineLevel="1" x14ac:dyDescent="0.35">
      <c r="A373" s="83" t="s">
        <v>1142</v>
      </c>
      <c r="B373" s="86" t="s">
        <v>1872</v>
      </c>
      <c r="C373" s="92" t="s">
        <v>1143</v>
      </c>
      <c r="D373" s="92" t="s">
        <v>1592</v>
      </c>
      <c r="E373" s="89">
        <v>5</v>
      </c>
      <c r="F373" s="89">
        <v>2</v>
      </c>
      <c r="G373" s="90">
        <f t="shared" si="11"/>
        <v>7</v>
      </c>
      <c r="H373" s="191">
        <v>43769</v>
      </c>
      <c r="I373" s="91">
        <v>102</v>
      </c>
    </row>
    <row r="374" spans="1:9" outlineLevel="1" x14ac:dyDescent="0.35">
      <c r="A374" s="83" t="s">
        <v>1142</v>
      </c>
      <c r="B374" s="86" t="s">
        <v>1873</v>
      </c>
      <c r="C374" s="92" t="s">
        <v>1143</v>
      </c>
      <c r="D374" s="92" t="s">
        <v>1874</v>
      </c>
      <c r="E374" s="89">
        <v>2</v>
      </c>
      <c r="F374" s="89">
        <v>2</v>
      </c>
      <c r="G374" s="90">
        <f t="shared" si="11"/>
        <v>4</v>
      </c>
      <c r="H374" s="191">
        <v>43769</v>
      </c>
      <c r="I374" s="91">
        <v>120</v>
      </c>
    </row>
    <row r="375" spans="1:9" outlineLevel="1" x14ac:dyDescent="0.35">
      <c r="A375" s="83" t="s">
        <v>1142</v>
      </c>
      <c r="B375" s="86" t="s">
        <v>1875</v>
      </c>
      <c r="C375" s="92" t="s">
        <v>1143</v>
      </c>
      <c r="D375" s="92" t="s">
        <v>1876</v>
      </c>
      <c r="E375" s="89">
        <v>6</v>
      </c>
      <c r="F375" s="89">
        <v>2</v>
      </c>
      <c r="G375" s="90">
        <f t="shared" si="11"/>
        <v>8</v>
      </c>
      <c r="H375" s="191">
        <v>43769</v>
      </c>
      <c r="I375" s="91">
        <v>100</v>
      </c>
    </row>
    <row r="376" spans="1:9" outlineLevel="1" x14ac:dyDescent="0.35">
      <c r="A376" s="83" t="s">
        <v>1142</v>
      </c>
      <c r="B376" s="86" t="s">
        <v>1877</v>
      </c>
      <c r="C376" s="92" t="s">
        <v>1143</v>
      </c>
      <c r="D376" s="92" t="s">
        <v>1878</v>
      </c>
      <c r="E376" s="89">
        <v>6</v>
      </c>
      <c r="F376" s="89">
        <v>4</v>
      </c>
      <c r="G376" s="90">
        <f t="shared" si="11"/>
        <v>10</v>
      </c>
      <c r="H376" s="191">
        <v>43769</v>
      </c>
      <c r="I376" s="91">
        <v>70</v>
      </c>
    </row>
    <row r="377" spans="1:9" outlineLevel="1" x14ac:dyDescent="0.35">
      <c r="A377" s="83" t="s">
        <v>1142</v>
      </c>
      <c r="B377" s="86" t="s">
        <v>1879</v>
      </c>
      <c r="C377" s="92" t="s">
        <v>1143</v>
      </c>
      <c r="D377" s="92" t="s">
        <v>1880</v>
      </c>
      <c r="E377" s="89">
        <v>4</v>
      </c>
      <c r="F377" s="89">
        <v>3</v>
      </c>
      <c r="G377" s="90">
        <f t="shared" si="11"/>
        <v>7</v>
      </c>
      <c r="H377" s="191">
        <v>43769</v>
      </c>
      <c r="I377" s="91">
        <v>70</v>
      </c>
    </row>
    <row r="378" spans="1:9" outlineLevel="1" x14ac:dyDescent="0.35">
      <c r="A378" s="83" t="s">
        <v>1142</v>
      </c>
      <c r="B378" s="86" t="s">
        <v>1881</v>
      </c>
      <c r="C378" s="92" t="s">
        <v>1143</v>
      </c>
      <c r="D378" s="83" t="s">
        <v>1882</v>
      </c>
      <c r="E378" s="89">
        <v>2</v>
      </c>
      <c r="F378" s="89">
        <v>2</v>
      </c>
      <c r="G378" s="90">
        <f t="shared" si="11"/>
        <v>4</v>
      </c>
      <c r="H378" s="191">
        <v>43769</v>
      </c>
      <c r="I378" s="91">
        <v>90</v>
      </c>
    </row>
    <row r="379" spans="1:9" outlineLevel="1" x14ac:dyDescent="0.35">
      <c r="A379" s="83" t="s">
        <v>1142</v>
      </c>
      <c r="B379" s="86" t="s">
        <v>1883</v>
      </c>
      <c r="C379" s="92" t="s">
        <v>1143</v>
      </c>
      <c r="D379" s="83" t="s">
        <v>1884</v>
      </c>
      <c r="E379" s="89">
        <v>1</v>
      </c>
      <c r="F379" s="89">
        <v>2</v>
      </c>
      <c r="G379" s="90">
        <f t="shared" si="11"/>
        <v>3</v>
      </c>
      <c r="H379" s="191">
        <v>43769</v>
      </c>
      <c r="I379" s="91">
        <v>80</v>
      </c>
    </row>
    <row r="380" spans="1:9" outlineLevel="1" x14ac:dyDescent="0.35">
      <c r="A380" s="83" t="s">
        <v>1142</v>
      </c>
      <c r="B380" s="86" t="s">
        <v>1885</v>
      </c>
      <c r="C380" s="92" t="s">
        <v>1143</v>
      </c>
      <c r="D380" s="83" t="s">
        <v>1886</v>
      </c>
      <c r="E380" s="89">
        <v>1</v>
      </c>
      <c r="F380" s="89">
        <v>3</v>
      </c>
      <c r="G380" s="90">
        <f t="shared" si="11"/>
        <v>4</v>
      </c>
      <c r="H380" s="191">
        <v>43769</v>
      </c>
      <c r="I380" s="91">
        <v>85</v>
      </c>
    </row>
    <row r="381" spans="1:9" outlineLevel="1" x14ac:dyDescent="0.35">
      <c r="A381" s="83" t="s">
        <v>1142</v>
      </c>
      <c r="B381" s="86" t="s">
        <v>1887</v>
      </c>
      <c r="C381" s="92" t="s">
        <v>1143</v>
      </c>
      <c r="D381" s="83" t="s">
        <v>1888</v>
      </c>
      <c r="E381" s="89">
        <v>5</v>
      </c>
      <c r="F381" s="89">
        <v>2</v>
      </c>
      <c r="G381" s="90">
        <f t="shared" si="11"/>
        <v>7</v>
      </c>
      <c r="H381" s="191">
        <v>43769</v>
      </c>
      <c r="I381" s="91">
        <v>90</v>
      </c>
    </row>
    <row r="382" spans="1:9" outlineLevel="1" x14ac:dyDescent="0.35">
      <c r="A382" s="83" t="s">
        <v>1142</v>
      </c>
      <c r="B382" s="86" t="s">
        <v>1889</v>
      </c>
      <c r="C382" s="92" t="s">
        <v>1143</v>
      </c>
      <c r="D382" s="92" t="s">
        <v>1890</v>
      </c>
      <c r="E382" s="89">
        <v>2</v>
      </c>
      <c r="F382" s="89">
        <v>4</v>
      </c>
      <c r="G382" s="90">
        <f t="shared" si="11"/>
        <v>6</v>
      </c>
      <c r="H382" s="191">
        <v>43769</v>
      </c>
      <c r="I382" s="91">
        <v>100</v>
      </c>
    </row>
    <row r="383" spans="1:9" outlineLevel="1" x14ac:dyDescent="0.35">
      <c r="A383" s="83" t="s">
        <v>1142</v>
      </c>
      <c r="B383" s="86" t="s">
        <v>1891</v>
      </c>
      <c r="C383" s="92" t="s">
        <v>1143</v>
      </c>
      <c r="D383" s="92" t="s">
        <v>1892</v>
      </c>
      <c r="E383" s="89">
        <v>4</v>
      </c>
      <c r="F383" s="89">
        <v>2</v>
      </c>
      <c r="G383" s="90">
        <f t="shared" si="11"/>
        <v>6</v>
      </c>
      <c r="H383" s="191">
        <v>43769</v>
      </c>
      <c r="I383" s="91">
        <v>110</v>
      </c>
    </row>
    <row r="384" spans="1:9" outlineLevel="1" x14ac:dyDescent="0.35">
      <c r="A384" s="83" t="s">
        <v>1142</v>
      </c>
      <c r="B384" s="86" t="s">
        <v>1893</v>
      </c>
      <c r="C384" s="92" t="s">
        <v>1143</v>
      </c>
      <c r="D384" s="92" t="s">
        <v>1894</v>
      </c>
      <c r="E384" s="89">
        <v>6</v>
      </c>
      <c r="F384" s="89">
        <v>5</v>
      </c>
      <c r="G384" s="90">
        <f t="shared" si="11"/>
        <v>11</v>
      </c>
      <c r="H384" s="191">
        <v>43769</v>
      </c>
      <c r="I384" s="91">
        <v>80</v>
      </c>
    </row>
    <row r="385" spans="1:9" outlineLevel="1" x14ac:dyDescent="0.35">
      <c r="A385" s="83" t="s">
        <v>1142</v>
      </c>
      <c r="B385" s="86" t="s">
        <v>1895</v>
      </c>
      <c r="C385" s="92" t="s">
        <v>1143</v>
      </c>
      <c r="D385" s="92" t="s">
        <v>1896</v>
      </c>
      <c r="E385" s="89">
        <v>3</v>
      </c>
      <c r="F385" s="89">
        <v>2</v>
      </c>
      <c r="G385" s="90">
        <f t="shared" si="11"/>
        <v>5</v>
      </c>
      <c r="H385" s="191">
        <v>43769</v>
      </c>
      <c r="I385" s="91">
        <v>70</v>
      </c>
    </row>
    <row r="386" spans="1:9" outlineLevel="1" x14ac:dyDescent="0.35">
      <c r="A386" s="83" t="s">
        <v>1142</v>
      </c>
      <c r="B386" s="86" t="s">
        <v>1897</v>
      </c>
      <c r="C386" s="92" t="s">
        <v>1143</v>
      </c>
      <c r="D386" s="92" t="s">
        <v>1898</v>
      </c>
      <c r="E386" s="89">
        <v>5</v>
      </c>
      <c r="F386" s="89">
        <v>3</v>
      </c>
      <c r="G386" s="90">
        <f t="shared" si="11"/>
        <v>8</v>
      </c>
      <c r="H386" s="191">
        <v>43769</v>
      </c>
      <c r="I386" s="91">
        <v>65</v>
      </c>
    </row>
    <row r="387" spans="1:9" outlineLevel="1" x14ac:dyDescent="0.35">
      <c r="A387" s="83" t="s">
        <v>1142</v>
      </c>
      <c r="B387" s="86" t="s">
        <v>1899</v>
      </c>
      <c r="C387" s="92" t="s">
        <v>1143</v>
      </c>
      <c r="D387" s="92" t="s">
        <v>1900</v>
      </c>
      <c r="E387" s="89">
        <v>4</v>
      </c>
      <c r="F387" s="89">
        <v>3</v>
      </c>
      <c r="G387" s="90">
        <f t="shared" si="11"/>
        <v>7</v>
      </c>
      <c r="H387" s="191">
        <v>43769</v>
      </c>
      <c r="I387" s="91">
        <v>90</v>
      </c>
    </row>
    <row r="388" spans="1:9" outlineLevel="1" x14ac:dyDescent="0.35">
      <c r="A388" s="83" t="s">
        <v>1142</v>
      </c>
      <c r="B388" s="86" t="s">
        <v>1901</v>
      </c>
      <c r="C388" s="92" t="s">
        <v>1143</v>
      </c>
      <c r="D388" s="92" t="s">
        <v>1902</v>
      </c>
      <c r="E388" s="89">
        <v>5</v>
      </c>
      <c r="F388" s="89">
        <v>5</v>
      </c>
      <c r="G388" s="90">
        <f t="shared" si="11"/>
        <v>10</v>
      </c>
      <c r="H388" s="191">
        <v>43769</v>
      </c>
      <c r="I388" s="91">
        <v>100</v>
      </c>
    </row>
    <row r="389" spans="1:9" outlineLevel="1" x14ac:dyDescent="0.35">
      <c r="A389" s="83" t="s">
        <v>1142</v>
      </c>
      <c r="B389" s="86" t="s">
        <v>1903</v>
      </c>
      <c r="C389" s="92" t="s">
        <v>1143</v>
      </c>
      <c r="D389" s="92" t="s">
        <v>1904</v>
      </c>
      <c r="E389" s="89">
        <v>8</v>
      </c>
      <c r="F389" s="89">
        <v>8</v>
      </c>
      <c r="G389" s="90">
        <f t="shared" si="11"/>
        <v>16</v>
      </c>
      <c r="H389" s="191">
        <v>43769</v>
      </c>
      <c r="I389" s="91">
        <v>120</v>
      </c>
    </row>
    <row r="390" spans="1:9" outlineLevel="1" x14ac:dyDescent="0.35">
      <c r="A390" s="83" t="s">
        <v>1142</v>
      </c>
      <c r="B390" s="86" t="s">
        <v>1905</v>
      </c>
      <c r="C390" s="92" t="s">
        <v>1143</v>
      </c>
      <c r="D390" s="92" t="s">
        <v>1906</v>
      </c>
      <c r="E390" s="89">
        <v>5</v>
      </c>
      <c r="F390" s="89">
        <v>5</v>
      </c>
      <c r="G390" s="90">
        <f t="shared" si="11"/>
        <v>10</v>
      </c>
      <c r="H390" s="191">
        <v>43769</v>
      </c>
      <c r="I390" s="91">
        <v>50</v>
      </c>
    </row>
    <row r="391" spans="1:9" outlineLevel="1" x14ac:dyDescent="0.35">
      <c r="A391" s="83" t="s">
        <v>1142</v>
      </c>
      <c r="B391" s="86" t="s">
        <v>1907</v>
      </c>
      <c r="C391" s="92" t="s">
        <v>1143</v>
      </c>
      <c r="D391" s="92" t="s">
        <v>1908</v>
      </c>
      <c r="E391" s="89">
        <v>4</v>
      </c>
      <c r="F391" s="89">
        <v>4</v>
      </c>
      <c r="G391" s="90">
        <f t="shared" ref="G391:G409" si="12">E391+F391</f>
        <v>8</v>
      </c>
      <c r="H391" s="191">
        <v>43769</v>
      </c>
      <c r="I391" s="91">
        <v>60</v>
      </c>
    </row>
    <row r="392" spans="1:9" outlineLevel="1" x14ac:dyDescent="0.35">
      <c r="A392" s="83" t="s">
        <v>1142</v>
      </c>
      <c r="B392" s="86" t="s">
        <v>1909</v>
      </c>
      <c r="C392" s="92" t="s">
        <v>1143</v>
      </c>
      <c r="D392" s="92" t="s">
        <v>1910</v>
      </c>
      <c r="E392" s="89">
        <v>5</v>
      </c>
      <c r="F392" s="89">
        <v>5</v>
      </c>
      <c r="G392" s="90">
        <f t="shared" si="12"/>
        <v>10</v>
      </c>
      <c r="H392" s="191">
        <v>43769</v>
      </c>
      <c r="I392" s="91">
        <v>65</v>
      </c>
    </row>
    <row r="393" spans="1:9" outlineLevel="1" x14ac:dyDescent="0.35">
      <c r="A393" s="83" t="s">
        <v>1142</v>
      </c>
      <c r="B393" s="86" t="s">
        <v>1911</v>
      </c>
      <c r="C393" s="92" t="s">
        <v>1143</v>
      </c>
      <c r="D393" s="92" t="s">
        <v>1912</v>
      </c>
      <c r="E393" s="89">
        <v>8</v>
      </c>
      <c r="F393" s="89">
        <v>8</v>
      </c>
      <c r="G393" s="90">
        <f t="shared" si="12"/>
        <v>16</v>
      </c>
      <c r="H393" s="191">
        <v>43769</v>
      </c>
      <c r="I393" s="91">
        <v>60</v>
      </c>
    </row>
    <row r="394" spans="1:9" outlineLevel="1" x14ac:dyDescent="0.35">
      <c r="A394" s="83" t="s">
        <v>1142</v>
      </c>
      <c r="B394" s="86" t="s">
        <v>1913</v>
      </c>
      <c r="C394" s="92" t="s">
        <v>1143</v>
      </c>
      <c r="D394" s="92" t="s">
        <v>1914</v>
      </c>
      <c r="E394" s="89">
        <v>9</v>
      </c>
      <c r="F394" s="89">
        <v>9</v>
      </c>
      <c r="G394" s="90">
        <f t="shared" si="12"/>
        <v>18</v>
      </c>
      <c r="H394" s="191">
        <v>43769</v>
      </c>
      <c r="I394" s="91">
        <v>65</v>
      </c>
    </row>
    <row r="395" spans="1:9" outlineLevel="1" x14ac:dyDescent="0.35">
      <c r="A395" s="83" t="s">
        <v>1142</v>
      </c>
      <c r="B395" s="86" t="s">
        <v>1915</v>
      </c>
      <c r="C395" s="92" t="s">
        <v>1143</v>
      </c>
      <c r="D395" s="92" t="s">
        <v>1916</v>
      </c>
      <c r="E395" s="89">
        <v>4</v>
      </c>
      <c r="F395" s="89">
        <v>4</v>
      </c>
      <c r="G395" s="90">
        <f t="shared" si="12"/>
        <v>8</v>
      </c>
      <c r="H395" s="191">
        <v>43769</v>
      </c>
      <c r="I395" s="91">
        <v>70</v>
      </c>
    </row>
    <row r="396" spans="1:9" outlineLevel="1" x14ac:dyDescent="0.35">
      <c r="A396" s="83" t="s">
        <v>1142</v>
      </c>
      <c r="B396" s="86" t="s">
        <v>1917</v>
      </c>
      <c r="C396" s="92" t="s">
        <v>1143</v>
      </c>
      <c r="D396" s="92" t="s">
        <v>1918</v>
      </c>
      <c r="E396" s="89">
        <v>10</v>
      </c>
      <c r="F396" s="89">
        <v>10</v>
      </c>
      <c r="G396" s="90">
        <f t="shared" si="12"/>
        <v>20</v>
      </c>
      <c r="H396" s="191">
        <v>43769</v>
      </c>
      <c r="I396" s="91">
        <v>85</v>
      </c>
    </row>
    <row r="397" spans="1:9" outlineLevel="1" x14ac:dyDescent="0.35">
      <c r="A397" s="83" t="s">
        <v>1142</v>
      </c>
      <c r="B397" s="86" t="s">
        <v>1919</v>
      </c>
      <c r="C397" s="92" t="s">
        <v>1143</v>
      </c>
      <c r="D397" s="92" t="s">
        <v>1920</v>
      </c>
      <c r="E397" s="89">
        <v>6</v>
      </c>
      <c r="F397" s="89">
        <v>6</v>
      </c>
      <c r="G397" s="90">
        <f t="shared" si="12"/>
        <v>12</v>
      </c>
      <c r="H397" s="191">
        <v>43769</v>
      </c>
      <c r="I397" s="91">
        <v>100</v>
      </c>
    </row>
    <row r="398" spans="1:9" outlineLevel="1" x14ac:dyDescent="0.35">
      <c r="A398" s="83" t="s">
        <v>1142</v>
      </c>
      <c r="B398" s="86" t="s">
        <v>1921</v>
      </c>
      <c r="C398" s="92" t="s">
        <v>1143</v>
      </c>
      <c r="D398" s="92" t="s">
        <v>1922</v>
      </c>
      <c r="E398" s="89">
        <v>3</v>
      </c>
      <c r="F398" s="89">
        <v>3</v>
      </c>
      <c r="G398" s="90">
        <f t="shared" si="12"/>
        <v>6</v>
      </c>
      <c r="H398" s="191">
        <v>43769</v>
      </c>
      <c r="I398" s="91">
        <v>300</v>
      </c>
    </row>
    <row r="399" spans="1:9" outlineLevel="1" x14ac:dyDescent="0.35">
      <c r="A399" s="83" t="s">
        <v>1142</v>
      </c>
      <c r="B399" s="86" t="s">
        <v>1923</v>
      </c>
      <c r="C399" s="92" t="s">
        <v>1143</v>
      </c>
      <c r="D399" s="92" t="s">
        <v>1924</v>
      </c>
      <c r="E399" s="89">
        <v>7</v>
      </c>
      <c r="F399" s="89">
        <v>7</v>
      </c>
      <c r="G399" s="90">
        <f t="shared" si="12"/>
        <v>14</v>
      </c>
      <c r="H399" s="191">
        <v>43769</v>
      </c>
      <c r="I399" s="91">
        <v>390</v>
      </c>
    </row>
    <row r="400" spans="1:9" outlineLevel="1" x14ac:dyDescent="0.35">
      <c r="A400" s="83" t="s">
        <v>1142</v>
      </c>
      <c r="B400" s="86" t="s">
        <v>1925</v>
      </c>
      <c r="C400" s="92" t="s">
        <v>1143</v>
      </c>
      <c r="D400" s="92" t="s">
        <v>1884</v>
      </c>
      <c r="E400" s="89">
        <v>3</v>
      </c>
      <c r="F400" s="89">
        <v>3</v>
      </c>
      <c r="G400" s="90">
        <f t="shared" si="12"/>
        <v>6</v>
      </c>
      <c r="H400" s="191">
        <v>43769</v>
      </c>
      <c r="I400" s="91">
        <v>470</v>
      </c>
    </row>
    <row r="401" spans="1:9" outlineLevel="1" x14ac:dyDescent="0.35">
      <c r="A401" s="83" t="s">
        <v>1142</v>
      </c>
      <c r="B401" s="86" t="s">
        <v>1926</v>
      </c>
      <c r="C401" s="92" t="s">
        <v>1143</v>
      </c>
      <c r="D401" s="83" t="s">
        <v>1293</v>
      </c>
      <c r="E401" s="89">
        <v>2</v>
      </c>
      <c r="F401" s="89">
        <v>2</v>
      </c>
      <c r="G401" s="90">
        <f t="shared" si="12"/>
        <v>4</v>
      </c>
      <c r="H401" s="191">
        <v>43769</v>
      </c>
      <c r="I401" s="91">
        <v>200</v>
      </c>
    </row>
    <row r="402" spans="1:9" outlineLevel="1" x14ac:dyDescent="0.35">
      <c r="A402" s="83" t="s">
        <v>1142</v>
      </c>
      <c r="B402" s="86" t="s">
        <v>1927</v>
      </c>
      <c r="C402" s="92" t="s">
        <v>1143</v>
      </c>
      <c r="D402" s="92" t="s">
        <v>1928</v>
      </c>
      <c r="E402" s="89">
        <v>9</v>
      </c>
      <c r="F402" s="89">
        <v>9</v>
      </c>
      <c r="G402" s="90">
        <f t="shared" si="12"/>
        <v>18</v>
      </c>
      <c r="H402" s="191">
        <v>43769</v>
      </c>
      <c r="I402" s="91">
        <v>90</v>
      </c>
    </row>
    <row r="403" spans="1:9" outlineLevel="1" x14ac:dyDescent="0.35">
      <c r="A403" s="83" t="s">
        <v>1142</v>
      </c>
      <c r="B403" s="86" t="s">
        <v>1929</v>
      </c>
      <c r="C403" s="92" t="s">
        <v>1143</v>
      </c>
      <c r="D403" s="92" t="s">
        <v>1930</v>
      </c>
      <c r="E403" s="89">
        <v>6</v>
      </c>
      <c r="F403" s="89">
        <v>6</v>
      </c>
      <c r="G403" s="90">
        <f t="shared" si="12"/>
        <v>12</v>
      </c>
      <c r="H403" s="191">
        <v>43769</v>
      </c>
      <c r="I403" s="91">
        <v>250</v>
      </c>
    </row>
    <row r="404" spans="1:9" outlineLevel="1" x14ac:dyDescent="0.35">
      <c r="A404" s="83" t="s">
        <v>1142</v>
      </c>
      <c r="B404" s="86" t="s">
        <v>1931</v>
      </c>
      <c r="C404" s="92" t="s">
        <v>1143</v>
      </c>
      <c r="D404" s="92" t="s">
        <v>1932</v>
      </c>
      <c r="E404" s="89">
        <v>2</v>
      </c>
      <c r="F404" s="89">
        <v>8</v>
      </c>
      <c r="G404" s="90">
        <f t="shared" si="12"/>
        <v>10</v>
      </c>
      <c r="H404" s="191">
        <v>43769</v>
      </c>
      <c r="I404" s="91">
        <v>370</v>
      </c>
    </row>
    <row r="405" spans="1:9" outlineLevel="1" x14ac:dyDescent="0.35">
      <c r="A405" s="83" t="s">
        <v>1142</v>
      </c>
      <c r="B405" s="86" t="s">
        <v>1933</v>
      </c>
      <c r="C405" s="92" t="s">
        <v>1143</v>
      </c>
      <c r="D405" s="92" t="s">
        <v>1934</v>
      </c>
      <c r="E405" s="89">
        <v>4</v>
      </c>
      <c r="F405" s="89">
        <v>4</v>
      </c>
      <c r="G405" s="90">
        <f t="shared" si="12"/>
        <v>8</v>
      </c>
      <c r="H405" s="191">
        <v>43769</v>
      </c>
      <c r="I405" s="91">
        <v>300</v>
      </c>
    </row>
    <row r="406" spans="1:9" outlineLevel="1" x14ac:dyDescent="0.35">
      <c r="A406" s="83" t="s">
        <v>1142</v>
      </c>
      <c r="B406" s="86" t="s">
        <v>1935</v>
      </c>
      <c r="C406" s="92" t="s">
        <v>1143</v>
      </c>
      <c r="D406" s="92" t="s">
        <v>1936</v>
      </c>
      <c r="E406" s="89">
        <v>3</v>
      </c>
      <c r="F406" s="89">
        <v>3</v>
      </c>
      <c r="G406" s="90">
        <f t="shared" si="12"/>
        <v>6</v>
      </c>
      <c r="H406" s="191">
        <v>43769</v>
      </c>
      <c r="I406" s="91">
        <v>170</v>
      </c>
    </row>
    <row r="407" spans="1:9" outlineLevel="1" x14ac:dyDescent="0.35">
      <c r="A407" s="83" t="s">
        <v>1142</v>
      </c>
      <c r="B407" s="86" t="s">
        <v>1937</v>
      </c>
      <c r="C407" s="92" t="s">
        <v>1143</v>
      </c>
      <c r="D407" s="92" t="s">
        <v>1938</v>
      </c>
      <c r="E407" s="89">
        <v>8</v>
      </c>
      <c r="F407" s="89">
        <v>8</v>
      </c>
      <c r="G407" s="90">
        <f t="shared" si="12"/>
        <v>16</v>
      </c>
      <c r="H407" s="191">
        <v>43769</v>
      </c>
      <c r="I407" s="91">
        <v>350</v>
      </c>
    </row>
    <row r="408" spans="1:9" outlineLevel="1" x14ac:dyDescent="0.35">
      <c r="A408" s="83" t="s">
        <v>1142</v>
      </c>
      <c r="B408" s="86" t="s">
        <v>1939</v>
      </c>
      <c r="C408" s="92" t="s">
        <v>1143</v>
      </c>
      <c r="D408" s="92" t="s">
        <v>1940</v>
      </c>
      <c r="E408" s="89">
        <v>5</v>
      </c>
      <c r="F408" s="89">
        <v>5</v>
      </c>
      <c r="G408" s="90">
        <f t="shared" si="12"/>
        <v>10</v>
      </c>
      <c r="H408" s="191">
        <v>43769</v>
      </c>
      <c r="I408" s="91">
        <v>450</v>
      </c>
    </row>
    <row r="409" spans="1:9" outlineLevel="1" x14ac:dyDescent="0.35">
      <c r="A409" s="83" t="s">
        <v>1142</v>
      </c>
      <c r="B409" s="86" t="s">
        <v>1941</v>
      </c>
      <c r="C409" s="92" t="s">
        <v>1143</v>
      </c>
      <c r="D409" s="92" t="s">
        <v>1942</v>
      </c>
      <c r="E409" s="89">
        <v>8</v>
      </c>
      <c r="F409" s="89">
        <v>8</v>
      </c>
      <c r="G409" s="90">
        <f t="shared" si="12"/>
        <v>16</v>
      </c>
      <c r="H409" s="191">
        <v>43769</v>
      </c>
      <c r="I409" s="91">
        <v>100</v>
      </c>
    </row>
    <row r="410" spans="1:9" ht="15" thickBot="1" x14ac:dyDescent="0.4">
      <c r="A410" s="84" t="s">
        <v>1142</v>
      </c>
      <c r="B410" s="87"/>
      <c r="C410" s="93" t="s">
        <v>1143</v>
      </c>
      <c r="D410" s="135">
        <f>COUNTA(D359:D409)</f>
        <v>51</v>
      </c>
      <c r="E410" s="135">
        <f>SUM(E359:E409)</f>
        <v>262</v>
      </c>
      <c r="F410" s="135">
        <f>SUM(F359:F409)</f>
        <v>221</v>
      </c>
      <c r="G410" s="135">
        <f>SUM(G359:G409)</f>
        <v>483</v>
      </c>
      <c r="H410" s="193">
        <v>43769</v>
      </c>
      <c r="I410" s="136">
        <f>AVERAGE(I359:I409)</f>
        <v>130.19607843137254</v>
      </c>
    </row>
    <row r="411" spans="1:9" outlineLevel="1" x14ac:dyDescent="0.35">
      <c r="A411" s="85" t="s">
        <v>1144</v>
      </c>
      <c r="B411" s="88" t="s">
        <v>1943</v>
      </c>
      <c r="C411" s="99" t="s">
        <v>1145</v>
      </c>
      <c r="D411" s="85" t="s">
        <v>1944</v>
      </c>
      <c r="E411" s="111">
        <v>10</v>
      </c>
      <c r="F411" s="111">
        <v>7</v>
      </c>
      <c r="G411" s="112">
        <f t="shared" ref="G411:G442" si="13">E411+F411</f>
        <v>17</v>
      </c>
      <c r="H411" s="191">
        <v>43738</v>
      </c>
      <c r="I411" s="123">
        <v>300</v>
      </c>
    </row>
    <row r="412" spans="1:9" outlineLevel="1" x14ac:dyDescent="0.35">
      <c r="A412" s="83" t="s">
        <v>1144</v>
      </c>
      <c r="B412" s="86" t="s">
        <v>1945</v>
      </c>
      <c r="C412" s="92" t="s">
        <v>1145</v>
      </c>
      <c r="D412" s="83" t="s">
        <v>1946</v>
      </c>
      <c r="E412" s="89">
        <v>2</v>
      </c>
      <c r="F412" s="89">
        <v>2</v>
      </c>
      <c r="G412" s="90">
        <f t="shared" si="13"/>
        <v>4</v>
      </c>
      <c r="H412" s="191">
        <v>43738</v>
      </c>
      <c r="I412" s="91">
        <v>302</v>
      </c>
    </row>
    <row r="413" spans="1:9" outlineLevel="1" x14ac:dyDescent="0.35">
      <c r="A413" s="83" t="s">
        <v>1144</v>
      </c>
      <c r="B413" s="86" t="s">
        <v>1947</v>
      </c>
      <c r="C413" s="92" t="s">
        <v>1145</v>
      </c>
      <c r="D413" s="83" t="s">
        <v>1948</v>
      </c>
      <c r="E413" s="89">
        <v>3</v>
      </c>
      <c r="F413" s="89">
        <v>2</v>
      </c>
      <c r="G413" s="90">
        <f t="shared" si="13"/>
        <v>5</v>
      </c>
      <c r="H413" s="191">
        <v>43738</v>
      </c>
      <c r="I413" s="91">
        <v>480</v>
      </c>
    </row>
    <row r="414" spans="1:9" outlineLevel="1" x14ac:dyDescent="0.35">
      <c r="A414" s="83" t="s">
        <v>1144</v>
      </c>
      <c r="B414" s="86" t="s">
        <v>1949</v>
      </c>
      <c r="C414" s="92" t="s">
        <v>1145</v>
      </c>
      <c r="D414" s="83" t="s">
        <v>1950</v>
      </c>
      <c r="E414" s="89">
        <v>5</v>
      </c>
      <c r="F414" s="89">
        <v>5</v>
      </c>
      <c r="G414" s="90">
        <f t="shared" si="13"/>
        <v>10</v>
      </c>
      <c r="H414" s="191">
        <v>43738</v>
      </c>
      <c r="I414" s="91">
        <v>200</v>
      </c>
    </row>
    <row r="415" spans="1:9" outlineLevel="1" x14ac:dyDescent="0.35">
      <c r="A415" s="83" t="s">
        <v>1144</v>
      </c>
      <c r="B415" s="86" t="s">
        <v>1951</v>
      </c>
      <c r="C415" s="92" t="s">
        <v>1145</v>
      </c>
      <c r="D415" s="83" t="s">
        <v>1952</v>
      </c>
      <c r="E415" s="89">
        <v>6</v>
      </c>
      <c r="F415" s="89">
        <v>2</v>
      </c>
      <c r="G415" s="90">
        <f t="shared" si="13"/>
        <v>8</v>
      </c>
      <c r="H415" s="191">
        <v>43738</v>
      </c>
      <c r="I415" s="91">
        <v>280</v>
      </c>
    </row>
    <row r="416" spans="1:9" outlineLevel="1" x14ac:dyDescent="0.35">
      <c r="A416" s="83" t="s">
        <v>1144</v>
      </c>
      <c r="B416" s="86" t="s">
        <v>1953</v>
      </c>
      <c r="C416" s="92" t="s">
        <v>1145</v>
      </c>
      <c r="D416" s="83" t="s">
        <v>1954</v>
      </c>
      <c r="E416" s="89">
        <v>0</v>
      </c>
      <c r="F416" s="89">
        <v>4</v>
      </c>
      <c r="G416" s="90">
        <f t="shared" si="13"/>
        <v>4</v>
      </c>
      <c r="H416" s="191">
        <v>43738</v>
      </c>
      <c r="I416" s="91">
        <v>330</v>
      </c>
    </row>
    <row r="417" spans="1:9" outlineLevel="1" x14ac:dyDescent="0.35">
      <c r="A417" s="83" t="s">
        <v>1144</v>
      </c>
      <c r="B417" s="86" t="s">
        <v>1955</v>
      </c>
      <c r="C417" s="92" t="s">
        <v>1145</v>
      </c>
      <c r="D417" s="83" t="s">
        <v>1956</v>
      </c>
      <c r="E417" s="89">
        <v>1</v>
      </c>
      <c r="F417" s="89">
        <v>2</v>
      </c>
      <c r="G417" s="90">
        <f t="shared" si="13"/>
        <v>3</v>
      </c>
      <c r="H417" s="191">
        <v>43738</v>
      </c>
      <c r="I417" s="91">
        <v>420</v>
      </c>
    </row>
    <row r="418" spans="1:9" outlineLevel="1" x14ac:dyDescent="0.35">
      <c r="A418" s="83" t="s">
        <v>1144</v>
      </c>
      <c r="B418" s="86" t="s">
        <v>1957</v>
      </c>
      <c r="C418" s="92" t="s">
        <v>1145</v>
      </c>
      <c r="D418" s="83" t="s">
        <v>1958</v>
      </c>
      <c r="E418" s="89">
        <v>0</v>
      </c>
      <c r="F418" s="89">
        <v>1</v>
      </c>
      <c r="G418" s="90">
        <f t="shared" si="13"/>
        <v>1</v>
      </c>
      <c r="H418" s="191">
        <v>43738</v>
      </c>
      <c r="I418" s="91">
        <v>500</v>
      </c>
    </row>
    <row r="419" spans="1:9" outlineLevel="1" x14ac:dyDescent="0.35">
      <c r="A419" s="83" t="s">
        <v>1144</v>
      </c>
      <c r="B419" s="86" t="s">
        <v>1959</v>
      </c>
      <c r="C419" s="92" t="s">
        <v>1145</v>
      </c>
      <c r="D419" s="83" t="s">
        <v>1960</v>
      </c>
      <c r="E419" s="89">
        <v>5</v>
      </c>
      <c r="F419" s="89">
        <v>2</v>
      </c>
      <c r="G419" s="90">
        <f t="shared" si="13"/>
        <v>7</v>
      </c>
      <c r="H419" s="191">
        <v>43738</v>
      </c>
      <c r="I419" s="91">
        <v>304</v>
      </c>
    </row>
    <row r="420" spans="1:9" outlineLevel="1" x14ac:dyDescent="0.35">
      <c r="A420" s="83" t="s">
        <v>1144</v>
      </c>
      <c r="B420" s="86" t="s">
        <v>1961</v>
      </c>
      <c r="C420" s="92" t="s">
        <v>1145</v>
      </c>
      <c r="D420" s="92" t="s">
        <v>1962</v>
      </c>
      <c r="E420" s="89">
        <v>3</v>
      </c>
      <c r="F420" s="89">
        <v>2</v>
      </c>
      <c r="G420" s="90">
        <f t="shared" si="13"/>
        <v>5</v>
      </c>
      <c r="H420" s="191">
        <v>43738</v>
      </c>
      <c r="I420" s="91">
        <v>210</v>
      </c>
    </row>
    <row r="421" spans="1:9" outlineLevel="1" x14ac:dyDescent="0.35">
      <c r="A421" s="83" t="s">
        <v>1144</v>
      </c>
      <c r="B421" s="86" t="s">
        <v>1963</v>
      </c>
      <c r="C421" s="92" t="s">
        <v>1145</v>
      </c>
      <c r="D421" s="92" t="s">
        <v>1964</v>
      </c>
      <c r="E421" s="89">
        <v>2</v>
      </c>
      <c r="F421" s="89">
        <v>2</v>
      </c>
      <c r="G421" s="90">
        <f t="shared" si="13"/>
        <v>4</v>
      </c>
      <c r="H421" s="191">
        <v>43738</v>
      </c>
      <c r="I421" s="91">
        <v>180</v>
      </c>
    </row>
    <row r="422" spans="1:9" outlineLevel="1" x14ac:dyDescent="0.35">
      <c r="A422" s="83" t="s">
        <v>1144</v>
      </c>
      <c r="B422" s="86" t="s">
        <v>1965</v>
      </c>
      <c r="C422" s="92" t="s">
        <v>1145</v>
      </c>
      <c r="D422" s="92" t="s">
        <v>1966</v>
      </c>
      <c r="E422" s="89">
        <v>6</v>
      </c>
      <c r="F422" s="89">
        <v>2</v>
      </c>
      <c r="G422" s="90">
        <f t="shared" si="13"/>
        <v>8</v>
      </c>
      <c r="H422" s="191">
        <v>43738</v>
      </c>
      <c r="I422" s="91">
        <v>430</v>
      </c>
    </row>
    <row r="423" spans="1:9" outlineLevel="1" x14ac:dyDescent="0.35">
      <c r="A423" s="83" t="s">
        <v>1144</v>
      </c>
      <c r="B423" s="86" t="s">
        <v>1967</v>
      </c>
      <c r="C423" s="92" t="s">
        <v>1145</v>
      </c>
      <c r="D423" s="92" t="s">
        <v>1968</v>
      </c>
      <c r="E423" s="89">
        <v>2</v>
      </c>
      <c r="F423" s="89">
        <v>2</v>
      </c>
      <c r="G423" s="90">
        <f t="shared" si="13"/>
        <v>4</v>
      </c>
      <c r="H423" s="191">
        <v>43738</v>
      </c>
      <c r="I423" s="91">
        <v>290</v>
      </c>
    </row>
    <row r="424" spans="1:9" outlineLevel="1" x14ac:dyDescent="0.35">
      <c r="A424" s="83" t="s">
        <v>1144</v>
      </c>
      <c r="B424" s="86" t="s">
        <v>1969</v>
      </c>
      <c r="C424" s="92" t="s">
        <v>1145</v>
      </c>
      <c r="D424" s="92" t="s">
        <v>1970</v>
      </c>
      <c r="E424" s="89">
        <v>3</v>
      </c>
      <c r="F424" s="89">
        <v>2</v>
      </c>
      <c r="G424" s="90">
        <f t="shared" si="13"/>
        <v>5</v>
      </c>
      <c r="H424" s="191">
        <v>43738</v>
      </c>
      <c r="I424" s="91">
        <v>500</v>
      </c>
    </row>
    <row r="425" spans="1:9" outlineLevel="1" x14ac:dyDescent="0.35">
      <c r="A425" s="83" t="s">
        <v>1144</v>
      </c>
      <c r="B425" s="86" t="s">
        <v>1971</v>
      </c>
      <c r="C425" s="92" t="s">
        <v>1145</v>
      </c>
      <c r="D425" s="92" t="s">
        <v>1972</v>
      </c>
      <c r="E425" s="89">
        <v>4</v>
      </c>
      <c r="F425" s="89">
        <v>2</v>
      </c>
      <c r="G425" s="90">
        <f t="shared" si="13"/>
        <v>6</v>
      </c>
      <c r="H425" s="191">
        <v>43738</v>
      </c>
      <c r="I425" s="91">
        <v>510</v>
      </c>
    </row>
    <row r="426" spans="1:9" outlineLevel="1" x14ac:dyDescent="0.35">
      <c r="A426" s="83" t="s">
        <v>1144</v>
      </c>
      <c r="B426" s="86" t="s">
        <v>1973</v>
      </c>
      <c r="C426" s="92" t="s">
        <v>1145</v>
      </c>
      <c r="D426" s="92" t="s">
        <v>1974</v>
      </c>
      <c r="E426" s="89">
        <v>2</v>
      </c>
      <c r="F426" s="89">
        <v>2</v>
      </c>
      <c r="G426" s="90">
        <f t="shared" si="13"/>
        <v>4</v>
      </c>
      <c r="H426" s="191">
        <v>43738</v>
      </c>
      <c r="I426" s="91">
        <v>340</v>
      </c>
    </row>
    <row r="427" spans="1:9" outlineLevel="1" x14ac:dyDescent="0.35">
      <c r="A427" s="83" t="s">
        <v>1144</v>
      </c>
      <c r="B427" s="86" t="s">
        <v>1975</v>
      </c>
      <c r="C427" s="92" t="s">
        <v>1145</v>
      </c>
      <c r="D427" s="92" t="s">
        <v>1976</v>
      </c>
      <c r="E427" s="89">
        <v>0</v>
      </c>
      <c r="F427" s="89">
        <v>1</v>
      </c>
      <c r="G427" s="90">
        <f t="shared" si="13"/>
        <v>1</v>
      </c>
      <c r="H427" s="191">
        <v>43738</v>
      </c>
      <c r="I427" s="91">
        <v>350</v>
      </c>
    </row>
    <row r="428" spans="1:9" outlineLevel="1" x14ac:dyDescent="0.35">
      <c r="A428" s="83" t="s">
        <v>1144</v>
      </c>
      <c r="B428" s="86" t="s">
        <v>1977</v>
      </c>
      <c r="C428" s="92" t="s">
        <v>1145</v>
      </c>
      <c r="D428" s="92" t="s">
        <v>1978</v>
      </c>
      <c r="E428" s="89">
        <v>0</v>
      </c>
      <c r="F428" s="89">
        <v>1</v>
      </c>
      <c r="G428" s="90">
        <f t="shared" si="13"/>
        <v>1</v>
      </c>
      <c r="H428" s="191">
        <v>43738</v>
      </c>
      <c r="I428" s="91">
        <v>360</v>
      </c>
    </row>
    <row r="429" spans="1:9" outlineLevel="1" x14ac:dyDescent="0.35">
      <c r="A429" s="83" t="s">
        <v>1144</v>
      </c>
      <c r="B429" s="86" t="s">
        <v>1979</v>
      </c>
      <c r="C429" s="92" t="s">
        <v>1145</v>
      </c>
      <c r="D429" s="92" t="s">
        <v>1980</v>
      </c>
      <c r="E429" s="89">
        <v>3</v>
      </c>
      <c r="F429" s="89">
        <v>2</v>
      </c>
      <c r="G429" s="90">
        <f t="shared" si="13"/>
        <v>5</v>
      </c>
      <c r="H429" s="191">
        <v>43738</v>
      </c>
      <c r="I429" s="91">
        <v>600</v>
      </c>
    </row>
    <row r="430" spans="1:9" outlineLevel="1" x14ac:dyDescent="0.35">
      <c r="A430" s="83" t="s">
        <v>1144</v>
      </c>
      <c r="B430" s="86" t="s">
        <v>1981</v>
      </c>
      <c r="C430" s="92" t="s">
        <v>1145</v>
      </c>
      <c r="D430" s="83" t="s">
        <v>1982</v>
      </c>
      <c r="E430" s="89">
        <v>0</v>
      </c>
      <c r="F430" s="89">
        <v>1</v>
      </c>
      <c r="G430" s="90">
        <f t="shared" si="13"/>
        <v>1</v>
      </c>
      <c r="H430" s="191">
        <v>43738</v>
      </c>
      <c r="I430" s="91">
        <v>610</v>
      </c>
    </row>
    <row r="431" spans="1:9" outlineLevel="1" x14ac:dyDescent="0.35">
      <c r="A431" s="83" t="s">
        <v>1144</v>
      </c>
      <c r="B431" s="86" t="s">
        <v>1983</v>
      </c>
      <c r="C431" s="92" t="s">
        <v>1145</v>
      </c>
      <c r="D431" s="83" t="s">
        <v>1984</v>
      </c>
      <c r="E431" s="89">
        <v>0</v>
      </c>
      <c r="F431" s="89">
        <v>2</v>
      </c>
      <c r="G431" s="90">
        <f t="shared" si="13"/>
        <v>2</v>
      </c>
      <c r="H431" s="191">
        <v>43738</v>
      </c>
      <c r="I431" s="91">
        <v>650</v>
      </c>
    </row>
    <row r="432" spans="1:9" outlineLevel="1" x14ac:dyDescent="0.35">
      <c r="A432" s="83" t="s">
        <v>1144</v>
      </c>
      <c r="B432" s="86" t="s">
        <v>1985</v>
      </c>
      <c r="C432" s="92" t="s">
        <v>1145</v>
      </c>
      <c r="D432" s="83" t="s">
        <v>1986</v>
      </c>
      <c r="E432" s="89">
        <v>5</v>
      </c>
      <c r="F432" s="89">
        <v>1</v>
      </c>
      <c r="G432" s="90">
        <f t="shared" si="13"/>
        <v>6</v>
      </c>
      <c r="H432" s="191">
        <v>43738</v>
      </c>
      <c r="I432" s="91">
        <v>700</v>
      </c>
    </row>
    <row r="433" spans="1:9" outlineLevel="1" x14ac:dyDescent="0.35">
      <c r="A433" s="83" t="s">
        <v>1144</v>
      </c>
      <c r="B433" s="86" t="s">
        <v>1987</v>
      </c>
      <c r="C433" s="92" t="s">
        <v>1145</v>
      </c>
      <c r="D433" s="83" t="s">
        <v>1988</v>
      </c>
      <c r="E433" s="89">
        <v>0</v>
      </c>
      <c r="F433" s="89">
        <v>1</v>
      </c>
      <c r="G433" s="90">
        <f t="shared" si="13"/>
        <v>1</v>
      </c>
      <c r="H433" s="191">
        <v>43738</v>
      </c>
      <c r="I433" s="91">
        <v>701</v>
      </c>
    </row>
    <row r="434" spans="1:9" outlineLevel="1" x14ac:dyDescent="0.35">
      <c r="A434" s="83" t="s">
        <v>1144</v>
      </c>
      <c r="B434" s="86" t="s">
        <v>1989</v>
      </c>
      <c r="C434" s="92" t="s">
        <v>1145</v>
      </c>
      <c r="D434" s="92" t="s">
        <v>1990</v>
      </c>
      <c r="E434" s="89">
        <v>0</v>
      </c>
      <c r="F434" s="89">
        <v>1</v>
      </c>
      <c r="G434" s="90">
        <f t="shared" si="13"/>
        <v>1</v>
      </c>
      <c r="H434" s="191">
        <v>43738</v>
      </c>
      <c r="I434" s="91">
        <v>700</v>
      </c>
    </row>
    <row r="435" spans="1:9" outlineLevel="1" x14ac:dyDescent="0.35">
      <c r="A435" s="83" t="s">
        <v>1144</v>
      </c>
      <c r="B435" s="86" t="s">
        <v>1991</v>
      </c>
      <c r="C435" s="92" t="s">
        <v>1145</v>
      </c>
      <c r="D435" s="92" t="s">
        <v>1992</v>
      </c>
      <c r="E435" s="89">
        <v>0</v>
      </c>
      <c r="F435" s="89">
        <v>1</v>
      </c>
      <c r="G435" s="90">
        <f t="shared" si="13"/>
        <v>1</v>
      </c>
      <c r="H435" s="191">
        <v>43738</v>
      </c>
      <c r="I435" s="91">
        <v>800</v>
      </c>
    </row>
    <row r="436" spans="1:9" outlineLevel="1" x14ac:dyDescent="0.35">
      <c r="A436" s="83" t="s">
        <v>1144</v>
      </c>
      <c r="B436" s="86" t="s">
        <v>1993</v>
      </c>
      <c r="C436" s="92" t="s">
        <v>1145</v>
      </c>
      <c r="D436" s="92" t="s">
        <v>1994</v>
      </c>
      <c r="E436" s="89">
        <v>5</v>
      </c>
      <c r="F436" s="89">
        <v>2</v>
      </c>
      <c r="G436" s="90">
        <f t="shared" si="13"/>
        <v>7</v>
      </c>
      <c r="H436" s="191">
        <v>43738</v>
      </c>
      <c r="I436" s="91">
        <v>130</v>
      </c>
    </row>
    <row r="437" spans="1:9" outlineLevel="1" x14ac:dyDescent="0.35">
      <c r="A437" s="83" t="s">
        <v>1144</v>
      </c>
      <c r="B437" s="86" t="s">
        <v>1995</v>
      </c>
      <c r="C437" s="92" t="s">
        <v>1145</v>
      </c>
      <c r="D437" s="92" t="s">
        <v>1996</v>
      </c>
      <c r="E437" s="89">
        <v>3</v>
      </c>
      <c r="F437" s="89">
        <v>1</v>
      </c>
      <c r="G437" s="90">
        <f t="shared" si="13"/>
        <v>4</v>
      </c>
      <c r="H437" s="191">
        <v>43738</v>
      </c>
      <c r="I437" s="91">
        <v>340</v>
      </c>
    </row>
    <row r="438" spans="1:9" outlineLevel="1" x14ac:dyDescent="0.35">
      <c r="A438" s="83" t="s">
        <v>1144</v>
      </c>
      <c r="B438" s="86" t="s">
        <v>1997</v>
      </c>
      <c r="C438" s="92" t="s">
        <v>1145</v>
      </c>
      <c r="D438" s="92" t="s">
        <v>1998</v>
      </c>
      <c r="E438" s="89">
        <v>5</v>
      </c>
      <c r="F438" s="89">
        <v>1</v>
      </c>
      <c r="G438" s="90">
        <f t="shared" si="13"/>
        <v>6</v>
      </c>
      <c r="H438" s="191">
        <v>43738</v>
      </c>
      <c r="I438" s="91">
        <v>490</v>
      </c>
    </row>
    <row r="439" spans="1:9" outlineLevel="1" x14ac:dyDescent="0.35">
      <c r="A439" s="83" t="s">
        <v>1144</v>
      </c>
      <c r="B439" s="86" t="s">
        <v>1999</v>
      </c>
      <c r="C439" s="92" t="s">
        <v>1145</v>
      </c>
      <c r="D439" s="92" t="s">
        <v>2000</v>
      </c>
      <c r="E439" s="89">
        <v>7</v>
      </c>
      <c r="F439" s="89">
        <v>2</v>
      </c>
      <c r="G439" s="90">
        <f t="shared" si="13"/>
        <v>9</v>
      </c>
      <c r="H439" s="191">
        <v>43738</v>
      </c>
      <c r="I439" s="91">
        <v>710</v>
      </c>
    </row>
    <row r="440" spans="1:9" outlineLevel="1" x14ac:dyDescent="0.35">
      <c r="A440" s="83" t="s">
        <v>1144</v>
      </c>
      <c r="B440" s="86" t="s">
        <v>2001</v>
      </c>
      <c r="C440" s="92" t="s">
        <v>1145</v>
      </c>
      <c r="D440" s="92" t="s">
        <v>2002</v>
      </c>
      <c r="E440" s="89">
        <v>0</v>
      </c>
      <c r="F440" s="89">
        <v>1</v>
      </c>
      <c r="G440" s="90">
        <f t="shared" si="13"/>
        <v>1</v>
      </c>
      <c r="H440" s="191">
        <v>43738</v>
      </c>
      <c r="I440" s="91">
        <v>830</v>
      </c>
    </row>
    <row r="441" spans="1:9" outlineLevel="1" x14ac:dyDescent="0.35">
      <c r="A441" s="83" t="s">
        <v>1144</v>
      </c>
      <c r="B441" s="86" t="s">
        <v>2003</v>
      </c>
      <c r="C441" s="92" t="s">
        <v>1145</v>
      </c>
      <c r="D441" s="92" t="s">
        <v>2004</v>
      </c>
      <c r="E441" s="89">
        <v>6</v>
      </c>
      <c r="F441" s="89">
        <v>2</v>
      </c>
      <c r="G441" s="90">
        <f t="shared" si="13"/>
        <v>8</v>
      </c>
      <c r="H441" s="191">
        <v>43738</v>
      </c>
      <c r="I441" s="91">
        <v>880</v>
      </c>
    </row>
    <row r="442" spans="1:9" outlineLevel="1" x14ac:dyDescent="0.35">
      <c r="A442" s="83" t="s">
        <v>1144</v>
      </c>
      <c r="B442" s="86" t="s">
        <v>2005</v>
      </c>
      <c r="C442" s="92" t="s">
        <v>1145</v>
      </c>
      <c r="D442" s="92" t="s">
        <v>2006</v>
      </c>
      <c r="E442" s="89">
        <v>4</v>
      </c>
      <c r="F442" s="89">
        <v>2</v>
      </c>
      <c r="G442" s="90">
        <f t="shared" si="13"/>
        <v>6</v>
      </c>
      <c r="H442" s="191">
        <v>43738</v>
      </c>
      <c r="I442" s="91">
        <v>100</v>
      </c>
    </row>
    <row r="443" spans="1:9" outlineLevel="1" x14ac:dyDescent="0.35">
      <c r="A443" s="83" t="s">
        <v>1144</v>
      </c>
      <c r="B443" s="86" t="s">
        <v>2007</v>
      </c>
      <c r="C443" s="92" t="s">
        <v>1145</v>
      </c>
      <c r="D443" s="92" t="s">
        <v>2008</v>
      </c>
      <c r="E443" s="89">
        <v>5</v>
      </c>
      <c r="F443" s="89">
        <v>3</v>
      </c>
      <c r="G443" s="90">
        <f t="shared" ref="G443:G464" si="14">E443+F443</f>
        <v>8</v>
      </c>
      <c r="H443" s="191">
        <v>43738</v>
      </c>
      <c r="I443" s="91">
        <v>720</v>
      </c>
    </row>
    <row r="444" spans="1:9" outlineLevel="1" x14ac:dyDescent="0.35">
      <c r="A444" s="83" t="s">
        <v>1144</v>
      </c>
      <c r="B444" s="86" t="s">
        <v>2009</v>
      </c>
      <c r="C444" s="92" t="s">
        <v>1145</v>
      </c>
      <c r="D444" s="92" t="s">
        <v>2010</v>
      </c>
      <c r="E444" s="89">
        <v>8</v>
      </c>
      <c r="F444" s="89">
        <v>5</v>
      </c>
      <c r="G444" s="90">
        <f t="shared" si="14"/>
        <v>13</v>
      </c>
      <c r="H444" s="191">
        <v>43738</v>
      </c>
      <c r="I444" s="91">
        <v>200</v>
      </c>
    </row>
    <row r="445" spans="1:9" outlineLevel="1" x14ac:dyDescent="0.35">
      <c r="A445" s="83" t="s">
        <v>1144</v>
      </c>
      <c r="B445" s="86" t="s">
        <v>2011</v>
      </c>
      <c r="C445" s="92" t="s">
        <v>1145</v>
      </c>
      <c r="D445" s="92" t="s">
        <v>2012</v>
      </c>
      <c r="E445" s="89">
        <v>12</v>
      </c>
      <c r="F445" s="89">
        <v>7</v>
      </c>
      <c r="G445" s="90">
        <f t="shared" si="14"/>
        <v>19</v>
      </c>
      <c r="H445" s="191">
        <v>43738</v>
      </c>
      <c r="I445" s="91">
        <v>330</v>
      </c>
    </row>
    <row r="446" spans="1:9" outlineLevel="1" x14ac:dyDescent="0.35">
      <c r="A446" s="83" t="s">
        <v>1144</v>
      </c>
      <c r="B446" s="86" t="s">
        <v>2013</v>
      </c>
      <c r="C446" s="92" t="s">
        <v>1145</v>
      </c>
      <c r="D446" s="92" t="s">
        <v>2014</v>
      </c>
      <c r="E446" s="89">
        <v>7</v>
      </c>
      <c r="F446" s="89">
        <v>8</v>
      </c>
      <c r="G446" s="90">
        <f t="shared" si="14"/>
        <v>15</v>
      </c>
      <c r="H446" s="191">
        <v>43738</v>
      </c>
      <c r="I446" s="91">
        <v>380</v>
      </c>
    </row>
    <row r="447" spans="1:9" outlineLevel="1" x14ac:dyDescent="0.35">
      <c r="A447" s="83" t="s">
        <v>1144</v>
      </c>
      <c r="B447" s="86" t="s">
        <v>2015</v>
      </c>
      <c r="C447" s="92" t="s">
        <v>1145</v>
      </c>
      <c r="D447" s="92" t="s">
        <v>2016</v>
      </c>
      <c r="E447" s="89">
        <v>3</v>
      </c>
      <c r="F447" s="89">
        <v>2</v>
      </c>
      <c r="G447" s="90">
        <f t="shared" si="14"/>
        <v>5</v>
      </c>
      <c r="H447" s="191">
        <v>43738</v>
      </c>
      <c r="I447" s="91">
        <v>130</v>
      </c>
    </row>
    <row r="448" spans="1:9" outlineLevel="1" x14ac:dyDescent="0.35">
      <c r="A448" s="83" t="s">
        <v>1144</v>
      </c>
      <c r="B448" s="86" t="s">
        <v>2017</v>
      </c>
      <c r="C448" s="92" t="s">
        <v>1145</v>
      </c>
      <c r="D448" s="92" t="s">
        <v>2018</v>
      </c>
      <c r="E448" s="89">
        <v>9</v>
      </c>
      <c r="F448" s="89">
        <v>6</v>
      </c>
      <c r="G448" s="90">
        <f t="shared" si="14"/>
        <v>15</v>
      </c>
      <c r="H448" s="191">
        <v>43738</v>
      </c>
      <c r="I448" s="91">
        <v>270</v>
      </c>
    </row>
    <row r="449" spans="1:9" outlineLevel="1" x14ac:dyDescent="0.35">
      <c r="A449" s="83" t="s">
        <v>1144</v>
      </c>
      <c r="B449" s="86" t="s">
        <v>2019</v>
      </c>
      <c r="C449" s="92" t="s">
        <v>1145</v>
      </c>
      <c r="D449" s="92" t="s">
        <v>2020</v>
      </c>
      <c r="E449" s="89">
        <v>7</v>
      </c>
      <c r="F449" s="89">
        <v>4</v>
      </c>
      <c r="G449" s="90">
        <f t="shared" si="14"/>
        <v>11</v>
      </c>
      <c r="H449" s="191">
        <v>43738</v>
      </c>
      <c r="I449" s="91">
        <v>80</v>
      </c>
    </row>
    <row r="450" spans="1:9" outlineLevel="1" x14ac:dyDescent="0.35">
      <c r="A450" s="83" t="s">
        <v>1144</v>
      </c>
      <c r="B450" s="86" t="s">
        <v>2021</v>
      </c>
      <c r="C450" s="92" t="s">
        <v>1145</v>
      </c>
      <c r="D450" s="92" t="s">
        <v>2022</v>
      </c>
      <c r="E450" s="89">
        <v>7</v>
      </c>
      <c r="F450" s="89">
        <v>5</v>
      </c>
      <c r="G450" s="90">
        <f t="shared" si="14"/>
        <v>12</v>
      </c>
      <c r="H450" s="191">
        <v>43738</v>
      </c>
      <c r="I450" s="91">
        <v>50</v>
      </c>
    </row>
    <row r="451" spans="1:9" outlineLevel="1" x14ac:dyDescent="0.35">
      <c r="A451" s="83" t="s">
        <v>1144</v>
      </c>
      <c r="B451" s="86" t="s">
        <v>2023</v>
      </c>
      <c r="C451" s="92" t="s">
        <v>1145</v>
      </c>
      <c r="D451" s="92" t="s">
        <v>2024</v>
      </c>
      <c r="E451" s="89">
        <v>6</v>
      </c>
      <c r="F451" s="89">
        <v>3</v>
      </c>
      <c r="G451" s="90">
        <f t="shared" si="14"/>
        <v>9</v>
      </c>
      <c r="H451" s="191">
        <v>43738</v>
      </c>
      <c r="I451" s="91">
        <v>30</v>
      </c>
    </row>
    <row r="452" spans="1:9" outlineLevel="1" x14ac:dyDescent="0.35">
      <c r="A452" s="83" t="s">
        <v>1144</v>
      </c>
      <c r="B452" s="86" t="s">
        <v>2025</v>
      </c>
      <c r="C452" s="92" t="s">
        <v>1145</v>
      </c>
      <c r="D452" s="92" t="s">
        <v>2026</v>
      </c>
      <c r="E452" s="89">
        <v>9</v>
      </c>
      <c r="F452" s="89">
        <v>6</v>
      </c>
      <c r="G452" s="90">
        <f t="shared" si="14"/>
        <v>15</v>
      </c>
      <c r="H452" s="191">
        <v>43738</v>
      </c>
      <c r="I452" s="91">
        <v>60</v>
      </c>
    </row>
    <row r="453" spans="1:9" outlineLevel="1" x14ac:dyDescent="0.35">
      <c r="A453" s="83" t="s">
        <v>1144</v>
      </c>
      <c r="B453" s="86" t="s">
        <v>2027</v>
      </c>
      <c r="C453" s="92" t="s">
        <v>1145</v>
      </c>
      <c r="D453" s="83" t="s">
        <v>2028</v>
      </c>
      <c r="E453" s="89">
        <v>5</v>
      </c>
      <c r="F453" s="89">
        <v>3</v>
      </c>
      <c r="G453" s="90">
        <f t="shared" si="14"/>
        <v>8</v>
      </c>
      <c r="H453" s="191">
        <v>43738</v>
      </c>
      <c r="I453" s="91">
        <v>540</v>
      </c>
    </row>
    <row r="454" spans="1:9" outlineLevel="1" x14ac:dyDescent="0.35">
      <c r="A454" s="83" t="s">
        <v>1144</v>
      </c>
      <c r="B454" s="86" t="s">
        <v>2029</v>
      </c>
      <c r="C454" s="92" t="s">
        <v>1145</v>
      </c>
      <c r="D454" s="92" t="s">
        <v>2030</v>
      </c>
      <c r="E454" s="89">
        <v>12</v>
      </c>
      <c r="F454" s="89">
        <v>7</v>
      </c>
      <c r="G454" s="90">
        <f t="shared" si="14"/>
        <v>19</v>
      </c>
      <c r="H454" s="191">
        <v>43738</v>
      </c>
      <c r="I454" s="91">
        <v>240</v>
      </c>
    </row>
    <row r="455" spans="1:9" outlineLevel="1" x14ac:dyDescent="0.35">
      <c r="A455" s="83" t="s">
        <v>1144</v>
      </c>
      <c r="B455" s="86" t="s">
        <v>2031</v>
      </c>
      <c r="C455" s="92" t="s">
        <v>1145</v>
      </c>
      <c r="D455" s="92" t="s">
        <v>2032</v>
      </c>
      <c r="E455" s="89">
        <v>5</v>
      </c>
      <c r="F455" s="89">
        <v>2</v>
      </c>
      <c r="G455" s="90">
        <f t="shared" si="14"/>
        <v>7</v>
      </c>
      <c r="H455" s="191">
        <v>43738</v>
      </c>
      <c r="I455" s="91">
        <v>310</v>
      </c>
    </row>
    <row r="456" spans="1:9" outlineLevel="1" x14ac:dyDescent="0.35">
      <c r="A456" s="83" t="s">
        <v>1144</v>
      </c>
      <c r="B456" s="86" t="s">
        <v>2033</v>
      </c>
      <c r="C456" s="92" t="s">
        <v>1145</v>
      </c>
      <c r="D456" s="92" t="s">
        <v>2034</v>
      </c>
      <c r="E456" s="89">
        <v>8</v>
      </c>
      <c r="F456" s="89">
        <v>2</v>
      </c>
      <c r="G456" s="90">
        <f t="shared" si="14"/>
        <v>10</v>
      </c>
      <c r="H456" s="191">
        <v>43738</v>
      </c>
      <c r="I456" s="91">
        <v>610</v>
      </c>
    </row>
    <row r="457" spans="1:9" outlineLevel="1" x14ac:dyDescent="0.35">
      <c r="A457" s="83" t="s">
        <v>1144</v>
      </c>
      <c r="B457" s="86" t="s">
        <v>2035</v>
      </c>
      <c r="C457" s="92" t="s">
        <v>1145</v>
      </c>
      <c r="D457" s="92" t="s">
        <v>618</v>
      </c>
      <c r="E457" s="89">
        <v>6</v>
      </c>
      <c r="F457" s="89">
        <v>4</v>
      </c>
      <c r="G457" s="90">
        <f t="shared" si="14"/>
        <v>10</v>
      </c>
      <c r="H457" s="191">
        <v>43738</v>
      </c>
      <c r="I457" s="91">
        <v>340</v>
      </c>
    </row>
    <row r="458" spans="1:9" outlineLevel="1" x14ac:dyDescent="0.35">
      <c r="A458" s="83" t="s">
        <v>1144</v>
      </c>
      <c r="B458" s="86" t="s">
        <v>2036</v>
      </c>
      <c r="C458" s="92" t="s">
        <v>1145</v>
      </c>
      <c r="D458" s="92" t="s">
        <v>2037</v>
      </c>
      <c r="E458" s="89">
        <v>3</v>
      </c>
      <c r="F458" s="89">
        <v>2</v>
      </c>
      <c r="G458" s="90">
        <f t="shared" si="14"/>
        <v>5</v>
      </c>
      <c r="H458" s="191">
        <v>43738</v>
      </c>
      <c r="I458" s="91">
        <v>770</v>
      </c>
    </row>
    <row r="459" spans="1:9" outlineLevel="1" x14ac:dyDescent="0.35">
      <c r="A459" s="83" t="s">
        <v>1144</v>
      </c>
      <c r="B459" s="86" t="s">
        <v>2038</v>
      </c>
      <c r="C459" s="92" t="s">
        <v>1145</v>
      </c>
      <c r="D459" s="92" t="s">
        <v>2039</v>
      </c>
      <c r="E459" s="89">
        <v>9</v>
      </c>
      <c r="F459" s="89">
        <v>3</v>
      </c>
      <c r="G459" s="90">
        <f t="shared" si="14"/>
        <v>12</v>
      </c>
      <c r="H459" s="191">
        <v>43738</v>
      </c>
      <c r="I459" s="91">
        <v>890</v>
      </c>
    </row>
    <row r="460" spans="1:9" outlineLevel="1" x14ac:dyDescent="0.35">
      <c r="A460" s="83" t="s">
        <v>1144</v>
      </c>
      <c r="B460" s="86" t="s">
        <v>2040</v>
      </c>
      <c r="C460" s="92" t="s">
        <v>1145</v>
      </c>
      <c r="D460" s="92" t="s">
        <v>2041</v>
      </c>
      <c r="E460" s="89">
        <v>2</v>
      </c>
      <c r="F460" s="89">
        <v>5</v>
      </c>
      <c r="G460" s="90">
        <f t="shared" si="14"/>
        <v>7</v>
      </c>
      <c r="H460" s="191">
        <v>43738</v>
      </c>
      <c r="I460" s="91">
        <v>910</v>
      </c>
    </row>
    <row r="461" spans="1:9" outlineLevel="1" x14ac:dyDescent="0.35">
      <c r="A461" s="83" t="s">
        <v>1144</v>
      </c>
      <c r="B461" s="86" t="s">
        <v>2042</v>
      </c>
      <c r="C461" s="92" t="s">
        <v>1145</v>
      </c>
      <c r="D461" s="92" t="s">
        <v>2043</v>
      </c>
      <c r="E461" s="89">
        <v>7</v>
      </c>
      <c r="F461" s="89">
        <v>3</v>
      </c>
      <c r="G461" s="90">
        <f t="shared" si="14"/>
        <v>10</v>
      </c>
      <c r="H461" s="191">
        <v>43738</v>
      </c>
      <c r="I461" s="91">
        <v>840</v>
      </c>
    </row>
    <row r="462" spans="1:9" outlineLevel="1" x14ac:dyDescent="0.35">
      <c r="A462" s="83" t="s">
        <v>1144</v>
      </c>
      <c r="B462" s="86" t="s">
        <v>2044</v>
      </c>
      <c r="C462" s="92" t="s">
        <v>1145</v>
      </c>
      <c r="D462" s="92" t="s">
        <v>2045</v>
      </c>
      <c r="E462" s="89">
        <v>1</v>
      </c>
      <c r="F462" s="89">
        <v>3</v>
      </c>
      <c r="G462" s="90">
        <f t="shared" si="14"/>
        <v>4</v>
      </c>
      <c r="H462" s="191">
        <v>43738</v>
      </c>
      <c r="I462" s="91">
        <v>870</v>
      </c>
    </row>
    <row r="463" spans="1:9" outlineLevel="1" x14ac:dyDescent="0.35">
      <c r="A463" s="83" t="s">
        <v>1144</v>
      </c>
      <c r="B463" s="86" t="s">
        <v>2046</v>
      </c>
      <c r="C463" s="92" t="s">
        <v>1145</v>
      </c>
      <c r="D463" s="92" t="s">
        <v>2047</v>
      </c>
      <c r="E463" s="89">
        <v>4</v>
      </c>
      <c r="F463" s="89">
        <v>3</v>
      </c>
      <c r="G463" s="90">
        <f t="shared" si="14"/>
        <v>7</v>
      </c>
      <c r="H463" s="191">
        <v>43738</v>
      </c>
      <c r="I463" s="91">
        <v>940</v>
      </c>
    </row>
    <row r="464" spans="1:9" outlineLevel="1" x14ac:dyDescent="0.35">
      <c r="A464" s="83" t="s">
        <v>1144</v>
      </c>
      <c r="B464" s="86" t="s">
        <v>2048</v>
      </c>
      <c r="C464" s="92" t="s">
        <v>1145</v>
      </c>
      <c r="D464" s="92" t="s">
        <v>2049</v>
      </c>
      <c r="E464" s="89">
        <v>10</v>
      </c>
      <c r="F464" s="89">
        <v>5</v>
      </c>
      <c r="G464" s="90">
        <f t="shared" si="14"/>
        <v>15</v>
      </c>
      <c r="H464" s="191">
        <v>43738</v>
      </c>
      <c r="I464" s="91">
        <v>900</v>
      </c>
    </row>
    <row r="465" spans="1:9" ht="15" thickBot="1" x14ac:dyDescent="0.4">
      <c r="A465" s="84" t="s">
        <v>1144</v>
      </c>
      <c r="B465" s="87"/>
      <c r="C465" s="93" t="s">
        <v>1145</v>
      </c>
      <c r="D465" s="135">
        <f>COUNTA(D411:D464)</f>
        <v>54</v>
      </c>
      <c r="E465" s="135">
        <f>SUM(E411:E464)</f>
        <v>237</v>
      </c>
      <c r="F465" s="135">
        <f>SUM(F411:F464)</f>
        <v>154</v>
      </c>
      <c r="G465" s="135">
        <f>SUM(G411:G464)</f>
        <v>391</v>
      </c>
      <c r="H465" s="106">
        <v>43738</v>
      </c>
      <c r="I465" s="136">
        <f>AVERAGE(I411:I464)</f>
        <v>461.7962962962963</v>
      </c>
    </row>
    <row r="467" spans="1:9" x14ac:dyDescent="0.35">
      <c r="G467" s="55">
        <f>SUM(G45+G105+G150+G244+G294+G358+G410+G465)</f>
        <v>3479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AAF28-A1C4-4D7A-B0B2-2A1711C5E4B6}">
  <sheetPr codeName="Sheet11"/>
  <dimension ref="A2:H22"/>
  <sheetViews>
    <sheetView topLeftCell="C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1547.6759999999999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'GS7133- PTDs'!J11</f>
        <v>2400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 t="s">
        <v>1105</v>
      </c>
      <c r="H6" s="138">
        <f>C4-C3</f>
        <v>852.32400000000007</v>
      </c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79">
        <f>C15*(1-C16)*C17</f>
        <v>2261.9879999999998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'GS7133- PTDs'!J11</f>
        <v>2400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</row>
    <row r="17" spans="1:8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 t="s">
        <v>2050</v>
      </c>
      <c r="H17" s="138">
        <f>C15-C14</f>
        <v>138.01200000000017</v>
      </c>
    </row>
    <row r="19" spans="1:8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</row>
    <row r="20" spans="1:8" x14ac:dyDescent="0.35">
      <c r="A20" s="292" t="s">
        <v>1124</v>
      </c>
      <c r="B20" s="293" t="s">
        <v>1125</v>
      </c>
      <c r="C20" s="38">
        <f>'GS7133-Summary'!E34</f>
        <v>3314</v>
      </c>
      <c r="D20" s="293" t="s">
        <v>1126</v>
      </c>
      <c r="E20" s="291"/>
      <c r="F20" s="291"/>
      <c r="G20" s="291"/>
      <c r="H20" s="291"/>
    </row>
    <row r="22" spans="1:8" x14ac:dyDescent="0.35">
      <c r="A22" s="291"/>
      <c r="B22" s="291"/>
      <c r="C22" s="291"/>
      <c r="D22" s="291"/>
      <c r="E22" s="291"/>
      <c r="F22" s="291"/>
      <c r="G22" s="138"/>
      <c r="H22" s="291"/>
    </row>
  </sheetData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6CD47-2E75-4CFB-8B01-FD5D2A1EBCD1}">
  <sheetPr codeName="Sheet12"/>
  <dimension ref="B1:M35"/>
  <sheetViews>
    <sheetView topLeftCell="A24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10.81640625" style="5" bestFit="1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9443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'GS7134-ER Calcs'!J27</f>
        <v>2044.4576255999998</v>
      </c>
      <c r="F6" s="294"/>
      <c r="G6" s="6"/>
      <c r="H6" s="6"/>
      <c r="I6" s="2">
        <v>2019</v>
      </c>
      <c r="J6" s="368">
        <v>1925</v>
      </c>
      <c r="K6" s="361"/>
      <c r="L6" s="368">
        <f>SUM(J6:K6)</f>
        <v>1925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'GS7134-ER Calcs'!J28</f>
        <v>0</v>
      </c>
      <c r="F7" s="294"/>
      <c r="G7" s="6"/>
      <c r="H7" s="6"/>
      <c r="I7" s="2">
        <v>2020</v>
      </c>
      <c r="J7" s="369">
        <v>1815</v>
      </c>
      <c r="K7" s="53">
        <f>E15</f>
        <v>1664</v>
      </c>
      <c r="L7" s="53">
        <f>SUM(J7:K7)</f>
        <v>3479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'GS7134-ER Calcs'!J29</f>
        <v>0.95</v>
      </c>
      <c r="F8" s="294"/>
      <c r="G8" s="6"/>
      <c r="H8" s="6"/>
      <c r="I8" s="2">
        <v>2021</v>
      </c>
      <c r="J8" s="2"/>
      <c r="K8" s="54">
        <f>E28</f>
        <v>1649</v>
      </c>
      <c r="L8" s="53">
        <f>SUM(K8:K8)</f>
        <v>1649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'GS7134-ER Calcs'!J30</f>
        <v>0</v>
      </c>
      <c r="F9" s="294"/>
      <c r="G9" s="6"/>
      <c r="H9" s="6"/>
      <c r="I9" s="3" t="s">
        <v>17</v>
      </c>
      <c r="J9" s="3">
        <f>SUM(J6:J8)</f>
        <v>3740</v>
      </c>
      <c r="K9" s="4">
        <f>SUM(K7:K8)</f>
        <v>3313</v>
      </c>
      <c r="L9" s="4">
        <f>SUM(L7:L8)</f>
        <v>5128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'GS7134-ER Calcs'!J31</f>
        <v>1942.2347443199997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'GS7134-ER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'GS7134-ER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'GS7134-ER Calcs'!J36</f>
        <v>1664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'GS7134-ER Calcs'!J38</f>
        <v>1664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'GS7134-ER Calcs'!O27</f>
        <v>2026.4063039999999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'GS7134-ER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8">
        <f>'GS7134-ER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'GS7134-ER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'GS7134-ER Calcs'!O31</f>
        <v>1925.0859887999998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'GS7134-ER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'GS7134-ER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0">
        <f>'GS7134-ER Calcs'!O36</f>
        <v>1649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0">
        <f>'GS7134-ER Calcs'!O38</f>
        <v>1649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1664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1649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224">
        <f>E28+E15</f>
        <v>3313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34:C34"/>
    <mergeCell ref="B17:E17"/>
    <mergeCell ref="B18:E18"/>
    <mergeCell ref="B24:E24"/>
    <mergeCell ref="B30:E30"/>
    <mergeCell ref="B31:E31"/>
    <mergeCell ref="B32:D32"/>
    <mergeCell ref="B33:D33"/>
    <mergeCell ref="B11:E11"/>
    <mergeCell ref="B2:E2"/>
    <mergeCell ref="B4:E4"/>
    <mergeCell ref="B5:E5"/>
    <mergeCell ref="I4:K4"/>
    <mergeCell ref="I2:K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D8BE8C-1D1C-4AAC-A7B3-08917AFBF8AA}">
  <sheetPr codeName="Sheet13"/>
  <dimension ref="B1:P39"/>
  <sheetViews>
    <sheetView topLeftCell="G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6" width="10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1" width="18.453125" style="5" customWidth="1"/>
    <col min="12" max="13" width="18.1796875" style="5" customWidth="1"/>
    <col min="14" max="14" width="18.1796875" style="294" customWidth="1"/>
    <col min="15" max="15" width="9.1796875" style="5"/>
    <col min="16" max="16" width="10.1796875" style="5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25"/>
      <c r="N1" s="410">
        <v>2021</v>
      </c>
      <c r="O1" s="410"/>
      <c r="P1" s="328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39" t="s">
        <v>1128</v>
      </c>
      <c r="M2" s="320" t="s">
        <v>56</v>
      </c>
      <c r="N2" s="320" t="s">
        <v>2051</v>
      </c>
      <c r="O2" s="319" t="s">
        <v>56</v>
      </c>
      <c r="P2" s="318" t="s">
        <v>58</v>
      </c>
    </row>
    <row r="3" spans="2:16" x14ac:dyDescent="0.35">
      <c r="B3" s="422" t="s">
        <v>9</v>
      </c>
      <c r="C3" s="75" t="s">
        <v>2052</v>
      </c>
      <c r="D3" s="76" t="s">
        <v>2053</v>
      </c>
      <c r="E3" s="77">
        <v>-19.967079999999999</v>
      </c>
      <c r="F3" s="77">
        <v>33.280410000000003</v>
      </c>
      <c r="G3" s="191">
        <v>43599</v>
      </c>
      <c r="H3" s="326">
        <f>L3+N3</f>
        <v>0</v>
      </c>
      <c r="I3" s="78">
        <v>93</v>
      </c>
      <c r="J3" s="56">
        <f>'Treatment Capacity BHs'!H108</f>
        <v>300</v>
      </c>
      <c r="K3" s="421" t="s">
        <v>2054</v>
      </c>
      <c r="L3" s="23">
        <v>0</v>
      </c>
      <c r="M3" s="42">
        <f>F$20*J3</f>
        <v>52439.999999999993</v>
      </c>
      <c r="N3" s="42">
        <v>0</v>
      </c>
      <c r="O3" s="315">
        <f>F$21*J3</f>
        <v>51585</v>
      </c>
      <c r="P3" s="43">
        <f t="shared" ref="P3:P10" si="0">M3+O3</f>
        <v>104025</v>
      </c>
    </row>
    <row r="4" spans="2:16" x14ac:dyDescent="0.35">
      <c r="B4" s="423"/>
      <c r="C4" s="75" t="s">
        <v>2055</v>
      </c>
      <c r="D4" s="76" t="s">
        <v>2056</v>
      </c>
      <c r="E4" s="77">
        <v>-19.998640000000002</v>
      </c>
      <c r="F4" s="77">
        <v>33.349829999999997</v>
      </c>
      <c r="G4" s="80">
        <v>43690</v>
      </c>
      <c r="H4" s="326">
        <f t="shared" ref="H4:H10" si="1">L4+N4</f>
        <v>0</v>
      </c>
      <c r="I4" s="78">
        <v>93</v>
      </c>
      <c r="J4" s="57">
        <f>'Treatment Capacity BHs'!H109</f>
        <v>300</v>
      </c>
      <c r="K4" s="421"/>
      <c r="L4" s="23">
        <v>0</v>
      </c>
      <c r="M4" s="42">
        <f>F$20*J4</f>
        <v>52439.999999999993</v>
      </c>
      <c r="N4" s="42">
        <v>0</v>
      </c>
      <c r="O4" s="315">
        <f t="shared" ref="O4:O10" si="2">F$21*J4</f>
        <v>51585</v>
      </c>
      <c r="P4" s="43">
        <f t="shared" si="0"/>
        <v>104025</v>
      </c>
    </row>
    <row r="5" spans="2:16" x14ac:dyDescent="0.35">
      <c r="B5" s="423"/>
      <c r="C5" s="75" t="s">
        <v>2057</v>
      </c>
      <c r="D5" s="76" t="s">
        <v>2058</v>
      </c>
      <c r="E5" s="77">
        <v>-19.814080000000001</v>
      </c>
      <c r="F5" s="77">
        <v>33.315820000000002</v>
      </c>
      <c r="G5" s="80">
        <v>43600</v>
      </c>
      <c r="H5" s="326">
        <f t="shared" si="1"/>
        <v>0</v>
      </c>
      <c r="I5" s="78">
        <v>55</v>
      </c>
      <c r="J5" s="57">
        <f>'Treatment Capacity BHs'!H110</f>
        <v>300</v>
      </c>
      <c r="K5" s="421"/>
      <c r="L5" s="23">
        <v>0</v>
      </c>
      <c r="M5" s="42">
        <f t="shared" ref="M5:M10" si="3">F$20*J5</f>
        <v>52439.999999999993</v>
      </c>
      <c r="N5" s="42">
        <v>0</v>
      </c>
      <c r="O5" s="315">
        <f t="shared" si="2"/>
        <v>51585</v>
      </c>
      <c r="P5" s="43">
        <f t="shared" si="0"/>
        <v>104025</v>
      </c>
    </row>
    <row r="6" spans="2:16" x14ac:dyDescent="0.35">
      <c r="B6" s="423"/>
      <c r="C6" s="75" t="s">
        <v>2059</v>
      </c>
      <c r="D6" s="76" t="s">
        <v>2060</v>
      </c>
      <c r="E6" s="77">
        <v>-19.89499</v>
      </c>
      <c r="F6" s="77">
        <v>33.328139999999998</v>
      </c>
      <c r="G6" s="80">
        <v>43601</v>
      </c>
      <c r="H6" s="326">
        <f t="shared" si="1"/>
        <v>0</v>
      </c>
      <c r="I6" s="78">
        <v>93</v>
      </c>
      <c r="J6" s="57">
        <f>'Treatment Capacity BHs'!H111</f>
        <v>300</v>
      </c>
      <c r="K6" s="421"/>
      <c r="L6" s="23">
        <v>0</v>
      </c>
      <c r="M6" s="42">
        <f t="shared" si="3"/>
        <v>52439.999999999993</v>
      </c>
      <c r="N6" s="42">
        <v>0</v>
      </c>
      <c r="O6" s="315">
        <f t="shared" si="2"/>
        <v>51585</v>
      </c>
      <c r="P6" s="43">
        <f t="shared" si="0"/>
        <v>104025</v>
      </c>
    </row>
    <row r="7" spans="2:16" x14ac:dyDescent="0.35">
      <c r="B7" s="423"/>
      <c r="C7" s="75" t="s">
        <v>2061</v>
      </c>
      <c r="D7" s="76" t="s">
        <v>2062</v>
      </c>
      <c r="E7" s="77">
        <v>-19.789159999999999</v>
      </c>
      <c r="F7" s="77">
        <v>33.351010000000002</v>
      </c>
      <c r="G7" s="80">
        <v>43690</v>
      </c>
      <c r="H7" s="326">
        <f t="shared" si="1"/>
        <v>0</v>
      </c>
      <c r="I7" s="78">
        <v>89</v>
      </c>
      <c r="J7" s="57">
        <f>'Treatment Capacity BHs'!H112</f>
        <v>300</v>
      </c>
      <c r="K7" s="421"/>
      <c r="L7" s="23">
        <v>0</v>
      </c>
      <c r="M7" s="42">
        <f t="shared" si="3"/>
        <v>52439.999999999993</v>
      </c>
      <c r="N7" s="42">
        <v>0</v>
      </c>
      <c r="O7" s="315">
        <f t="shared" si="2"/>
        <v>51585</v>
      </c>
      <c r="P7" s="43">
        <f t="shared" si="0"/>
        <v>104025</v>
      </c>
    </row>
    <row r="8" spans="2:16" x14ac:dyDescent="0.35">
      <c r="B8" s="423"/>
      <c r="C8" s="75" t="s">
        <v>2063</v>
      </c>
      <c r="D8" s="76" t="s">
        <v>2064</v>
      </c>
      <c r="E8" s="77">
        <v>-19.966100000000001</v>
      </c>
      <c r="F8" s="77">
        <v>33.428870000000003</v>
      </c>
      <c r="G8" s="80">
        <v>43678</v>
      </c>
      <c r="H8" s="326">
        <f t="shared" si="1"/>
        <v>0</v>
      </c>
      <c r="I8" s="78">
        <v>72</v>
      </c>
      <c r="J8" s="57">
        <f>'Treatment Capacity BHs'!H113</f>
        <v>300</v>
      </c>
      <c r="K8" s="421"/>
      <c r="L8" s="23">
        <v>0</v>
      </c>
      <c r="M8" s="42">
        <f t="shared" si="3"/>
        <v>52439.999999999993</v>
      </c>
      <c r="N8" s="42">
        <v>0</v>
      </c>
      <c r="O8" s="315">
        <f t="shared" si="2"/>
        <v>51585</v>
      </c>
      <c r="P8" s="43">
        <f t="shared" si="0"/>
        <v>104025</v>
      </c>
    </row>
    <row r="9" spans="2:16" x14ac:dyDescent="0.35">
      <c r="B9" s="423"/>
      <c r="C9" s="75" t="s">
        <v>2065</v>
      </c>
      <c r="D9" s="76" t="s">
        <v>2066</v>
      </c>
      <c r="E9" s="77">
        <v>-19.782730000000001</v>
      </c>
      <c r="F9" s="77">
        <v>33.379570000000001</v>
      </c>
      <c r="G9" s="80">
        <v>43600</v>
      </c>
      <c r="H9" s="326">
        <f t="shared" si="1"/>
        <v>0</v>
      </c>
      <c r="I9" s="78">
        <v>89</v>
      </c>
      <c r="J9" s="57">
        <f>'Treatment Capacity BHs'!H114</f>
        <v>300</v>
      </c>
      <c r="K9" s="421"/>
      <c r="L9" s="23">
        <v>0</v>
      </c>
      <c r="M9" s="42">
        <f t="shared" si="3"/>
        <v>52439.999999999993</v>
      </c>
      <c r="N9" s="42">
        <v>0</v>
      </c>
      <c r="O9" s="315">
        <f t="shared" si="2"/>
        <v>51585</v>
      </c>
      <c r="P9" s="43">
        <f t="shared" si="0"/>
        <v>104025</v>
      </c>
    </row>
    <row r="10" spans="2:16" ht="15" thickBot="1" x14ac:dyDescent="0.4">
      <c r="B10" s="424"/>
      <c r="C10" s="75" t="s">
        <v>2067</v>
      </c>
      <c r="D10" s="76" t="s">
        <v>2068</v>
      </c>
      <c r="E10" s="77">
        <v>-19.152349999999998</v>
      </c>
      <c r="F10" s="77">
        <v>33.493609999999997</v>
      </c>
      <c r="G10" s="81">
        <v>43706</v>
      </c>
      <c r="H10" s="326">
        <f t="shared" si="1"/>
        <v>37</v>
      </c>
      <c r="I10" s="76">
        <v>41</v>
      </c>
      <c r="J10" s="57">
        <f>'Treatment Capacity BHs'!H115</f>
        <v>300</v>
      </c>
      <c r="K10" s="421"/>
      <c r="L10" s="23">
        <f>Maintenance!P11+1</f>
        <v>37</v>
      </c>
      <c r="M10" s="42">
        <f t="shared" si="3"/>
        <v>52439.999999999993</v>
      </c>
      <c r="N10" s="42">
        <v>0</v>
      </c>
      <c r="O10" s="315">
        <f t="shared" si="2"/>
        <v>51585</v>
      </c>
      <c r="P10" s="43">
        <f t="shared" si="0"/>
        <v>104025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37</v>
      </c>
      <c r="I11" s="49" t="s">
        <v>17</v>
      </c>
      <c r="J11" s="50">
        <f>SUM(J3:J10)</f>
        <v>2400</v>
      </c>
      <c r="K11" s="294"/>
      <c r="L11" s="40">
        <f t="shared" ref="L11:P11" si="4">SUM(L3:L10)</f>
        <v>37</v>
      </c>
      <c r="M11" s="182">
        <f t="shared" si="4"/>
        <v>419519.99999999994</v>
      </c>
      <c r="N11" s="182"/>
      <c r="O11" s="41">
        <f t="shared" si="4"/>
        <v>412680</v>
      </c>
      <c r="P11" s="30">
        <f t="shared" si="4"/>
        <v>832200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  <c r="L12" s="294"/>
      <c r="M12" s="22"/>
      <c r="N12" s="22"/>
      <c r="O12" s="294"/>
      <c r="P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  <c r="L13" s="294"/>
      <c r="M13" s="294"/>
      <c r="O13" s="294"/>
      <c r="P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294"/>
      <c r="K14" s="294"/>
      <c r="L14" s="294"/>
      <c r="M14" s="294"/>
      <c r="O14" s="294"/>
      <c r="P14" s="294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  <c r="L15" s="294"/>
      <c r="M15" s="294"/>
      <c r="O15" s="294"/>
      <c r="P15" s="294"/>
    </row>
    <row r="17" spans="2:12" ht="15" thickBot="1" x14ac:dyDescent="0.4">
      <c r="B17" s="294"/>
      <c r="C17" s="294"/>
      <c r="D17" s="294"/>
      <c r="E17" s="294"/>
      <c r="F17" s="294"/>
      <c r="G17" s="294"/>
      <c r="I17" s="294"/>
      <c r="J17" s="294"/>
      <c r="K17" s="294"/>
      <c r="L17" s="294"/>
    </row>
    <row r="18" spans="2:12" ht="15" customHeight="1" thickBot="1" x14ac:dyDescent="0.4">
      <c r="B18" s="33" t="s">
        <v>81</v>
      </c>
      <c r="C18" s="277" t="s">
        <v>82</v>
      </c>
      <c r="D18" s="294"/>
      <c r="E18" s="294"/>
      <c r="F18" s="297"/>
      <c r="G18" s="294"/>
      <c r="I18" s="294"/>
      <c r="J18" s="294"/>
      <c r="K18" s="294"/>
      <c r="L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  <c r="L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2.5135869565217392E-2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  <c r="L20" s="294"/>
    </row>
    <row r="21" spans="2:12" ht="15" thickBot="1" x14ac:dyDescent="0.4">
      <c r="B21" s="47" t="s">
        <v>88</v>
      </c>
      <c r="C21" s="157">
        <f>C14-C15</f>
        <v>181</v>
      </c>
      <c r="D21" s="313">
        <f>SUM(N3:N10)/(C21*8)</f>
        <v>0</v>
      </c>
      <c r="E21" s="313">
        <f>IF(D21&lt;5%,95%,100%-D21)</f>
        <v>0.95</v>
      </c>
      <c r="F21" s="323">
        <f>C21*E21</f>
        <v>171.95</v>
      </c>
      <c r="G21" s="294"/>
      <c r="I21" s="294"/>
      <c r="J21" s="294"/>
      <c r="K21" s="294"/>
      <c r="L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346.75</v>
      </c>
      <c r="G22" s="294"/>
      <c r="I22" s="294"/>
      <c r="J22" s="297"/>
      <c r="K22" s="297"/>
      <c r="L22" s="294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7"/>
      <c r="K23" s="297"/>
      <c r="L23" s="294"/>
    </row>
    <row r="24" spans="2:12" ht="15" customHeight="1" thickBot="1" x14ac:dyDescent="0.4">
      <c r="B24" s="45" t="s">
        <v>90</v>
      </c>
      <c r="C24" s="156">
        <f>J11*365</f>
        <v>876000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6">
        <f>10000/C24</f>
        <v>1.1415525114155251E-2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2069</v>
      </c>
      <c r="C27" s="18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B3:B10"/>
    <mergeCell ref="L1:M1"/>
    <mergeCell ref="K3:K10"/>
    <mergeCell ref="N1:O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306D5-1281-4986-AD26-957BA5804CC5}">
  <sheetPr codeName="Sheet14"/>
  <dimension ref="B2:O47"/>
  <sheetViews>
    <sheetView topLeftCell="I10" workbookViewId="0">
      <selection activeCell="O23" sqref="O23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294" bestFit="1" customWidth="1"/>
    <col min="8" max="8" width="19.1796875" style="294" bestFit="1" customWidth="1"/>
    <col min="9" max="9" width="12.54296875" style="294" bestFit="1" customWidth="1"/>
    <col min="10" max="10" width="13.1796875" style="294" bestFit="1" customWidth="1"/>
    <col min="11" max="11" width="12.81640625" style="5" bestFit="1" customWidth="1"/>
    <col min="12" max="12" width="66.453125" style="294" bestFit="1" customWidth="1"/>
    <col min="13" max="13" width="19.1796875" style="294" bestFit="1" customWidth="1"/>
    <col min="14" max="14" width="12.54296875" style="294" bestFit="1" customWidth="1"/>
    <col min="15" max="15" width="12.81640625" style="294" bestFit="1" customWidth="1"/>
    <col min="16" max="16384" width="9.1796875" style="5"/>
  </cols>
  <sheetData>
    <row r="2" spans="2:15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</row>
    <row r="3" spans="2:15" x14ac:dyDescent="0.35">
      <c r="B3" s="294"/>
      <c r="C3" s="294"/>
      <c r="D3" s="294"/>
      <c r="E3" s="294"/>
      <c r="F3" s="294"/>
      <c r="K3" s="294"/>
    </row>
    <row r="4" spans="2:15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</row>
    <row r="5" spans="2:15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</row>
    <row r="6" spans="2:15" x14ac:dyDescent="0.35">
      <c r="B6" s="293" t="s">
        <v>97</v>
      </c>
      <c r="C6" s="293" t="s">
        <v>98</v>
      </c>
      <c r="D6" s="293"/>
      <c r="E6" s="18">
        <f>'GS7134-PTDs'!P11</f>
        <v>832200</v>
      </c>
      <c r="F6" s="294"/>
      <c r="G6" s="293" t="s">
        <v>97</v>
      </c>
      <c r="H6" s="293" t="s">
        <v>98</v>
      </c>
      <c r="I6" s="293"/>
      <c r="J6" s="18">
        <f>'GS7134-PTDs'!M11</f>
        <v>419519.99999999994</v>
      </c>
      <c r="K6" s="294"/>
      <c r="L6" s="293" t="s">
        <v>97</v>
      </c>
      <c r="M6" s="293" t="s">
        <v>98</v>
      </c>
      <c r="N6" s="293"/>
      <c r="O6" s="18">
        <f>'GS7134-PTDs'!O11</f>
        <v>412680</v>
      </c>
    </row>
    <row r="7" spans="2:15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</row>
    <row r="8" spans="2:15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</row>
    <row r="9" spans="2:15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</row>
    <row r="10" spans="2:15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2476</v>
      </c>
      <c r="F10" s="294"/>
      <c r="G10" s="293" t="s">
        <v>107</v>
      </c>
      <c r="H10" s="293" t="s">
        <v>108</v>
      </c>
      <c r="I10" s="293" t="s">
        <v>109</v>
      </c>
      <c r="J10" s="300">
        <f>ROUNDDOWN((1-J5)*J6*J7*(J8+J9),0)</f>
        <v>1248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1228</v>
      </c>
    </row>
    <row r="12" spans="2:15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</row>
    <row r="13" spans="2:15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</row>
    <row r="14" spans="2:15" x14ac:dyDescent="0.35">
      <c r="B14" s="293" t="s">
        <v>97</v>
      </c>
      <c r="C14" s="293" t="s">
        <v>98</v>
      </c>
      <c r="D14" s="293"/>
      <c r="E14" s="18">
        <f>E6</f>
        <v>832200</v>
      </c>
      <c r="F14" s="294"/>
      <c r="G14" s="293" t="s">
        <v>97</v>
      </c>
      <c r="H14" s="293" t="s">
        <v>98</v>
      </c>
      <c r="I14" s="293"/>
      <c r="J14" s="18">
        <f>J6</f>
        <v>419519.99999999994</v>
      </c>
      <c r="K14" s="294"/>
      <c r="L14" s="293" t="s">
        <v>97</v>
      </c>
      <c r="M14" s="293" t="s">
        <v>98</v>
      </c>
      <c r="N14" s="293"/>
      <c r="O14" s="18">
        <f>O6</f>
        <v>412680</v>
      </c>
    </row>
    <row r="15" spans="2:15" x14ac:dyDescent="0.35">
      <c r="B15" s="293" t="s">
        <v>112</v>
      </c>
      <c r="C15" s="293" t="s">
        <v>113</v>
      </c>
      <c r="D15" s="293" t="s">
        <v>101</v>
      </c>
      <c r="E15" s="29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</row>
    <row r="16" spans="2:15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426" t="e" cm="1">
        <f t="array" ref="D20">SUM(#REF!/C20)</f>
        <v>#REF!</v>
      </c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e" cm="1">
        <f t="array" ref="D21">SUM(#REF!/C21)</f>
        <v>#REF!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309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9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298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30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309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e">
        <f>C25*#REF!</f>
        <v>#REF!</v>
      </c>
      <c r="D27" s="293" t="s">
        <v>28</v>
      </c>
      <c r="E27" s="301">
        <f>ROUNDDOWN(E10*((E22*E21)+E23)*E24,0)</f>
        <v>4085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2044.4576255999998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2026.4063039999999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3880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1942.2347443199997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1925.0859887999998</v>
      </c>
    </row>
    <row r="32" spans="2:15" x14ac:dyDescent="0.35">
      <c r="B32" s="294"/>
      <c r="C32" s="294"/>
      <c r="D32" s="302"/>
      <c r="E32" s="294"/>
      <c r="F32" s="294"/>
      <c r="I32" s="302"/>
      <c r="K32" s="294"/>
      <c r="N32" s="302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3325</v>
      </c>
      <c r="F36" s="294"/>
      <c r="G36" s="305" t="s">
        <v>131</v>
      </c>
      <c r="H36" s="306" t="s">
        <v>37</v>
      </c>
      <c r="I36" s="307" t="s">
        <v>28</v>
      </c>
      <c r="J36" s="308">
        <f>ROUNDDOWN(J31*(1-J35),0)</f>
        <v>1664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1649</v>
      </c>
    </row>
    <row r="38" spans="2:15" x14ac:dyDescent="0.35">
      <c r="B38" s="305" t="s">
        <v>132</v>
      </c>
      <c r="C38" s="306"/>
      <c r="D38" s="307" t="s">
        <v>28</v>
      </c>
      <c r="E38" s="308" t="e">
        <f>J38+#REF!</f>
        <v>#REF!</v>
      </c>
      <c r="F38" s="294"/>
      <c r="G38" s="305" t="s">
        <v>132</v>
      </c>
      <c r="H38" s="306"/>
      <c r="I38" s="307" t="s">
        <v>28</v>
      </c>
      <c r="J38" s="308">
        <f>ROUNDDOWN(IF(E36&gt;'GS7474-PTDs'!C27,J6*'GS7474-PTDs'!C25,J36),0)</f>
        <v>1664</v>
      </c>
      <c r="K38" s="294"/>
      <c r="L38" s="305" t="s">
        <v>132</v>
      </c>
      <c r="M38" s="306"/>
      <c r="N38" s="307" t="s">
        <v>28</v>
      </c>
      <c r="O38" s="308">
        <f>ROUNDDOWN(IF(E36&gt;'GS7133- PTDs'!C27,O6*'GS7133- PTDs'!C25,'GS7133-ER Calcs'!O36),0)</f>
        <v>1649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K40" s="294"/>
      <c r="L40" s="291" t="s">
        <v>133</v>
      </c>
    </row>
    <row r="41" spans="2:15" x14ac:dyDescent="0.35">
      <c r="B41" s="294"/>
      <c r="C41" s="294"/>
      <c r="D41" s="294"/>
      <c r="E41" s="294"/>
      <c r="F41" s="294"/>
      <c r="K41" s="294"/>
      <c r="O41" s="226"/>
    </row>
    <row r="42" spans="2:15" x14ac:dyDescent="0.35">
      <c r="B42" s="294"/>
      <c r="C42" s="294"/>
      <c r="D42" s="294"/>
      <c r="E42" s="294"/>
      <c r="F42" s="294"/>
      <c r="G42" s="297"/>
      <c r="I42" s="297"/>
      <c r="K42" s="294"/>
    </row>
    <row r="43" spans="2:15" x14ac:dyDescent="0.35">
      <c r="B43" s="294"/>
      <c r="C43" s="294"/>
      <c r="D43" s="294"/>
      <c r="E43" s="294"/>
      <c r="F43" s="294"/>
      <c r="G43" s="297"/>
      <c r="K43" s="294"/>
    </row>
    <row r="44" spans="2:15" x14ac:dyDescent="0.35">
      <c r="B44" s="294"/>
      <c r="C44" s="294"/>
      <c r="D44" s="294"/>
      <c r="E44" s="294"/>
      <c r="F44" s="294"/>
      <c r="G44" s="297"/>
      <c r="K44" s="294"/>
    </row>
    <row r="46" spans="2:15" x14ac:dyDescent="0.35">
      <c r="B46" s="294"/>
      <c r="C46" s="294"/>
      <c r="D46" s="294"/>
      <c r="E46" s="294"/>
      <c r="F46" s="294"/>
      <c r="G46" s="22"/>
      <c r="J46" s="297"/>
      <c r="K46" s="294"/>
    </row>
    <row r="47" spans="2:15" x14ac:dyDescent="0.35">
      <c r="B47" s="294"/>
      <c r="C47" s="294"/>
      <c r="D47" s="294"/>
      <c r="E47" s="294"/>
      <c r="F47" s="294"/>
      <c r="K47" s="22"/>
    </row>
  </sheetData>
  <mergeCells count="18">
    <mergeCell ref="L20:O20"/>
    <mergeCell ref="L26:O26"/>
    <mergeCell ref="L33:O33"/>
    <mergeCell ref="L2:O2"/>
    <mergeCell ref="L4:O4"/>
    <mergeCell ref="L12:O12"/>
    <mergeCell ref="G2:J2"/>
    <mergeCell ref="G4:J4"/>
    <mergeCell ref="G12:J12"/>
    <mergeCell ref="G20:J20"/>
    <mergeCell ref="G33:J33"/>
    <mergeCell ref="G26:J26"/>
    <mergeCell ref="B33:E33"/>
    <mergeCell ref="B2:E2"/>
    <mergeCell ref="B4:E4"/>
    <mergeCell ref="B12:E12"/>
    <mergeCell ref="B20:E20"/>
    <mergeCell ref="B26:E2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132A8-1DBF-4AC4-B86D-E78D14732697}">
  <sheetPr codeName="Sheet15"/>
  <dimension ref="A1:I636"/>
  <sheetViews>
    <sheetView zoomScale="85" zoomScaleNormal="85" workbookViewId="0">
      <selection activeCell="G637" sqref="G637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17.54296875" style="55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customHeight="1" x14ac:dyDescent="0.35">
      <c r="A1" s="222" t="s">
        <v>47</v>
      </c>
      <c r="B1" s="222" t="s">
        <v>134</v>
      </c>
      <c r="C1" s="222" t="s">
        <v>48</v>
      </c>
      <c r="D1" s="222" t="s">
        <v>136</v>
      </c>
      <c r="E1" s="222" t="s">
        <v>1147</v>
      </c>
      <c r="F1" s="222" t="s">
        <v>1148</v>
      </c>
      <c r="G1" s="222" t="s">
        <v>1149</v>
      </c>
      <c r="H1" s="222" t="s">
        <v>51</v>
      </c>
      <c r="I1" s="222" t="s">
        <v>140</v>
      </c>
    </row>
    <row r="2" spans="1:9" hidden="1" outlineLevel="1" x14ac:dyDescent="0.35">
      <c r="A2" s="83" t="s">
        <v>2052</v>
      </c>
      <c r="B2" s="86" t="s">
        <v>2070</v>
      </c>
      <c r="C2" s="89" t="s">
        <v>2053</v>
      </c>
      <c r="D2" s="83" t="s">
        <v>2071</v>
      </c>
      <c r="E2" s="89">
        <v>1</v>
      </c>
      <c r="F2" s="185">
        <v>2</v>
      </c>
      <c r="G2" s="90">
        <f t="shared" ref="G2:G33" si="0">E2+F2</f>
        <v>3</v>
      </c>
      <c r="H2" s="201">
        <v>43599</v>
      </c>
      <c r="I2" s="240">
        <v>140</v>
      </c>
    </row>
    <row r="3" spans="1:9" hidden="1" outlineLevel="1" x14ac:dyDescent="0.35">
      <c r="A3" s="83" t="s">
        <v>2052</v>
      </c>
      <c r="B3" s="86" t="s">
        <v>2072</v>
      </c>
      <c r="C3" s="89" t="s">
        <v>2053</v>
      </c>
      <c r="D3" s="83" t="s">
        <v>288</v>
      </c>
      <c r="E3" s="89">
        <v>4</v>
      </c>
      <c r="F3" s="185">
        <v>2</v>
      </c>
      <c r="G3" s="90">
        <f t="shared" si="0"/>
        <v>6</v>
      </c>
      <c r="H3" s="201">
        <v>43599</v>
      </c>
      <c r="I3" s="91">
        <v>220</v>
      </c>
    </row>
    <row r="4" spans="1:9" hidden="1" outlineLevel="1" x14ac:dyDescent="0.35">
      <c r="A4" s="83" t="s">
        <v>2052</v>
      </c>
      <c r="B4" s="86" t="s">
        <v>2073</v>
      </c>
      <c r="C4" s="89" t="s">
        <v>2053</v>
      </c>
      <c r="D4" s="83" t="s">
        <v>2074</v>
      </c>
      <c r="E4" s="89">
        <v>1</v>
      </c>
      <c r="F4" s="185">
        <v>2</v>
      </c>
      <c r="G4" s="90">
        <f t="shared" si="0"/>
        <v>3</v>
      </c>
      <c r="H4" s="201">
        <v>43599</v>
      </c>
      <c r="I4" s="91">
        <v>500</v>
      </c>
    </row>
    <row r="5" spans="1:9" hidden="1" outlineLevel="1" x14ac:dyDescent="0.35">
      <c r="A5" s="83" t="s">
        <v>2052</v>
      </c>
      <c r="B5" s="86" t="s">
        <v>2075</v>
      </c>
      <c r="C5" s="89" t="s">
        <v>2053</v>
      </c>
      <c r="D5" s="83" t="s">
        <v>2076</v>
      </c>
      <c r="E5" s="89">
        <v>3</v>
      </c>
      <c r="F5" s="185">
        <v>2</v>
      </c>
      <c r="G5" s="90">
        <f t="shared" si="0"/>
        <v>5</v>
      </c>
      <c r="H5" s="201">
        <v>43599</v>
      </c>
      <c r="I5" s="91">
        <v>280</v>
      </c>
    </row>
    <row r="6" spans="1:9" hidden="1" outlineLevel="1" x14ac:dyDescent="0.35">
      <c r="A6" s="83" t="s">
        <v>2052</v>
      </c>
      <c r="B6" s="86" t="s">
        <v>2077</v>
      </c>
      <c r="C6" s="89" t="s">
        <v>2053</v>
      </c>
      <c r="D6" s="83" t="s">
        <v>2078</v>
      </c>
      <c r="E6" s="89">
        <v>3</v>
      </c>
      <c r="F6" s="185">
        <v>1</v>
      </c>
      <c r="G6" s="90">
        <f t="shared" si="0"/>
        <v>4</v>
      </c>
      <c r="H6" s="201">
        <v>43599</v>
      </c>
      <c r="I6" s="91">
        <v>650</v>
      </c>
    </row>
    <row r="7" spans="1:9" hidden="1" outlineLevel="1" x14ac:dyDescent="0.35">
      <c r="A7" s="83" t="s">
        <v>2052</v>
      </c>
      <c r="B7" s="86" t="s">
        <v>2079</v>
      </c>
      <c r="C7" s="89" t="s">
        <v>2053</v>
      </c>
      <c r="D7" s="83" t="s">
        <v>2080</v>
      </c>
      <c r="E7" s="89">
        <v>2</v>
      </c>
      <c r="F7" s="185">
        <v>1</v>
      </c>
      <c r="G7" s="90">
        <f t="shared" si="0"/>
        <v>3</v>
      </c>
      <c r="H7" s="201">
        <v>43599</v>
      </c>
      <c r="I7" s="91">
        <v>300</v>
      </c>
    </row>
    <row r="8" spans="1:9" hidden="1" outlineLevel="1" x14ac:dyDescent="0.35">
      <c r="A8" s="83" t="s">
        <v>2052</v>
      </c>
      <c r="B8" s="86" t="s">
        <v>2081</v>
      </c>
      <c r="C8" s="89" t="s">
        <v>2053</v>
      </c>
      <c r="D8" s="83" t="s">
        <v>2082</v>
      </c>
      <c r="E8" s="89">
        <v>5</v>
      </c>
      <c r="F8" s="185">
        <v>2</v>
      </c>
      <c r="G8" s="90">
        <f t="shared" si="0"/>
        <v>7</v>
      </c>
      <c r="H8" s="201">
        <v>43599</v>
      </c>
      <c r="I8" s="91">
        <v>120</v>
      </c>
    </row>
    <row r="9" spans="1:9" hidden="1" outlineLevel="1" x14ac:dyDescent="0.35">
      <c r="A9" s="83" t="s">
        <v>2052</v>
      </c>
      <c r="B9" s="86" t="s">
        <v>2083</v>
      </c>
      <c r="C9" s="89" t="s">
        <v>2053</v>
      </c>
      <c r="D9" s="83" t="s">
        <v>2084</v>
      </c>
      <c r="E9" s="89">
        <v>3</v>
      </c>
      <c r="F9" s="185">
        <v>2</v>
      </c>
      <c r="G9" s="90">
        <f t="shared" si="0"/>
        <v>5</v>
      </c>
      <c r="H9" s="201">
        <v>43599</v>
      </c>
      <c r="I9" s="91">
        <v>450</v>
      </c>
    </row>
    <row r="10" spans="1:9" hidden="1" outlineLevel="1" x14ac:dyDescent="0.35">
      <c r="A10" s="83" t="s">
        <v>2052</v>
      </c>
      <c r="B10" s="86" t="s">
        <v>2085</v>
      </c>
      <c r="C10" s="89" t="s">
        <v>2053</v>
      </c>
      <c r="D10" s="83" t="s">
        <v>2086</v>
      </c>
      <c r="E10" s="89">
        <v>6</v>
      </c>
      <c r="F10" s="185">
        <v>2</v>
      </c>
      <c r="G10" s="90">
        <f t="shared" si="0"/>
        <v>8</v>
      </c>
      <c r="H10" s="201">
        <v>43599</v>
      </c>
      <c r="I10" s="91">
        <v>110</v>
      </c>
    </row>
    <row r="11" spans="1:9" hidden="1" outlineLevel="1" x14ac:dyDescent="0.35">
      <c r="A11" s="83" t="s">
        <v>2052</v>
      </c>
      <c r="B11" s="86" t="s">
        <v>2087</v>
      </c>
      <c r="C11" s="89" t="s">
        <v>2053</v>
      </c>
      <c r="D11" s="92" t="s">
        <v>2088</v>
      </c>
      <c r="E11" s="89">
        <v>4</v>
      </c>
      <c r="F11" s="185">
        <v>1</v>
      </c>
      <c r="G11" s="90">
        <f t="shared" si="0"/>
        <v>5</v>
      </c>
      <c r="H11" s="201">
        <v>43599</v>
      </c>
      <c r="I11" s="91">
        <v>100</v>
      </c>
    </row>
    <row r="12" spans="1:9" hidden="1" outlineLevel="1" x14ac:dyDescent="0.35">
      <c r="A12" s="83" t="s">
        <v>2052</v>
      </c>
      <c r="B12" s="86" t="s">
        <v>2089</v>
      </c>
      <c r="C12" s="89" t="s">
        <v>2053</v>
      </c>
      <c r="D12" s="92" t="s">
        <v>2090</v>
      </c>
      <c r="E12" s="89">
        <v>3</v>
      </c>
      <c r="F12" s="185">
        <v>1</v>
      </c>
      <c r="G12" s="90">
        <f t="shared" si="0"/>
        <v>4</v>
      </c>
      <c r="H12" s="201">
        <v>43599</v>
      </c>
      <c r="I12" s="91">
        <v>170</v>
      </c>
    </row>
    <row r="13" spans="1:9" hidden="1" outlineLevel="1" x14ac:dyDescent="0.35">
      <c r="A13" s="83" t="s">
        <v>2052</v>
      </c>
      <c r="B13" s="86" t="s">
        <v>2091</v>
      </c>
      <c r="C13" s="89" t="s">
        <v>2053</v>
      </c>
      <c r="D13" s="92" t="s">
        <v>2092</v>
      </c>
      <c r="E13" s="89">
        <v>0</v>
      </c>
      <c r="F13" s="185">
        <v>3</v>
      </c>
      <c r="G13" s="90">
        <f t="shared" si="0"/>
        <v>3</v>
      </c>
      <c r="H13" s="201">
        <v>43599</v>
      </c>
      <c r="I13" s="91">
        <v>130</v>
      </c>
    </row>
    <row r="14" spans="1:9" hidden="1" outlineLevel="1" x14ac:dyDescent="0.35">
      <c r="A14" s="83" t="s">
        <v>2052</v>
      </c>
      <c r="B14" s="86" t="s">
        <v>2093</v>
      </c>
      <c r="C14" s="89" t="s">
        <v>2053</v>
      </c>
      <c r="D14" s="92" t="s">
        <v>510</v>
      </c>
      <c r="E14" s="89">
        <v>2</v>
      </c>
      <c r="F14" s="185">
        <v>3</v>
      </c>
      <c r="G14" s="90">
        <f t="shared" si="0"/>
        <v>5</v>
      </c>
      <c r="H14" s="201">
        <v>43599</v>
      </c>
      <c r="I14" s="91">
        <v>560</v>
      </c>
    </row>
    <row r="15" spans="1:9" hidden="1" outlineLevel="1" x14ac:dyDescent="0.35">
      <c r="A15" s="83" t="s">
        <v>2052</v>
      </c>
      <c r="B15" s="86" t="s">
        <v>2094</v>
      </c>
      <c r="C15" s="89" t="s">
        <v>2053</v>
      </c>
      <c r="D15" s="92" t="s">
        <v>2095</v>
      </c>
      <c r="E15" s="89">
        <v>7</v>
      </c>
      <c r="F15" s="185">
        <v>2</v>
      </c>
      <c r="G15" s="90">
        <f t="shared" si="0"/>
        <v>9</v>
      </c>
      <c r="H15" s="201">
        <v>43599</v>
      </c>
      <c r="I15" s="91">
        <v>430</v>
      </c>
    </row>
    <row r="16" spans="1:9" hidden="1" outlineLevel="1" x14ac:dyDescent="0.35">
      <c r="A16" s="83" t="s">
        <v>2052</v>
      </c>
      <c r="B16" s="86" t="s">
        <v>2096</v>
      </c>
      <c r="C16" s="89" t="s">
        <v>2053</v>
      </c>
      <c r="D16" s="92" t="s">
        <v>2097</v>
      </c>
      <c r="E16" s="89">
        <v>5</v>
      </c>
      <c r="F16" s="185">
        <v>2</v>
      </c>
      <c r="G16" s="90">
        <f t="shared" si="0"/>
        <v>7</v>
      </c>
      <c r="H16" s="201">
        <v>43599</v>
      </c>
      <c r="I16" s="91">
        <v>600</v>
      </c>
    </row>
    <row r="17" spans="1:9" hidden="1" outlineLevel="1" x14ac:dyDescent="0.35">
      <c r="A17" s="83" t="s">
        <v>2052</v>
      </c>
      <c r="B17" s="86" t="s">
        <v>2098</v>
      </c>
      <c r="C17" s="89" t="s">
        <v>2053</v>
      </c>
      <c r="D17" s="92" t="s">
        <v>2099</v>
      </c>
      <c r="E17" s="89">
        <v>3</v>
      </c>
      <c r="F17" s="185">
        <v>2</v>
      </c>
      <c r="G17" s="90">
        <f t="shared" si="0"/>
        <v>5</v>
      </c>
      <c r="H17" s="201">
        <v>43599</v>
      </c>
      <c r="I17" s="91">
        <v>400</v>
      </c>
    </row>
    <row r="18" spans="1:9" hidden="1" outlineLevel="1" x14ac:dyDescent="0.35">
      <c r="A18" s="83" t="s">
        <v>2052</v>
      </c>
      <c r="B18" s="86" t="s">
        <v>2100</v>
      </c>
      <c r="C18" s="89" t="s">
        <v>2053</v>
      </c>
      <c r="D18" s="92" t="s">
        <v>2101</v>
      </c>
      <c r="E18" s="89">
        <v>2</v>
      </c>
      <c r="F18" s="185">
        <v>2</v>
      </c>
      <c r="G18" s="90">
        <f t="shared" si="0"/>
        <v>4</v>
      </c>
      <c r="H18" s="201">
        <v>43599</v>
      </c>
      <c r="I18" s="91">
        <v>140</v>
      </c>
    </row>
    <row r="19" spans="1:9" hidden="1" outlineLevel="1" x14ac:dyDescent="0.35">
      <c r="A19" s="83" t="s">
        <v>2052</v>
      </c>
      <c r="B19" s="86" t="s">
        <v>2102</v>
      </c>
      <c r="C19" s="89" t="s">
        <v>2053</v>
      </c>
      <c r="D19" s="92" t="s">
        <v>2103</v>
      </c>
      <c r="E19" s="89">
        <v>1</v>
      </c>
      <c r="F19" s="185">
        <v>1</v>
      </c>
      <c r="G19" s="90">
        <f t="shared" si="0"/>
        <v>2</v>
      </c>
      <c r="H19" s="201">
        <v>43599</v>
      </c>
      <c r="I19" s="91">
        <v>440</v>
      </c>
    </row>
    <row r="20" spans="1:9" hidden="1" outlineLevel="1" x14ac:dyDescent="0.35">
      <c r="A20" s="83" t="s">
        <v>2052</v>
      </c>
      <c r="B20" s="86" t="s">
        <v>2104</v>
      </c>
      <c r="C20" s="89" t="s">
        <v>2053</v>
      </c>
      <c r="D20" s="92" t="s">
        <v>2105</v>
      </c>
      <c r="E20" s="89">
        <v>2</v>
      </c>
      <c r="F20" s="185">
        <v>3</v>
      </c>
      <c r="G20" s="90">
        <f t="shared" si="0"/>
        <v>5</v>
      </c>
      <c r="H20" s="201">
        <v>43599</v>
      </c>
      <c r="I20" s="91">
        <v>110</v>
      </c>
    </row>
    <row r="21" spans="1:9" hidden="1" outlineLevel="1" x14ac:dyDescent="0.35">
      <c r="A21" s="83" t="s">
        <v>2052</v>
      </c>
      <c r="B21" s="86" t="s">
        <v>2106</v>
      </c>
      <c r="C21" s="89" t="s">
        <v>2053</v>
      </c>
      <c r="D21" s="83" t="s">
        <v>2107</v>
      </c>
      <c r="E21" s="89">
        <v>1</v>
      </c>
      <c r="F21" s="185">
        <v>2</v>
      </c>
      <c r="G21" s="90">
        <f t="shared" si="0"/>
        <v>3</v>
      </c>
      <c r="H21" s="201">
        <v>43599</v>
      </c>
      <c r="I21" s="91">
        <v>250</v>
      </c>
    </row>
    <row r="22" spans="1:9" hidden="1" outlineLevel="1" x14ac:dyDescent="0.35">
      <c r="A22" s="83" t="s">
        <v>2052</v>
      </c>
      <c r="B22" s="86" t="s">
        <v>2108</v>
      </c>
      <c r="C22" s="89" t="s">
        <v>2053</v>
      </c>
      <c r="D22" s="83" t="s">
        <v>2109</v>
      </c>
      <c r="E22" s="89">
        <v>3</v>
      </c>
      <c r="F22" s="185">
        <v>2</v>
      </c>
      <c r="G22" s="90">
        <f t="shared" si="0"/>
        <v>5</v>
      </c>
      <c r="H22" s="201">
        <v>43599</v>
      </c>
      <c r="I22" s="91">
        <v>330</v>
      </c>
    </row>
    <row r="23" spans="1:9" hidden="1" outlineLevel="1" x14ac:dyDescent="0.35">
      <c r="A23" s="83" t="s">
        <v>2052</v>
      </c>
      <c r="B23" s="86" t="s">
        <v>2110</v>
      </c>
      <c r="C23" s="89" t="s">
        <v>2053</v>
      </c>
      <c r="D23" s="83" t="s">
        <v>2111</v>
      </c>
      <c r="E23" s="89">
        <v>1</v>
      </c>
      <c r="F23" s="185">
        <v>3</v>
      </c>
      <c r="G23" s="90">
        <f t="shared" si="0"/>
        <v>4</v>
      </c>
      <c r="H23" s="201">
        <v>43599</v>
      </c>
      <c r="I23" s="91">
        <v>210</v>
      </c>
    </row>
    <row r="24" spans="1:9" hidden="1" outlineLevel="1" x14ac:dyDescent="0.35">
      <c r="A24" s="83" t="s">
        <v>2052</v>
      </c>
      <c r="B24" s="86" t="s">
        <v>2112</v>
      </c>
      <c r="C24" s="89" t="s">
        <v>2053</v>
      </c>
      <c r="D24" s="83" t="s">
        <v>2113</v>
      </c>
      <c r="E24" s="89">
        <v>2</v>
      </c>
      <c r="F24" s="185">
        <v>1</v>
      </c>
      <c r="G24" s="90">
        <f t="shared" si="0"/>
        <v>3</v>
      </c>
      <c r="H24" s="201">
        <v>43599</v>
      </c>
      <c r="I24" s="91">
        <v>560</v>
      </c>
    </row>
    <row r="25" spans="1:9" hidden="1" outlineLevel="1" x14ac:dyDescent="0.35">
      <c r="A25" s="83" t="s">
        <v>2052</v>
      </c>
      <c r="B25" s="86" t="s">
        <v>2114</v>
      </c>
      <c r="C25" s="89" t="s">
        <v>2053</v>
      </c>
      <c r="D25" s="92" t="s">
        <v>2115</v>
      </c>
      <c r="E25" s="89">
        <v>4</v>
      </c>
      <c r="F25" s="185">
        <v>3</v>
      </c>
      <c r="G25" s="90">
        <f t="shared" si="0"/>
        <v>7</v>
      </c>
      <c r="H25" s="201">
        <v>43599</v>
      </c>
      <c r="I25" s="91">
        <v>300</v>
      </c>
    </row>
    <row r="26" spans="1:9" hidden="1" outlineLevel="1" x14ac:dyDescent="0.35">
      <c r="A26" s="83" t="s">
        <v>2052</v>
      </c>
      <c r="B26" s="86" t="s">
        <v>2116</v>
      </c>
      <c r="C26" s="89" t="s">
        <v>2053</v>
      </c>
      <c r="D26" s="92" t="s">
        <v>2117</v>
      </c>
      <c r="E26" s="89">
        <v>2</v>
      </c>
      <c r="F26" s="185">
        <v>3</v>
      </c>
      <c r="G26" s="90">
        <f t="shared" si="0"/>
        <v>5</v>
      </c>
      <c r="H26" s="201">
        <v>43599</v>
      </c>
      <c r="I26" s="91">
        <v>600</v>
      </c>
    </row>
    <row r="27" spans="1:9" hidden="1" outlineLevel="1" x14ac:dyDescent="0.35">
      <c r="A27" s="83" t="s">
        <v>2052</v>
      </c>
      <c r="B27" s="86" t="s">
        <v>2118</v>
      </c>
      <c r="C27" s="89" t="s">
        <v>2053</v>
      </c>
      <c r="D27" s="92" t="s">
        <v>2119</v>
      </c>
      <c r="E27" s="89">
        <v>8</v>
      </c>
      <c r="F27" s="185">
        <v>3</v>
      </c>
      <c r="G27" s="90">
        <f t="shared" si="0"/>
        <v>11</v>
      </c>
      <c r="H27" s="201">
        <v>43599</v>
      </c>
      <c r="I27" s="91">
        <v>400</v>
      </c>
    </row>
    <row r="28" spans="1:9" hidden="1" outlineLevel="1" x14ac:dyDescent="0.35">
      <c r="A28" s="83" t="s">
        <v>2052</v>
      </c>
      <c r="B28" s="86" t="s">
        <v>2120</v>
      </c>
      <c r="C28" s="89" t="s">
        <v>2053</v>
      </c>
      <c r="D28" s="92" t="s">
        <v>2121</v>
      </c>
      <c r="E28" s="89">
        <v>5</v>
      </c>
      <c r="F28" s="185">
        <v>2</v>
      </c>
      <c r="G28" s="90">
        <f t="shared" si="0"/>
        <v>7</v>
      </c>
      <c r="H28" s="201">
        <v>43599</v>
      </c>
      <c r="I28" s="91">
        <v>300</v>
      </c>
    </row>
    <row r="29" spans="1:9" hidden="1" outlineLevel="1" x14ac:dyDescent="0.35">
      <c r="A29" s="83" t="s">
        <v>2052</v>
      </c>
      <c r="B29" s="86" t="s">
        <v>2122</v>
      </c>
      <c r="C29" s="89" t="s">
        <v>2053</v>
      </c>
      <c r="D29" s="92" t="s">
        <v>2123</v>
      </c>
      <c r="E29" s="89">
        <v>2</v>
      </c>
      <c r="F29" s="185">
        <v>2</v>
      </c>
      <c r="G29" s="90">
        <f t="shared" si="0"/>
        <v>4</v>
      </c>
      <c r="H29" s="201">
        <v>43599</v>
      </c>
      <c r="I29" s="91">
        <v>660</v>
      </c>
    </row>
    <row r="30" spans="1:9" hidden="1" outlineLevel="1" x14ac:dyDescent="0.35">
      <c r="A30" s="83" t="s">
        <v>2052</v>
      </c>
      <c r="B30" s="86" t="s">
        <v>2124</v>
      </c>
      <c r="C30" s="89" t="s">
        <v>2053</v>
      </c>
      <c r="D30" s="92" t="s">
        <v>2125</v>
      </c>
      <c r="E30" s="89">
        <v>4</v>
      </c>
      <c r="F30" s="185">
        <v>1</v>
      </c>
      <c r="G30" s="90">
        <f t="shared" si="0"/>
        <v>5</v>
      </c>
      <c r="H30" s="201">
        <v>43599</v>
      </c>
      <c r="I30" s="91">
        <v>100</v>
      </c>
    </row>
    <row r="31" spans="1:9" hidden="1" outlineLevel="1" x14ac:dyDescent="0.35">
      <c r="A31" s="83" t="s">
        <v>2052</v>
      </c>
      <c r="B31" s="86" t="s">
        <v>2126</v>
      </c>
      <c r="C31" s="89" t="s">
        <v>2053</v>
      </c>
      <c r="D31" s="92" t="s">
        <v>2127</v>
      </c>
      <c r="E31" s="89">
        <v>3</v>
      </c>
      <c r="F31" s="185">
        <v>1</v>
      </c>
      <c r="G31" s="90">
        <f t="shared" si="0"/>
        <v>4</v>
      </c>
      <c r="H31" s="201">
        <v>43599</v>
      </c>
      <c r="I31" s="91">
        <v>440</v>
      </c>
    </row>
    <row r="32" spans="1:9" hidden="1" outlineLevel="1" x14ac:dyDescent="0.35">
      <c r="A32" s="83" t="s">
        <v>2052</v>
      </c>
      <c r="B32" s="86" t="s">
        <v>2128</v>
      </c>
      <c r="C32" s="89" t="s">
        <v>2053</v>
      </c>
      <c r="D32" s="92" t="s">
        <v>2129</v>
      </c>
      <c r="E32" s="89">
        <v>4</v>
      </c>
      <c r="F32" s="185">
        <v>1</v>
      </c>
      <c r="G32" s="90">
        <f t="shared" si="0"/>
        <v>5</v>
      </c>
      <c r="H32" s="201">
        <v>43599</v>
      </c>
      <c r="I32" s="91">
        <v>160</v>
      </c>
    </row>
    <row r="33" spans="1:9" hidden="1" outlineLevel="1" x14ac:dyDescent="0.35">
      <c r="A33" s="83" t="s">
        <v>2052</v>
      </c>
      <c r="B33" s="86" t="s">
        <v>2130</v>
      </c>
      <c r="C33" s="89" t="s">
        <v>2053</v>
      </c>
      <c r="D33" s="92" t="s">
        <v>2131</v>
      </c>
      <c r="E33" s="89">
        <v>4</v>
      </c>
      <c r="F33" s="185">
        <v>2</v>
      </c>
      <c r="G33" s="90">
        <f t="shared" si="0"/>
        <v>6</v>
      </c>
      <c r="H33" s="201">
        <v>43599</v>
      </c>
      <c r="I33" s="91">
        <v>120</v>
      </c>
    </row>
    <row r="34" spans="1:9" hidden="1" outlineLevel="1" x14ac:dyDescent="0.35">
      <c r="A34" s="83" t="s">
        <v>2052</v>
      </c>
      <c r="B34" s="86" t="s">
        <v>2132</v>
      </c>
      <c r="C34" s="89" t="s">
        <v>2053</v>
      </c>
      <c r="D34" s="92" t="s">
        <v>2133</v>
      </c>
      <c r="E34" s="89">
        <v>4</v>
      </c>
      <c r="F34" s="185">
        <v>2</v>
      </c>
      <c r="G34" s="90">
        <f t="shared" ref="G34:G65" si="1">E34+F34</f>
        <v>6</v>
      </c>
      <c r="H34" s="201">
        <v>43599</v>
      </c>
      <c r="I34" s="91">
        <v>220</v>
      </c>
    </row>
    <row r="35" spans="1:9" hidden="1" outlineLevel="1" x14ac:dyDescent="0.35">
      <c r="A35" s="83" t="s">
        <v>2052</v>
      </c>
      <c r="B35" s="86" t="s">
        <v>2134</v>
      </c>
      <c r="C35" s="89" t="s">
        <v>2053</v>
      </c>
      <c r="D35" s="92" t="s">
        <v>2135</v>
      </c>
      <c r="E35" s="89">
        <v>0</v>
      </c>
      <c r="F35" s="185">
        <v>3</v>
      </c>
      <c r="G35" s="90">
        <f t="shared" si="1"/>
        <v>3</v>
      </c>
      <c r="H35" s="201">
        <v>43599</v>
      </c>
      <c r="I35" s="91">
        <v>100</v>
      </c>
    </row>
    <row r="36" spans="1:9" hidden="1" outlineLevel="1" x14ac:dyDescent="0.35">
      <c r="A36" s="83" t="s">
        <v>2052</v>
      </c>
      <c r="B36" s="86" t="s">
        <v>2136</v>
      </c>
      <c r="C36" s="89" t="s">
        <v>2053</v>
      </c>
      <c r="D36" s="92" t="s">
        <v>2137</v>
      </c>
      <c r="E36" s="89">
        <v>2</v>
      </c>
      <c r="F36" s="185">
        <v>2</v>
      </c>
      <c r="G36" s="90">
        <f t="shared" si="1"/>
        <v>4</v>
      </c>
      <c r="H36" s="201">
        <v>43599</v>
      </c>
      <c r="I36" s="91">
        <v>210</v>
      </c>
    </row>
    <row r="37" spans="1:9" hidden="1" outlineLevel="1" x14ac:dyDescent="0.35">
      <c r="A37" s="83" t="s">
        <v>2052</v>
      </c>
      <c r="B37" s="86" t="s">
        <v>2138</v>
      </c>
      <c r="C37" s="89" t="s">
        <v>2053</v>
      </c>
      <c r="D37" s="92" t="s">
        <v>2139</v>
      </c>
      <c r="E37" s="89">
        <v>1</v>
      </c>
      <c r="F37" s="185">
        <v>3</v>
      </c>
      <c r="G37" s="90">
        <f t="shared" si="1"/>
        <v>4</v>
      </c>
      <c r="H37" s="201">
        <v>43599</v>
      </c>
      <c r="I37" s="91">
        <v>170</v>
      </c>
    </row>
    <row r="38" spans="1:9" hidden="1" outlineLevel="1" x14ac:dyDescent="0.35">
      <c r="A38" s="83" t="s">
        <v>2052</v>
      </c>
      <c r="B38" s="86" t="s">
        <v>2140</v>
      </c>
      <c r="C38" s="89" t="s">
        <v>2053</v>
      </c>
      <c r="D38" s="92" t="s">
        <v>2141</v>
      </c>
      <c r="E38" s="89">
        <v>2</v>
      </c>
      <c r="F38" s="185">
        <v>1</v>
      </c>
      <c r="G38" s="90">
        <f t="shared" si="1"/>
        <v>3</v>
      </c>
      <c r="H38" s="201">
        <v>43599</v>
      </c>
      <c r="I38" s="91">
        <v>130</v>
      </c>
    </row>
    <row r="39" spans="1:9" hidden="1" outlineLevel="1" x14ac:dyDescent="0.35">
      <c r="A39" s="83" t="s">
        <v>2052</v>
      </c>
      <c r="B39" s="86" t="s">
        <v>2142</v>
      </c>
      <c r="C39" s="89" t="s">
        <v>2053</v>
      </c>
      <c r="D39" s="92" t="s">
        <v>2143</v>
      </c>
      <c r="E39" s="89">
        <v>4</v>
      </c>
      <c r="F39" s="185">
        <v>2</v>
      </c>
      <c r="G39" s="90">
        <f t="shared" si="1"/>
        <v>6</v>
      </c>
      <c r="H39" s="201">
        <v>43599</v>
      </c>
      <c r="I39" s="91">
        <v>580</v>
      </c>
    </row>
    <row r="40" spans="1:9" hidden="1" outlineLevel="1" x14ac:dyDescent="0.35">
      <c r="A40" s="83" t="s">
        <v>2052</v>
      </c>
      <c r="B40" s="86" t="s">
        <v>2144</v>
      </c>
      <c r="C40" s="89" t="s">
        <v>2053</v>
      </c>
      <c r="D40" s="92" t="s">
        <v>2145</v>
      </c>
      <c r="E40" s="89">
        <v>2</v>
      </c>
      <c r="F40" s="185">
        <v>2</v>
      </c>
      <c r="G40" s="90">
        <f t="shared" si="1"/>
        <v>4</v>
      </c>
      <c r="H40" s="201">
        <v>43599</v>
      </c>
      <c r="I40" s="91">
        <v>270</v>
      </c>
    </row>
    <row r="41" spans="1:9" hidden="1" outlineLevel="1" x14ac:dyDescent="0.35">
      <c r="A41" s="83" t="s">
        <v>2052</v>
      </c>
      <c r="B41" s="86" t="s">
        <v>2146</v>
      </c>
      <c r="C41" s="89" t="s">
        <v>2053</v>
      </c>
      <c r="D41" s="92" t="s">
        <v>2147</v>
      </c>
      <c r="E41" s="89">
        <v>5</v>
      </c>
      <c r="F41" s="185">
        <v>2</v>
      </c>
      <c r="G41" s="90">
        <f t="shared" si="1"/>
        <v>7</v>
      </c>
      <c r="H41" s="201">
        <v>43599</v>
      </c>
      <c r="I41" s="91">
        <v>690</v>
      </c>
    </row>
    <row r="42" spans="1:9" hidden="1" outlineLevel="1" x14ac:dyDescent="0.35">
      <c r="A42" s="83" t="s">
        <v>2052</v>
      </c>
      <c r="B42" s="86" t="s">
        <v>2148</v>
      </c>
      <c r="C42" s="89" t="s">
        <v>2053</v>
      </c>
      <c r="D42" s="83" t="s">
        <v>2149</v>
      </c>
      <c r="E42" s="89">
        <v>2</v>
      </c>
      <c r="F42" s="185">
        <v>2</v>
      </c>
      <c r="G42" s="90">
        <f t="shared" si="1"/>
        <v>4</v>
      </c>
      <c r="H42" s="201">
        <v>43599</v>
      </c>
      <c r="I42" s="91">
        <v>220</v>
      </c>
    </row>
    <row r="43" spans="1:9" hidden="1" outlineLevel="1" x14ac:dyDescent="0.35">
      <c r="A43" s="83" t="s">
        <v>2052</v>
      </c>
      <c r="B43" s="86" t="s">
        <v>2150</v>
      </c>
      <c r="C43" s="89" t="s">
        <v>2053</v>
      </c>
      <c r="D43" s="92" t="s">
        <v>2151</v>
      </c>
      <c r="E43" s="89">
        <v>3</v>
      </c>
      <c r="F43" s="185">
        <v>2</v>
      </c>
      <c r="G43" s="90">
        <f t="shared" si="1"/>
        <v>5</v>
      </c>
      <c r="H43" s="201">
        <v>43599</v>
      </c>
      <c r="I43" s="91">
        <v>300</v>
      </c>
    </row>
    <row r="44" spans="1:9" hidden="1" outlineLevel="1" x14ac:dyDescent="0.35">
      <c r="A44" s="83" t="s">
        <v>2052</v>
      </c>
      <c r="B44" s="86" t="s">
        <v>2152</v>
      </c>
      <c r="C44" s="89" t="s">
        <v>2053</v>
      </c>
      <c r="D44" s="92" t="s">
        <v>2153</v>
      </c>
      <c r="E44" s="89">
        <v>2</v>
      </c>
      <c r="F44" s="185">
        <v>2</v>
      </c>
      <c r="G44" s="90">
        <f t="shared" si="1"/>
        <v>4</v>
      </c>
      <c r="H44" s="201">
        <v>43599</v>
      </c>
      <c r="I44" s="91">
        <v>240</v>
      </c>
    </row>
    <row r="45" spans="1:9" hidden="1" outlineLevel="1" x14ac:dyDescent="0.35">
      <c r="A45" s="83" t="s">
        <v>2052</v>
      </c>
      <c r="B45" s="86" t="s">
        <v>2154</v>
      </c>
      <c r="C45" s="89" t="s">
        <v>2053</v>
      </c>
      <c r="D45" s="92" t="s">
        <v>1191</v>
      </c>
      <c r="E45" s="89">
        <v>3</v>
      </c>
      <c r="F45" s="185">
        <v>2</v>
      </c>
      <c r="G45" s="90">
        <f t="shared" si="1"/>
        <v>5</v>
      </c>
      <c r="H45" s="201">
        <v>43599</v>
      </c>
      <c r="I45" s="91">
        <v>300</v>
      </c>
    </row>
    <row r="46" spans="1:9" hidden="1" outlineLevel="1" x14ac:dyDescent="0.35">
      <c r="A46" s="83" t="s">
        <v>2052</v>
      </c>
      <c r="B46" s="86" t="s">
        <v>2155</v>
      </c>
      <c r="C46" s="89" t="s">
        <v>2053</v>
      </c>
      <c r="D46" s="92" t="s">
        <v>2156</v>
      </c>
      <c r="E46" s="89">
        <v>2</v>
      </c>
      <c r="F46" s="185">
        <v>2</v>
      </c>
      <c r="G46" s="90">
        <f t="shared" si="1"/>
        <v>4</v>
      </c>
      <c r="H46" s="201">
        <v>43599</v>
      </c>
      <c r="I46" s="91">
        <v>600</v>
      </c>
    </row>
    <row r="47" spans="1:9" hidden="1" outlineLevel="1" x14ac:dyDescent="0.35">
      <c r="A47" s="83" t="s">
        <v>2052</v>
      </c>
      <c r="B47" s="86" t="s">
        <v>2157</v>
      </c>
      <c r="C47" s="89" t="s">
        <v>2053</v>
      </c>
      <c r="D47" s="92" t="s">
        <v>2158</v>
      </c>
      <c r="E47" s="89">
        <v>3</v>
      </c>
      <c r="F47" s="185">
        <v>2</v>
      </c>
      <c r="G47" s="90">
        <f t="shared" si="1"/>
        <v>5</v>
      </c>
      <c r="H47" s="201">
        <v>43599</v>
      </c>
      <c r="I47" s="91">
        <v>110</v>
      </c>
    </row>
    <row r="48" spans="1:9" hidden="1" outlineLevel="1" x14ac:dyDescent="0.35">
      <c r="A48" s="83" t="s">
        <v>2052</v>
      </c>
      <c r="B48" s="86" t="s">
        <v>2159</v>
      </c>
      <c r="C48" s="89" t="s">
        <v>2053</v>
      </c>
      <c r="D48" s="92" t="s">
        <v>2160</v>
      </c>
      <c r="E48" s="89">
        <v>0</v>
      </c>
      <c r="F48" s="185">
        <v>2</v>
      </c>
      <c r="G48" s="90">
        <f t="shared" si="1"/>
        <v>2</v>
      </c>
      <c r="H48" s="201">
        <v>43599</v>
      </c>
      <c r="I48" s="91">
        <v>170</v>
      </c>
    </row>
    <row r="49" spans="1:9" hidden="1" outlineLevel="1" x14ac:dyDescent="0.35">
      <c r="A49" s="83" t="s">
        <v>2052</v>
      </c>
      <c r="B49" s="86" t="s">
        <v>2161</v>
      </c>
      <c r="C49" s="89" t="s">
        <v>2053</v>
      </c>
      <c r="D49" s="92" t="s">
        <v>2162</v>
      </c>
      <c r="E49" s="89">
        <v>1</v>
      </c>
      <c r="F49" s="185">
        <v>2</v>
      </c>
      <c r="G49" s="90">
        <f t="shared" si="1"/>
        <v>3</v>
      </c>
      <c r="H49" s="201">
        <v>43599</v>
      </c>
      <c r="I49" s="91">
        <v>270</v>
      </c>
    </row>
    <row r="50" spans="1:9" hidden="1" outlineLevel="1" x14ac:dyDescent="0.35">
      <c r="A50" s="83" t="s">
        <v>2052</v>
      </c>
      <c r="B50" s="86" t="s">
        <v>2163</v>
      </c>
      <c r="C50" s="89" t="s">
        <v>2053</v>
      </c>
      <c r="D50" s="92" t="s">
        <v>2164</v>
      </c>
      <c r="E50" s="89">
        <v>4</v>
      </c>
      <c r="F50" s="185">
        <v>4</v>
      </c>
      <c r="G50" s="90">
        <f t="shared" si="1"/>
        <v>8</v>
      </c>
      <c r="H50" s="201">
        <v>43599</v>
      </c>
      <c r="I50" s="91">
        <v>220</v>
      </c>
    </row>
    <row r="51" spans="1:9" hidden="1" outlineLevel="1" x14ac:dyDescent="0.35">
      <c r="A51" s="83" t="s">
        <v>2052</v>
      </c>
      <c r="B51" s="86" t="s">
        <v>2165</v>
      </c>
      <c r="C51" s="89" t="s">
        <v>2053</v>
      </c>
      <c r="D51" s="92" t="s">
        <v>2166</v>
      </c>
      <c r="E51" s="89">
        <v>5</v>
      </c>
      <c r="F51" s="185">
        <v>2</v>
      </c>
      <c r="G51" s="90">
        <f t="shared" si="1"/>
        <v>7</v>
      </c>
      <c r="H51" s="201">
        <v>43599</v>
      </c>
      <c r="I51" s="91">
        <v>230</v>
      </c>
    </row>
    <row r="52" spans="1:9" hidden="1" outlineLevel="1" x14ac:dyDescent="0.35">
      <c r="A52" s="83" t="s">
        <v>2052</v>
      </c>
      <c r="B52" s="86" t="s">
        <v>2167</v>
      </c>
      <c r="C52" s="89" t="s">
        <v>2053</v>
      </c>
      <c r="D52" s="92" t="s">
        <v>2168</v>
      </c>
      <c r="E52" s="89">
        <v>4</v>
      </c>
      <c r="F52" s="185">
        <v>1</v>
      </c>
      <c r="G52" s="90">
        <f t="shared" si="1"/>
        <v>5</v>
      </c>
      <c r="H52" s="201">
        <v>43599</v>
      </c>
      <c r="I52" s="91">
        <v>440</v>
      </c>
    </row>
    <row r="53" spans="1:9" hidden="1" outlineLevel="1" x14ac:dyDescent="0.35">
      <c r="A53" s="83" t="s">
        <v>2052</v>
      </c>
      <c r="B53" s="86" t="s">
        <v>2169</v>
      </c>
      <c r="C53" s="89" t="s">
        <v>2053</v>
      </c>
      <c r="D53" s="92" t="s">
        <v>2170</v>
      </c>
      <c r="E53" s="89">
        <v>6</v>
      </c>
      <c r="F53" s="185">
        <v>3</v>
      </c>
      <c r="G53" s="90">
        <f t="shared" si="1"/>
        <v>9</v>
      </c>
      <c r="H53" s="201">
        <v>43599</v>
      </c>
      <c r="I53" s="91">
        <v>300</v>
      </c>
    </row>
    <row r="54" spans="1:9" hidden="1" outlineLevel="1" x14ac:dyDescent="0.35">
      <c r="A54" s="83" t="s">
        <v>2052</v>
      </c>
      <c r="B54" s="86" t="s">
        <v>2171</v>
      </c>
      <c r="C54" s="89" t="s">
        <v>2053</v>
      </c>
      <c r="D54" s="92" t="s">
        <v>2172</v>
      </c>
      <c r="E54" s="89">
        <v>3</v>
      </c>
      <c r="F54" s="185">
        <v>2</v>
      </c>
      <c r="G54" s="90">
        <f t="shared" si="1"/>
        <v>5</v>
      </c>
      <c r="H54" s="201">
        <v>43599</v>
      </c>
      <c r="I54" s="91">
        <v>200</v>
      </c>
    </row>
    <row r="55" spans="1:9" hidden="1" outlineLevel="1" x14ac:dyDescent="0.35">
      <c r="A55" s="83" t="s">
        <v>2052</v>
      </c>
      <c r="B55" s="86" t="s">
        <v>2173</v>
      </c>
      <c r="C55" s="89" t="s">
        <v>2053</v>
      </c>
      <c r="D55" s="92" t="s">
        <v>2174</v>
      </c>
      <c r="E55" s="89">
        <v>5</v>
      </c>
      <c r="F55" s="185">
        <v>2</v>
      </c>
      <c r="G55" s="90">
        <f t="shared" si="1"/>
        <v>7</v>
      </c>
      <c r="H55" s="201">
        <v>43599</v>
      </c>
      <c r="I55" s="91">
        <v>240</v>
      </c>
    </row>
    <row r="56" spans="1:9" hidden="1" outlineLevel="1" x14ac:dyDescent="0.35">
      <c r="A56" s="83" t="s">
        <v>2052</v>
      </c>
      <c r="B56" s="86" t="s">
        <v>2175</v>
      </c>
      <c r="C56" s="89" t="s">
        <v>2053</v>
      </c>
      <c r="D56" s="92" t="s">
        <v>2176</v>
      </c>
      <c r="E56" s="89">
        <v>2</v>
      </c>
      <c r="F56" s="185">
        <v>3</v>
      </c>
      <c r="G56" s="90">
        <f t="shared" si="1"/>
        <v>5</v>
      </c>
      <c r="H56" s="201">
        <v>43599</v>
      </c>
      <c r="I56" s="91">
        <v>280</v>
      </c>
    </row>
    <row r="57" spans="1:9" hidden="1" outlineLevel="1" x14ac:dyDescent="0.35">
      <c r="A57" s="83" t="s">
        <v>2052</v>
      </c>
      <c r="B57" s="86" t="s">
        <v>2177</v>
      </c>
      <c r="C57" s="89" t="s">
        <v>2053</v>
      </c>
      <c r="D57" s="92" t="s">
        <v>2178</v>
      </c>
      <c r="E57" s="89">
        <v>4</v>
      </c>
      <c r="F57" s="185">
        <v>2</v>
      </c>
      <c r="G57" s="90">
        <f t="shared" si="1"/>
        <v>6</v>
      </c>
      <c r="H57" s="201">
        <v>43599</v>
      </c>
      <c r="I57" s="91">
        <v>180</v>
      </c>
    </row>
    <row r="58" spans="1:9" hidden="1" outlineLevel="1" x14ac:dyDescent="0.35">
      <c r="A58" s="83" t="s">
        <v>2052</v>
      </c>
      <c r="B58" s="86" t="s">
        <v>2179</v>
      </c>
      <c r="C58" s="89" t="s">
        <v>2053</v>
      </c>
      <c r="D58" s="83" t="s">
        <v>2180</v>
      </c>
      <c r="E58" s="89">
        <v>2</v>
      </c>
      <c r="F58" s="185">
        <v>3</v>
      </c>
      <c r="G58" s="90">
        <f t="shared" si="1"/>
        <v>5</v>
      </c>
      <c r="H58" s="201">
        <v>43599</v>
      </c>
      <c r="I58" s="91">
        <v>220</v>
      </c>
    </row>
    <row r="59" spans="1:9" hidden="1" outlineLevel="1" x14ac:dyDescent="0.35">
      <c r="A59" s="83" t="s">
        <v>2052</v>
      </c>
      <c r="B59" s="86" t="s">
        <v>2181</v>
      </c>
      <c r="C59" s="89" t="s">
        <v>2053</v>
      </c>
      <c r="D59" s="83" t="s">
        <v>2182</v>
      </c>
      <c r="E59" s="89">
        <v>1</v>
      </c>
      <c r="F59" s="185">
        <v>2</v>
      </c>
      <c r="G59" s="90">
        <f t="shared" si="1"/>
        <v>3</v>
      </c>
      <c r="H59" s="201">
        <v>43599</v>
      </c>
      <c r="I59" s="91">
        <v>500</v>
      </c>
    </row>
    <row r="60" spans="1:9" hidden="1" outlineLevel="1" x14ac:dyDescent="0.35">
      <c r="A60" s="83" t="s">
        <v>2052</v>
      </c>
      <c r="B60" s="86" t="s">
        <v>2183</v>
      </c>
      <c r="C60" s="89" t="s">
        <v>2053</v>
      </c>
      <c r="D60" s="83" t="s">
        <v>2184</v>
      </c>
      <c r="E60" s="89">
        <v>0</v>
      </c>
      <c r="F60" s="185">
        <v>3</v>
      </c>
      <c r="G60" s="90">
        <f t="shared" si="1"/>
        <v>3</v>
      </c>
      <c r="H60" s="201">
        <v>43599</v>
      </c>
      <c r="I60" s="91">
        <v>100</v>
      </c>
    </row>
    <row r="61" spans="1:9" hidden="1" outlineLevel="1" x14ac:dyDescent="0.35">
      <c r="A61" s="83" t="s">
        <v>2052</v>
      </c>
      <c r="B61" s="86" t="s">
        <v>2185</v>
      </c>
      <c r="C61" s="89" t="s">
        <v>2053</v>
      </c>
      <c r="D61" s="83" t="s">
        <v>2186</v>
      </c>
      <c r="E61" s="89">
        <v>3</v>
      </c>
      <c r="F61" s="185">
        <v>2</v>
      </c>
      <c r="G61" s="90">
        <f t="shared" si="1"/>
        <v>5</v>
      </c>
      <c r="H61" s="201">
        <v>43599</v>
      </c>
      <c r="I61" s="91">
        <v>300</v>
      </c>
    </row>
    <row r="62" spans="1:9" hidden="1" outlineLevel="1" x14ac:dyDescent="0.35">
      <c r="A62" s="83" t="s">
        <v>2052</v>
      </c>
      <c r="B62" s="86" t="s">
        <v>2187</v>
      </c>
      <c r="C62" s="89" t="s">
        <v>2053</v>
      </c>
      <c r="D62" s="83" t="s">
        <v>2188</v>
      </c>
      <c r="E62" s="89">
        <v>5</v>
      </c>
      <c r="F62" s="185">
        <v>2</v>
      </c>
      <c r="G62" s="90">
        <f t="shared" si="1"/>
        <v>7</v>
      </c>
      <c r="H62" s="201">
        <v>43599</v>
      </c>
      <c r="I62" s="91">
        <v>270</v>
      </c>
    </row>
    <row r="63" spans="1:9" hidden="1" outlineLevel="1" x14ac:dyDescent="0.35">
      <c r="A63" s="83" t="s">
        <v>2052</v>
      </c>
      <c r="B63" s="86" t="s">
        <v>2189</v>
      </c>
      <c r="C63" s="89" t="s">
        <v>2053</v>
      </c>
      <c r="D63" s="83" t="s">
        <v>2190</v>
      </c>
      <c r="E63" s="89">
        <v>3</v>
      </c>
      <c r="F63" s="185">
        <v>2</v>
      </c>
      <c r="G63" s="90">
        <f t="shared" si="1"/>
        <v>5</v>
      </c>
      <c r="H63" s="201">
        <v>43599</v>
      </c>
      <c r="I63" s="91">
        <v>150</v>
      </c>
    </row>
    <row r="64" spans="1:9" hidden="1" outlineLevel="1" x14ac:dyDescent="0.35">
      <c r="A64" s="83" t="s">
        <v>2052</v>
      </c>
      <c r="B64" s="86" t="s">
        <v>2191</v>
      </c>
      <c r="C64" s="89" t="s">
        <v>2053</v>
      </c>
      <c r="D64" s="83" t="s">
        <v>2192</v>
      </c>
      <c r="E64" s="89">
        <v>3</v>
      </c>
      <c r="F64" s="185">
        <v>2</v>
      </c>
      <c r="G64" s="90">
        <f t="shared" si="1"/>
        <v>5</v>
      </c>
      <c r="H64" s="201">
        <v>43599</v>
      </c>
      <c r="I64" s="91">
        <v>100</v>
      </c>
    </row>
    <row r="65" spans="1:9" hidden="1" outlineLevel="1" x14ac:dyDescent="0.35">
      <c r="A65" s="83" t="s">
        <v>2052</v>
      </c>
      <c r="B65" s="86" t="s">
        <v>2193</v>
      </c>
      <c r="C65" s="89" t="s">
        <v>2053</v>
      </c>
      <c r="D65" s="92" t="s">
        <v>510</v>
      </c>
      <c r="E65" s="89">
        <v>2</v>
      </c>
      <c r="F65" s="185">
        <v>2</v>
      </c>
      <c r="G65" s="90">
        <f t="shared" si="1"/>
        <v>4</v>
      </c>
      <c r="H65" s="201">
        <v>43599</v>
      </c>
      <c r="I65" s="91">
        <v>170</v>
      </c>
    </row>
    <row r="66" spans="1:9" hidden="1" outlineLevel="1" x14ac:dyDescent="0.35">
      <c r="A66" s="83" t="s">
        <v>2052</v>
      </c>
      <c r="B66" s="86" t="s">
        <v>2194</v>
      </c>
      <c r="C66" s="89" t="s">
        <v>2053</v>
      </c>
      <c r="D66" s="83" t="s">
        <v>2092</v>
      </c>
      <c r="E66" s="89">
        <v>3</v>
      </c>
      <c r="F66" s="185">
        <v>1</v>
      </c>
      <c r="G66" s="90">
        <f t="shared" ref="G66:G94" si="2">E66+F66</f>
        <v>4</v>
      </c>
      <c r="H66" s="201">
        <v>43599</v>
      </c>
      <c r="I66" s="91">
        <v>290</v>
      </c>
    </row>
    <row r="67" spans="1:9" hidden="1" outlineLevel="1" x14ac:dyDescent="0.35">
      <c r="A67" s="83" t="s">
        <v>2052</v>
      </c>
      <c r="B67" s="86" t="s">
        <v>2195</v>
      </c>
      <c r="C67" s="89" t="s">
        <v>2053</v>
      </c>
      <c r="D67" s="83" t="s">
        <v>2196</v>
      </c>
      <c r="E67" s="89">
        <v>4</v>
      </c>
      <c r="F67" s="185">
        <v>3</v>
      </c>
      <c r="G67" s="90">
        <f t="shared" si="2"/>
        <v>7</v>
      </c>
      <c r="H67" s="201">
        <v>43599</v>
      </c>
      <c r="I67" s="91">
        <v>400</v>
      </c>
    </row>
    <row r="68" spans="1:9" hidden="1" outlineLevel="1" x14ac:dyDescent="0.35">
      <c r="A68" s="83" t="s">
        <v>2052</v>
      </c>
      <c r="B68" s="86" t="s">
        <v>2197</v>
      </c>
      <c r="C68" s="89" t="s">
        <v>2053</v>
      </c>
      <c r="D68" s="83" t="s">
        <v>2198</v>
      </c>
      <c r="E68" s="89">
        <v>3</v>
      </c>
      <c r="F68" s="185">
        <v>2</v>
      </c>
      <c r="G68" s="90">
        <f t="shared" si="2"/>
        <v>5</v>
      </c>
      <c r="H68" s="201">
        <v>43599</v>
      </c>
      <c r="I68" s="91">
        <v>202</v>
      </c>
    </row>
    <row r="69" spans="1:9" hidden="1" outlineLevel="1" x14ac:dyDescent="0.35">
      <c r="A69" s="83" t="s">
        <v>2052</v>
      </c>
      <c r="B69" s="86" t="s">
        <v>2199</v>
      </c>
      <c r="C69" s="89" t="s">
        <v>2053</v>
      </c>
      <c r="D69" s="83" t="s">
        <v>2145</v>
      </c>
      <c r="E69" s="89">
        <v>2</v>
      </c>
      <c r="F69" s="185">
        <v>3</v>
      </c>
      <c r="G69" s="90">
        <f t="shared" si="2"/>
        <v>5</v>
      </c>
      <c r="H69" s="201">
        <v>43599</v>
      </c>
      <c r="I69" s="91">
        <v>110</v>
      </c>
    </row>
    <row r="70" spans="1:9" hidden="1" outlineLevel="1" x14ac:dyDescent="0.35">
      <c r="A70" s="83" t="s">
        <v>2052</v>
      </c>
      <c r="B70" s="86" t="s">
        <v>2200</v>
      </c>
      <c r="C70" s="89" t="s">
        <v>2053</v>
      </c>
      <c r="D70" s="83" t="s">
        <v>2201</v>
      </c>
      <c r="E70" s="89">
        <v>3</v>
      </c>
      <c r="F70" s="185">
        <v>2</v>
      </c>
      <c r="G70" s="90">
        <f t="shared" si="2"/>
        <v>5</v>
      </c>
      <c r="H70" s="201">
        <v>43599</v>
      </c>
      <c r="I70" s="91">
        <v>110</v>
      </c>
    </row>
    <row r="71" spans="1:9" hidden="1" outlineLevel="1" x14ac:dyDescent="0.35">
      <c r="A71" s="83" t="s">
        <v>2052</v>
      </c>
      <c r="B71" s="86" t="s">
        <v>2202</v>
      </c>
      <c r="C71" s="89" t="s">
        <v>2053</v>
      </c>
      <c r="D71" s="83" t="s">
        <v>2203</v>
      </c>
      <c r="E71" s="89">
        <v>4</v>
      </c>
      <c r="F71" s="185">
        <v>5</v>
      </c>
      <c r="G71" s="90">
        <f t="shared" si="2"/>
        <v>9</v>
      </c>
      <c r="H71" s="201">
        <v>43599</v>
      </c>
      <c r="I71" s="91">
        <v>200</v>
      </c>
    </row>
    <row r="72" spans="1:9" hidden="1" outlineLevel="1" x14ac:dyDescent="0.35">
      <c r="A72" s="83" t="s">
        <v>2052</v>
      </c>
      <c r="B72" s="86" t="s">
        <v>2204</v>
      </c>
      <c r="C72" s="89" t="s">
        <v>2053</v>
      </c>
      <c r="D72" s="92" t="s">
        <v>2205</v>
      </c>
      <c r="E72" s="89">
        <v>4</v>
      </c>
      <c r="F72" s="185">
        <v>2</v>
      </c>
      <c r="G72" s="90">
        <f t="shared" si="2"/>
        <v>6</v>
      </c>
      <c r="H72" s="201">
        <v>43599</v>
      </c>
      <c r="I72" s="91">
        <v>770</v>
      </c>
    </row>
    <row r="73" spans="1:9" hidden="1" outlineLevel="1" x14ac:dyDescent="0.35">
      <c r="A73" s="83" t="s">
        <v>2052</v>
      </c>
      <c r="B73" s="86" t="s">
        <v>2206</v>
      </c>
      <c r="C73" s="89" t="s">
        <v>2053</v>
      </c>
      <c r="D73" s="83" t="s">
        <v>2207</v>
      </c>
      <c r="E73" s="89">
        <v>1</v>
      </c>
      <c r="F73" s="185">
        <v>2</v>
      </c>
      <c r="G73" s="90">
        <f t="shared" si="2"/>
        <v>3</v>
      </c>
      <c r="H73" s="201">
        <v>43599</v>
      </c>
      <c r="I73" s="91">
        <v>220</v>
      </c>
    </row>
    <row r="74" spans="1:9" hidden="1" outlineLevel="1" x14ac:dyDescent="0.35">
      <c r="A74" s="83" t="s">
        <v>2052</v>
      </c>
      <c r="B74" s="86" t="s">
        <v>2208</v>
      </c>
      <c r="C74" s="89" t="s">
        <v>2053</v>
      </c>
      <c r="D74" s="178" t="s">
        <v>2209</v>
      </c>
      <c r="E74" s="90">
        <v>4</v>
      </c>
      <c r="F74" s="185">
        <v>2</v>
      </c>
      <c r="G74" s="90">
        <f t="shared" si="2"/>
        <v>6</v>
      </c>
      <c r="H74" s="201">
        <v>43599</v>
      </c>
      <c r="I74" s="177">
        <v>180</v>
      </c>
    </row>
    <row r="75" spans="1:9" hidden="1" outlineLevel="1" x14ac:dyDescent="0.35">
      <c r="A75" s="83" t="s">
        <v>2052</v>
      </c>
      <c r="B75" s="86" t="s">
        <v>2210</v>
      </c>
      <c r="C75" s="89" t="s">
        <v>2053</v>
      </c>
      <c r="D75" s="293" t="s">
        <v>2211</v>
      </c>
      <c r="E75" s="90">
        <v>3</v>
      </c>
      <c r="F75" s="185">
        <v>1</v>
      </c>
      <c r="G75" s="90">
        <f t="shared" si="2"/>
        <v>4</v>
      </c>
      <c r="H75" s="201">
        <v>43599</v>
      </c>
      <c r="I75" s="177">
        <v>300</v>
      </c>
    </row>
    <row r="76" spans="1:9" hidden="1" outlineLevel="1" x14ac:dyDescent="0.35">
      <c r="A76" s="83" t="s">
        <v>2052</v>
      </c>
      <c r="B76" s="86" t="s">
        <v>2212</v>
      </c>
      <c r="C76" s="89" t="s">
        <v>2053</v>
      </c>
      <c r="D76" s="293" t="s">
        <v>2213</v>
      </c>
      <c r="E76" s="90">
        <v>3</v>
      </c>
      <c r="F76" s="185">
        <v>2</v>
      </c>
      <c r="G76" s="90">
        <f t="shared" si="2"/>
        <v>5</v>
      </c>
      <c r="H76" s="201">
        <v>43599</v>
      </c>
      <c r="I76" s="177">
        <v>330</v>
      </c>
    </row>
    <row r="77" spans="1:9" hidden="1" outlineLevel="1" x14ac:dyDescent="0.35">
      <c r="A77" s="83" t="s">
        <v>2052</v>
      </c>
      <c r="B77" s="86" t="s">
        <v>2214</v>
      </c>
      <c r="C77" s="89" t="s">
        <v>2053</v>
      </c>
      <c r="D77" s="293" t="s">
        <v>2215</v>
      </c>
      <c r="E77" s="90">
        <v>5</v>
      </c>
      <c r="F77" s="185">
        <v>2</v>
      </c>
      <c r="G77" s="90">
        <f t="shared" si="2"/>
        <v>7</v>
      </c>
      <c r="H77" s="201">
        <v>43599</v>
      </c>
      <c r="I77" s="177">
        <v>500</v>
      </c>
    </row>
    <row r="78" spans="1:9" hidden="1" outlineLevel="1" x14ac:dyDescent="0.35">
      <c r="A78" s="83" t="s">
        <v>2052</v>
      </c>
      <c r="B78" s="86" t="s">
        <v>2216</v>
      </c>
      <c r="C78" s="89" t="s">
        <v>2053</v>
      </c>
      <c r="D78" s="293" t="s">
        <v>2217</v>
      </c>
      <c r="E78" s="90">
        <v>4</v>
      </c>
      <c r="F78" s="185">
        <v>2</v>
      </c>
      <c r="G78" s="90">
        <f t="shared" si="2"/>
        <v>6</v>
      </c>
      <c r="H78" s="201">
        <v>43599</v>
      </c>
      <c r="I78" s="177">
        <v>310</v>
      </c>
    </row>
    <row r="79" spans="1:9" hidden="1" outlineLevel="1" x14ac:dyDescent="0.35">
      <c r="A79" s="83" t="s">
        <v>2052</v>
      </c>
      <c r="B79" s="86" t="s">
        <v>2218</v>
      </c>
      <c r="C79" s="89" t="s">
        <v>2053</v>
      </c>
      <c r="D79" s="178" t="s">
        <v>2219</v>
      </c>
      <c r="E79" s="90">
        <v>3</v>
      </c>
      <c r="F79" s="185">
        <v>1</v>
      </c>
      <c r="G79" s="90">
        <f t="shared" si="2"/>
        <v>4</v>
      </c>
      <c r="H79" s="201">
        <v>43599</v>
      </c>
      <c r="I79" s="177">
        <v>120</v>
      </c>
    </row>
    <row r="80" spans="1:9" hidden="1" outlineLevel="1" x14ac:dyDescent="0.35">
      <c r="A80" s="83" t="s">
        <v>2052</v>
      </c>
      <c r="B80" s="86" t="s">
        <v>2220</v>
      </c>
      <c r="C80" s="89" t="s">
        <v>2053</v>
      </c>
      <c r="D80" s="178" t="s">
        <v>2221</v>
      </c>
      <c r="E80" s="90">
        <v>2</v>
      </c>
      <c r="F80" s="185">
        <v>3</v>
      </c>
      <c r="G80" s="90">
        <f t="shared" si="2"/>
        <v>5</v>
      </c>
      <c r="H80" s="201">
        <v>43599</v>
      </c>
      <c r="I80" s="177">
        <v>100</v>
      </c>
    </row>
    <row r="81" spans="1:9" hidden="1" outlineLevel="1" x14ac:dyDescent="0.35">
      <c r="A81" s="83" t="s">
        <v>2052</v>
      </c>
      <c r="B81" s="86" t="s">
        <v>2222</v>
      </c>
      <c r="C81" s="89" t="s">
        <v>2053</v>
      </c>
      <c r="D81" s="178" t="s">
        <v>1089</v>
      </c>
      <c r="E81" s="90">
        <v>2</v>
      </c>
      <c r="F81" s="185">
        <v>2</v>
      </c>
      <c r="G81" s="90">
        <f t="shared" si="2"/>
        <v>4</v>
      </c>
      <c r="H81" s="201">
        <v>43599</v>
      </c>
      <c r="I81" s="177">
        <v>110</v>
      </c>
    </row>
    <row r="82" spans="1:9" hidden="1" outlineLevel="1" x14ac:dyDescent="0.35">
      <c r="A82" s="83" t="s">
        <v>2052</v>
      </c>
      <c r="B82" s="86" t="s">
        <v>2223</v>
      </c>
      <c r="C82" s="89" t="s">
        <v>2053</v>
      </c>
      <c r="D82" s="293" t="s">
        <v>2224</v>
      </c>
      <c r="E82" s="90">
        <v>2</v>
      </c>
      <c r="F82" s="185">
        <v>1</v>
      </c>
      <c r="G82" s="90">
        <f t="shared" si="2"/>
        <v>3</v>
      </c>
      <c r="H82" s="201">
        <v>43599</v>
      </c>
      <c r="I82" s="177">
        <v>800</v>
      </c>
    </row>
    <row r="83" spans="1:9" hidden="1" outlineLevel="1" x14ac:dyDescent="0.35">
      <c r="A83" s="83" t="s">
        <v>2052</v>
      </c>
      <c r="B83" s="86" t="s">
        <v>2225</v>
      </c>
      <c r="C83" s="89" t="s">
        <v>2053</v>
      </c>
      <c r="D83" s="293" t="s">
        <v>2226</v>
      </c>
      <c r="E83" s="90">
        <v>4</v>
      </c>
      <c r="F83" s="185">
        <v>3</v>
      </c>
      <c r="G83" s="90">
        <f t="shared" si="2"/>
        <v>7</v>
      </c>
      <c r="H83" s="201">
        <v>43599</v>
      </c>
      <c r="I83" s="177">
        <v>400</v>
      </c>
    </row>
    <row r="84" spans="1:9" hidden="1" outlineLevel="1" x14ac:dyDescent="0.35">
      <c r="A84" s="83" t="s">
        <v>2052</v>
      </c>
      <c r="B84" s="86" t="s">
        <v>2227</v>
      </c>
      <c r="C84" s="89" t="s">
        <v>2053</v>
      </c>
      <c r="D84" s="293" t="s">
        <v>2228</v>
      </c>
      <c r="E84" s="90">
        <v>6</v>
      </c>
      <c r="F84" s="185">
        <v>4</v>
      </c>
      <c r="G84" s="90">
        <f t="shared" si="2"/>
        <v>10</v>
      </c>
      <c r="H84" s="201">
        <v>43599</v>
      </c>
      <c r="I84" s="177">
        <v>230</v>
      </c>
    </row>
    <row r="85" spans="1:9" hidden="1" outlineLevel="1" x14ac:dyDescent="0.35">
      <c r="A85" s="83" t="s">
        <v>2052</v>
      </c>
      <c r="B85" s="86" t="s">
        <v>2229</v>
      </c>
      <c r="C85" s="89" t="s">
        <v>2053</v>
      </c>
      <c r="D85" s="293" t="s">
        <v>2230</v>
      </c>
      <c r="E85" s="90">
        <v>0</v>
      </c>
      <c r="F85" s="185">
        <v>2</v>
      </c>
      <c r="G85" s="90">
        <f t="shared" si="2"/>
        <v>2</v>
      </c>
      <c r="H85" s="201">
        <v>43599</v>
      </c>
      <c r="I85" s="177">
        <v>100</v>
      </c>
    </row>
    <row r="86" spans="1:9" hidden="1" outlineLevel="1" x14ac:dyDescent="0.35">
      <c r="A86" s="83" t="s">
        <v>2052</v>
      </c>
      <c r="B86" s="86" t="s">
        <v>2231</v>
      </c>
      <c r="C86" s="89" t="s">
        <v>2053</v>
      </c>
      <c r="D86" s="293" t="s">
        <v>2232</v>
      </c>
      <c r="E86" s="90">
        <v>1</v>
      </c>
      <c r="F86" s="185">
        <v>3</v>
      </c>
      <c r="G86" s="90">
        <f t="shared" si="2"/>
        <v>4</v>
      </c>
      <c r="H86" s="201">
        <v>43599</v>
      </c>
      <c r="I86" s="177">
        <v>500</v>
      </c>
    </row>
    <row r="87" spans="1:9" hidden="1" outlineLevel="1" x14ac:dyDescent="0.35">
      <c r="A87" s="83" t="s">
        <v>2052</v>
      </c>
      <c r="B87" s="86" t="s">
        <v>2233</v>
      </c>
      <c r="C87" s="89" t="s">
        <v>2053</v>
      </c>
      <c r="D87" s="293" t="s">
        <v>2234</v>
      </c>
      <c r="E87" s="90">
        <v>1</v>
      </c>
      <c r="F87" s="185">
        <v>1</v>
      </c>
      <c r="G87" s="90">
        <f t="shared" si="2"/>
        <v>2</v>
      </c>
      <c r="H87" s="201">
        <v>43599</v>
      </c>
      <c r="I87" s="177">
        <v>210</v>
      </c>
    </row>
    <row r="88" spans="1:9" hidden="1" outlineLevel="1" x14ac:dyDescent="0.35">
      <c r="A88" s="83" t="s">
        <v>2052</v>
      </c>
      <c r="B88" s="86" t="s">
        <v>2235</v>
      </c>
      <c r="C88" s="89" t="s">
        <v>2053</v>
      </c>
      <c r="D88" s="293" t="s">
        <v>2236</v>
      </c>
      <c r="E88" s="90">
        <v>5</v>
      </c>
      <c r="F88" s="185">
        <v>2</v>
      </c>
      <c r="G88" s="90">
        <f t="shared" si="2"/>
        <v>7</v>
      </c>
      <c r="H88" s="201">
        <v>43599</v>
      </c>
      <c r="I88" s="177">
        <v>120</v>
      </c>
    </row>
    <row r="89" spans="1:9" hidden="1" outlineLevel="1" x14ac:dyDescent="0.35">
      <c r="A89" s="83" t="s">
        <v>2052</v>
      </c>
      <c r="B89" s="86" t="s">
        <v>2237</v>
      </c>
      <c r="C89" s="89" t="s">
        <v>2053</v>
      </c>
      <c r="D89" s="293" t="s">
        <v>2238</v>
      </c>
      <c r="E89" s="90">
        <v>3</v>
      </c>
      <c r="F89" s="185">
        <v>2</v>
      </c>
      <c r="G89" s="90">
        <f t="shared" si="2"/>
        <v>5</v>
      </c>
      <c r="H89" s="201">
        <v>43599</v>
      </c>
      <c r="I89" s="177">
        <v>140</v>
      </c>
    </row>
    <row r="90" spans="1:9" hidden="1" outlineLevel="1" x14ac:dyDescent="0.35">
      <c r="A90" s="83" t="s">
        <v>2052</v>
      </c>
      <c r="B90" s="86" t="s">
        <v>2239</v>
      </c>
      <c r="C90" s="89" t="s">
        <v>2053</v>
      </c>
      <c r="D90" s="293" t="s">
        <v>2240</v>
      </c>
      <c r="E90" s="90">
        <v>5</v>
      </c>
      <c r="F90" s="185">
        <v>2</v>
      </c>
      <c r="G90" s="90">
        <f t="shared" si="2"/>
        <v>7</v>
      </c>
      <c r="H90" s="201">
        <v>43599</v>
      </c>
      <c r="I90" s="177">
        <v>240</v>
      </c>
    </row>
    <row r="91" spans="1:9" hidden="1" outlineLevel="1" x14ac:dyDescent="0.35">
      <c r="A91" s="83" t="s">
        <v>2052</v>
      </c>
      <c r="B91" s="86" t="s">
        <v>2241</v>
      </c>
      <c r="C91" s="89" t="s">
        <v>2053</v>
      </c>
      <c r="D91" s="178" t="s">
        <v>2242</v>
      </c>
      <c r="E91" s="90">
        <v>4</v>
      </c>
      <c r="F91" s="185">
        <v>2</v>
      </c>
      <c r="G91" s="90">
        <f t="shared" si="2"/>
        <v>6</v>
      </c>
      <c r="H91" s="201">
        <v>43599</v>
      </c>
      <c r="I91" s="177">
        <v>780</v>
      </c>
    </row>
    <row r="92" spans="1:9" hidden="1" outlineLevel="1" x14ac:dyDescent="0.35">
      <c r="A92" s="83" t="s">
        <v>2052</v>
      </c>
      <c r="B92" s="86" t="s">
        <v>2243</v>
      </c>
      <c r="C92" s="89" t="s">
        <v>2053</v>
      </c>
      <c r="D92" s="178" t="s">
        <v>2244</v>
      </c>
      <c r="E92" s="90">
        <v>3</v>
      </c>
      <c r="F92" s="185">
        <v>2</v>
      </c>
      <c r="G92" s="90">
        <f t="shared" si="2"/>
        <v>5</v>
      </c>
      <c r="H92" s="201">
        <v>43599</v>
      </c>
      <c r="I92" s="177">
        <v>330</v>
      </c>
    </row>
    <row r="93" spans="1:9" hidden="1" outlineLevel="1" x14ac:dyDescent="0.35">
      <c r="A93" s="83" t="s">
        <v>2052</v>
      </c>
      <c r="B93" s="86" t="s">
        <v>2245</v>
      </c>
      <c r="C93" s="89" t="s">
        <v>2053</v>
      </c>
      <c r="D93" s="178" t="s">
        <v>2246</v>
      </c>
      <c r="E93" s="90">
        <v>2</v>
      </c>
      <c r="F93" s="185">
        <v>2</v>
      </c>
      <c r="G93" s="90">
        <f t="shared" si="2"/>
        <v>4</v>
      </c>
      <c r="H93" s="201">
        <v>43599</v>
      </c>
      <c r="I93" s="177">
        <v>220</v>
      </c>
    </row>
    <row r="94" spans="1:9" hidden="1" outlineLevel="1" x14ac:dyDescent="0.35">
      <c r="A94" s="83" t="s">
        <v>2052</v>
      </c>
      <c r="B94" s="86" t="s">
        <v>2247</v>
      </c>
      <c r="C94" s="89" t="s">
        <v>2053</v>
      </c>
      <c r="D94" s="178" t="s">
        <v>2248</v>
      </c>
      <c r="E94" s="90">
        <v>0</v>
      </c>
      <c r="F94" s="185">
        <v>2</v>
      </c>
      <c r="G94" s="90">
        <f t="shared" si="2"/>
        <v>2</v>
      </c>
      <c r="H94" s="201">
        <v>43599</v>
      </c>
      <c r="I94" s="177">
        <v>190</v>
      </c>
    </row>
    <row r="95" spans="1:9" ht="15" collapsed="1" thickBot="1" x14ac:dyDescent="0.4">
      <c r="A95" s="84" t="s">
        <v>2052</v>
      </c>
      <c r="B95" s="87"/>
      <c r="C95" s="93" t="s">
        <v>2053</v>
      </c>
      <c r="D95" s="94">
        <f>COUNTA(D2:D94)</f>
        <v>93</v>
      </c>
      <c r="E95" s="94">
        <f>SUM(E2:E94)</f>
        <v>274</v>
      </c>
      <c r="F95" s="94">
        <f>SUM(F2:F94)</f>
        <v>195</v>
      </c>
      <c r="G95" s="94">
        <f>SUM(G2:G94)</f>
        <v>469</v>
      </c>
      <c r="H95" s="239">
        <v>43599</v>
      </c>
      <c r="I95" s="95">
        <f>AVERAGE(I2:I94)</f>
        <v>293.24731182795699</v>
      </c>
    </row>
    <row r="96" spans="1:9" hidden="1" outlineLevel="1" x14ac:dyDescent="0.35">
      <c r="A96" s="83" t="s">
        <v>2055</v>
      </c>
      <c r="B96" s="86" t="s">
        <v>2249</v>
      </c>
      <c r="C96" s="92" t="s">
        <v>2056</v>
      </c>
      <c r="D96" s="96" t="s">
        <v>2250</v>
      </c>
      <c r="E96" s="96">
        <v>2</v>
      </c>
      <c r="F96" s="97">
        <v>1</v>
      </c>
      <c r="G96" s="97">
        <f t="shared" ref="G96:G127" si="3">E96+F96</f>
        <v>3</v>
      </c>
      <c r="H96" s="238">
        <v>43690</v>
      </c>
      <c r="I96" s="230">
        <v>100</v>
      </c>
    </row>
    <row r="97" spans="1:9" hidden="1" outlineLevel="1" x14ac:dyDescent="0.35">
      <c r="A97" s="83" t="s">
        <v>2055</v>
      </c>
      <c r="B97" s="86" t="s">
        <v>2251</v>
      </c>
      <c r="C97" s="92" t="s">
        <v>2056</v>
      </c>
      <c r="D97" s="96" t="s">
        <v>2252</v>
      </c>
      <c r="E97" s="96">
        <v>2</v>
      </c>
      <c r="F97" s="97">
        <v>2</v>
      </c>
      <c r="G97" s="97">
        <f t="shared" si="3"/>
        <v>4</v>
      </c>
      <c r="H97" s="238">
        <v>43690</v>
      </c>
      <c r="I97" s="230">
        <v>140</v>
      </c>
    </row>
    <row r="98" spans="1:9" hidden="1" outlineLevel="1" x14ac:dyDescent="0.35">
      <c r="A98" s="83" t="s">
        <v>2055</v>
      </c>
      <c r="B98" s="86" t="s">
        <v>2253</v>
      </c>
      <c r="C98" s="92" t="s">
        <v>2056</v>
      </c>
      <c r="D98" s="96" t="s">
        <v>2254</v>
      </c>
      <c r="E98" s="96">
        <v>5</v>
      </c>
      <c r="F98" s="97">
        <v>3</v>
      </c>
      <c r="G98" s="97">
        <f t="shared" si="3"/>
        <v>8</v>
      </c>
      <c r="H98" s="238">
        <v>43690</v>
      </c>
      <c r="I98" s="230">
        <v>150</v>
      </c>
    </row>
    <row r="99" spans="1:9" hidden="1" outlineLevel="1" x14ac:dyDescent="0.35">
      <c r="A99" s="83" t="s">
        <v>2055</v>
      </c>
      <c r="B99" s="86" t="s">
        <v>2255</v>
      </c>
      <c r="C99" s="92" t="s">
        <v>2056</v>
      </c>
      <c r="D99" s="96" t="s">
        <v>2256</v>
      </c>
      <c r="E99" s="96">
        <v>0</v>
      </c>
      <c r="F99" s="97">
        <v>3</v>
      </c>
      <c r="G99" s="97">
        <f t="shared" si="3"/>
        <v>3</v>
      </c>
      <c r="H99" s="238">
        <v>43690</v>
      </c>
      <c r="I99" s="230">
        <v>40</v>
      </c>
    </row>
    <row r="100" spans="1:9" hidden="1" outlineLevel="1" x14ac:dyDescent="0.35">
      <c r="A100" s="83" t="s">
        <v>2055</v>
      </c>
      <c r="B100" s="86" t="s">
        <v>2257</v>
      </c>
      <c r="C100" s="92" t="s">
        <v>2056</v>
      </c>
      <c r="D100" s="96" t="s">
        <v>2258</v>
      </c>
      <c r="E100" s="96">
        <v>3</v>
      </c>
      <c r="F100" s="97">
        <v>2</v>
      </c>
      <c r="G100" s="97">
        <f t="shared" si="3"/>
        <v>5</v>
      </c>
      <c r="H100" s="238">
        <v>43690</v>
      </c>
      <c r="I100" s="230">
        <v>190</v>
      </c>
    </row>
    <row r="101" spans="1:9" hidden="1" outlineLevel="1" x14ac:dyDescent="0.35">
      <c r="A101" s="83" t="s">
        <v>2055</v>
      </c>
      <c r="B101" s="86" t="s">
        <v>2259</v>
      </c>
      <c r="C101" s="92" t="s">
        <v>2056</v>
      </c>
      <c r="D101" s="96" t="s">
        <v>2260</v>
      </c>
      <c r="E101" s="96">
        <v>2</v>
      </c>
      <c r="F101" s="97">
        <v>3</v>
      </c>
      <c r="G101" s="97">
        <f t="shared" si="3"/>
        <v>5</v>
      </c>
      <c r="H101" s="238">
        <v>43690</v>
      </c>
      <c r="I101" s="230">
        <v>60</v>
      </c>
    </row>
    <row r="102" spans="1:9" hidden="1" outlineLevel="1" x14ac:dyDescent="0.35">
      <c r="A102" s="83" t="s">
        <v>2055</v>
      </c>
      <c r="B102" s="86" t="s">
        <v>2261</v>
      </c>
      <c r="C102" s="92" t="s">
        <v>2056</v>
      </c>
      <c r="D102" s="96" t="s">
        <v>2262</v>
      </c>
      <c r="E102" s="96">
        <v>2</v>
      </c>
      <c r="F102" s="97">
        <v>2</v>
      </c>
      <c r="G102" s="97">
        <f t="shared" si="3"/>
        <v>4</v>
      </c>
      <c r="H102" s="238">
        <v>43690</v>
      </c>
      <c r="I102" s="230">
        <v>180</v>
      </c>
    </row>
    <row r="103" spans="1:9" hidden="1" outlineLevel="1" x14ac:dyDescent="0.35">
      <c r="A103" s="83" t="s">
        <v>2055</v>
      </c>
      <c r="B103" s="86" t="s">
        <v>2263</v>
      </c>
      <c r="C103" s="92" t="s">
        <v>2056</v>
      </c>
      <c r="D103" s="96" t="s">
        <v>2264</v>
      </c>
      <c r="E103" s="96">
        <v>2</v>
      </c>
      <c r="F103" s="97">
        <v>3</v>
      </c>
      <c r="G103" s="97">
        <f t="shared" si="3"/>
        <v>5</v>
      </c>
      <c r="H103" s="238">
        <v>43690</v>
      </c>
      <c r="I103" s="230">
        <v>30</v>
      </c>
    </row>
    <row r="104" spans="1:9" hidden="1" outlineLevel="1" x14ac:dyDescent="0.35">
      <c r="A104" s="83" t="s">
        <v>2055</v>
      </c>
      <c r="B104" s="86" t="s">
        <v>2265</v>
      </c>
      <c r="C104" s="92" t="s">
        <v>2056</v>
      </c>
      <c r="D104" s="96" t="s">
        <v>2266</v>
      </c>
      <c r="E104" s="96">
        <v>3</v>
      </c>
      <c r="F104" s="97">
        <v>2</v>
      </c>
      <c r="G104" s="97">
        <f t="shared" si="3"/>
        <v>5</v>
      </c>
      <c r="H104" s="238">
        <v>43690</v>
      </c>
      <c r="I104" s="230">
        <v>150</v>
      </c>
    </row>
    <row r="105" spans="1:9" hidden="1" outlineLevel="1" x14ac:dyDescent="0.35">
      <c r="A105" s="83" t="s">
        <v>2055</v>
      </c>
      <c r="B105" s="86" t="s">
        <v>2267</v>
      </c>
      <c r="C105" s="92" t="s">
        <v>2056</v>
      </c>
      <c r="D105" s="96" t="s">
        <v>2268</v>
      </c>
      <c r="E105" s="96">
        <v>0</v>
      </c>
      <c r="F105" s="97">
        <v>1</v>
      </c>
      <c r="G105" s="97">
        <f t="shared" si="3"/>
        <v>1</v>
      </c>
      <c r="H105" s="238">
        <v>43690</v>
      </c>
      <c r="I105" s="230">
        <v>90</v>
      </c>
    </row>
    <row r="106" spans="1:9" hidden="1" outlineLevel="1" x14ac:dyDescent="0.35">
      <c r="A106" s="83" t="s">
        <v>2055</v>
      </c>
      <c r="B106" s="86" t="s">
        <v>2269</v>
      </c>
      <c r="C106" s="92" t="s">
        <v>2056</v>
      </c>
      <c r="D106" s="96" t="s">
        <v>2270</v>
      </c>
      <c r="E106" s="96">
        <v>1</v>
      </c>
      <c r="F106" s="97">
        <v>1</v>
      </c>
      <c r="G106" s="97">
        <f t="shared" si="3"/>
        <v>2</v>
      </c>
      <c r="H106" s="238">
        <v>43690</v>
      </c>
      <c r="I106" s="230">
        <v>130</v>
      </c>
    </row>
    <row r="107" spans="1:9" hidden="1" outlineLevel="1" x14ac:dyDescent="0.35">
      <c r="A107" s="83" t="s">
        <v>2055</v>
      </c>
      <c r="B107" s="86" t="s">
        <v>2271</v>
      </c>
      <c r="C107" s="92" t="s">
        <v>2056</v>
      </c>
      <c r="D107" s="96" t="s">
        <v>2272</v>
      </c>
      <c r="E107" s="96">
        <v>4</v>
      </c>
      <c r="F107" s="97">
        <v>1</v>
      </c>
      <c r="G107" s="97">
        <f t="shared" si="3"/>
        <v>5</v>
      </c>
      <c r="H107" s="238">
        <v>43690</v>
      </c>
      <c r="I107" s="230">
        <v>75</v>
      </c>
    </row>
    <row r="108" spans="1:9" hidden="1" outlineLevel="1" x14ac:dyDescent="0.35">
      <c r="A108" s="83" t="s">
        <v>2055</v>
      </c>
      <c r="B108" s="86" t="s">
        <v>2273</v>
      </c>
      <c r="C108" s="92" t="s">
        <v>2056</v>
      </c>
      <c r="D108" s="96" t="s">
        <v>2274</v>
      </c>
      <c r="E108" s="96">
        <v>3</v>
      </c>
      <c r="F108" s="97">
        <v>1</v>
      </c>
      <c r="G108" s="97">
        <f t="shared" si="3"/>
        <v>4</v>
      </c>
      <c r="H108" s="238">
        <v>43690</v>
      </c>
      <c r="I108" s="230">
        <v>65</v>
      </c>
    </row>
    <row r="109" spans="1:9" hidden="1" outlineLevel="1" x14ac:dyDescent="0.35">
      <c r="A109" s="83" t="s">
        <v>2055</v>
      </c>
      <c r="B109" s="86" t="s">
        <v>2275</v>
      </c>
      <c r="C109" s="92" t="s">
        <v>2056</v>
      </c>
      <c r="D109" s="96" t="s">
        <v>2276</v>
      </c>
      <c r="E109" s="96">
        <v>3</v>
      </c>
      <c r="F109" s="97">
        <v>3</v>
      </c>
      <c r="G109" s="97">
        <f t="shared" si="3"/>
        <v>6</v>
      </c>
      <c r="H109" s="238">
        <v>43690</v>
      </c>
      <c r="I109" s="230">
        <v>50</v>
      </c>
    </row>
    <row r="110" spans="1:9" hidden="1" outlineLevel="1" x14ac:dyDescent="0.35">
      <c r="A110" s="83" t="s">
        <v>2055</v>
      </c>
      <c r="B110" s="86" t="s">
        <v>2277</v>
      </c>
      <c r="C110" s="92" t="s">
        <v>2056</v>
      </c>
      <c r="D110" s="96" t="s">
        <v>2278</v>
      </c>
      <c r="E110" s="96">
        <v>2</v>
      </c>
      <c r="F110" s="97">
        <v>3</v>
      </c>
      <c r="G110" s="97">
        <f t="shared" si="3"/>
        <v>5</v>
      </c>
      <c r="H110" s="238">
        <v>43690</v>
      </c>
      <c r="I110" s="230">
        <v>120</v>
      </c>
    </row>
    <row r="111" spans="1:9" hidden="1" outlineLevel="1" x14ac:dyDescent="0.35">
      <c r="A111" s="83" t="s">
        <v>2055</v>
      </c>
      <c r="B111" s="86" t="s">
        <v>2279</v>
      </c>
      <c r="C111" s="92" t="s">
        <v>2056</v>
      </c>
      <c r="D111" s="96" t="s">
        <v>2280</v>
      </c>
      <c r="E111" s="96">
        <v>4</v>
      </c>
      <c r="F111" s="97">
        <v>3</v>
      </c>
      <c r="G111" s="97">
        <f t="shared" si="3"/>
        <v>7</v>
      </c>
      <c r="H111" s="238">
        <v>43690</v>
      </c>
      <c r="I111" s="230">
        <v>70</v>
      </c>
    </row>
    <row r="112" spans="1:9" hidden="1" outlineLevel="1" x14ac:dyDescent="0.35">
      <c r="A112" s="83" t="s">
        <v>2055</v>
      </c>
      <c r="B112" s="86" t="s">
        <v>2281</v>
      </c>
      <c r="C112" s="92" t="s">
        <v>2056</v>
      </c>
      <c r="D112" s="96" t="s">
        <v>2282</v>
      </c>
      <c r="E112" s="96">
        <v>2</v>
      </c>
      <c r="F112" s="97">
        <v>4</v>
      </c>
      <c r="G112" s="97">
        <f t="shared" si="3"/>
        <v>6</v>
      </c>
      <c r="H112" s="238">
        <v>43690</v>
      </c>
      <c r="I112" s="230">
        <v>110</v>
      </c>
    </row>
    <row r="113" spans="1:9" hidden="1" outlineLevel="1" x14ac:dyDescent="0.35">
      <c r="A113" s="83" t="s">
        <v>2055</v>
      </c>
      <c r="B113" s="86" t="s">
        <v>2283</v>
      </c>
      <c r="C113" s="92" t="s">
        <v>2056</v>
      </c>
      <c r="D113" s="96" t="s">
        <v>2284</v>
      </c>
      <c r="E113" s="96">
        <v>0</v>
      </c>
      <c r="F113" s="97">
        <v>1</v>
      </c>
      <c r="G113" s="97">
        <f t="shared" si="3"/>
        <v>1</v>
      </c>
      <c r="H113" s="238">
        <v>43690</v>
      </c>
      <c r="I113" s="230">
        <v>80</v>
      </c>
    </row>
    <row r="114" spans="1:9" hidden="1" outlineLevel="1" x14ac:dyDescent="0.35">
      <c r="A114" s="83" t="s">
        <v>2055</v>
      </c>
      <c r="B114" s="86" t="s">
        <v>2285</v>
      </c>
      <c r="C114" s="92" t="s">
        <v>2056</v>
      </c>
      <c r="D114" s="96" t="s">
        <v>2286</v>
      </c>
      <c r="E114" s="96">
        <v>2</v>
      </c>
      <c r="F114" s="97">
        <v>1</v>
      </c>
      <c r="G114" s="97">
        <f t="shared" si="3"/>
        <v>3</v>
      </c>
      <c r="H114" s="238">
        <v>43690</v>
      </c>
      <c r="I114" s="230">
        <v>500</v>
      </c>
    </row>
    <row r="115" spans="1:9" hidden="1" outlineLevel="1" x14ac:dyDescent="0.35">
      <c r="A115" s="83" t="s">
        <v>2055</v>
      </c>
      <c r="B115" s="86" t="s">
        <v>2287</v>
      </c>
      <c r="C115" s="92" t="s">
        <v>2056</v>
      </c>
      <c r="D115" s="96" t="s">
        <v>2288</v>
      </c>
      <c r="E115" s="96">
        <v>2</v>
      </c>
      <c r="F115" s="97">
        <v>1</v>
      </c>
      <c r="G115" s="97">
        <f t="shared" si="3"/>
        <v>3</v>
      </c>
      <c r="H115" s="238">
        <v>43690</v>
      </c>
      <c r="I115" s="230">
        <v>550</v>
      </c>
    </row>
    <row r="116" spans="1:9" hidden="1" outlineLevel="1" x14ac:dyDescent="0.35">
      <c r="A116" s="83" t="s">
        <v>2055</v>
      </c>
      <c r="B116" s="86" t="s">
        <v>2289</v>
      </c>
      <c r="C116" s="92" t="s">
        <v>2056</v>
      </c>
      <c r="D116" s="96" t="s">
        <v>2290</v>
      </c>
      <c r="E116" s="96">
        <v>3</v>
      </c>
      <c r="F116" s="97">
        <v>3</v>
      </c>
      <c r="G116" s="97">
        <f t="shared" si="3"/>
        <v>6</v>
      </c>
      <c r="H116" s="238">
        <v>43690</v>
      </c>
      <c r="I116" s="230">
        <v>380</v>
      </c>
    </row>
    <row r="117" spans="1:9" hidden="1" outlineLevel="1" x14ac:dyDescent="0.35">
      <c r="A117" s="83" t="s">
        <v>2055</v>
      </c>
      <c r="B117" s="86" t="s">
        <v>2291</v>
      </c>
      <c r="C117" s="92" t="s">
        <v>2056</v>
      </c>
      <c r="D117" s="96" t="s">
        <v>2292</v>
      </c>
      <c r="E117" s="96">
        <v>4</v>
      </c>
      <c r="F117" s="97">
        <v>4</v>
      </c>
      <c r="G117" s="97">
        <f t="shared" si="3"/>
        <v>8</v>
      </c>
      <c r="H117" s="238">
        <v>43690</v>
      </c>
      <c r="I117" s="230">
        <v>450</v>
      </c>
    </row>
    <row r="118" spans="1:9" hidden="1" outlineLevel="1" x14ac:dyDescent="0.35">
      <c r="A118" s="83" t="s">
        <v>2055</v>
      </c>
      <c r="B118" s="86" t="s">
        <v>2293</v>
      </c>
      <c r="C118" s="92" t="s">
        <v>2056</v>
      </c>
      <c r="D118" s="96" t="s">
        <v>2294</v>
      </c>
      <c r="E118" s="96">
        <v>6</v>
      </c>
      <c r="F118" s="97">
        <v>3</v>
      </c>
      <c r="G118" s="97">
        <f t="shared" si="3"/>
        <v>9</v>
      </c>
      <c r="H118" s="238">
        <v>43690</v>
      </c>
      <c r="I118" s="230">
        <v>370</v>
      </c>
    </row>
    <row r="119" spans="1:9" hidden="1" outlineLevel="1" x14ac:dyDescent="0.35">
      <c r="A119" s="83" t="s">
        <v>2055</v>
      </c>
      <c r="B119" s="86" t="s">
        <v>2295</v>
      </c>
      <c r="C119" s="92" t="s">
        <v>2056</v>
      </c>
      <c r="D119" s="96" t="s">
        <v>2296</v>
      </c>
      <c r="E119" s="96">
        <v>2</v>
      </c>
      <c r="F119" s="97">
        <v>2</v>
      </c>
      <c r="G119" s="97">
        <f t="shared" si="3"/>
        <v>4</v>
      </c>
      <c r="H119" s="238">
        <v>43690</v>
      </c>
      <c r="I119" s="230">
        <v>560</v>
      </c>
    </row>
    <row r="120" spans="1:9" hidden="1" outlineLevel="1" x14ac:dyDescent="0.35">
      <c r="A120" s="83" t="s">
        <v>2055</v>
      </c>
      <c r="B120" s="86" t="s">
        <v>2297</v>
      </c>
      <c r="C120" s="92" t="s">
        <v>2056</v>
      </c>
      <c r="D120" s="96" t="s">
        <v>2298</v>
      </c>
      <c r="E120" s="96">
        <v>3</v>
      </c>
      <c r="F120" s="97">
        <v>1</v>
      </c>
      <c r="G120" s="97">
        <f t="shared" si="3"/>
        <v>4</v>
      </c>
      <c r="H120" s="238">
        <v>43690</v>
      </c>
      <c r="I120" s="230">
        <v>350</v>
      </c>
    </row>
    <row r="121" spans="1:9" hidden="1" outlineLevel="1" x14ac:dyDescent="0.35">
      <c r="A121" s="83" t="s">
        <v>2055</v>
      </c>
      <c r="B121" s="86" t="s">
        <v>2299</v>
      </c>
      <c r="C121" s="92" t="s">
        <v>2056</v>
      </c>
      <c r="D121" s="96" t="s">
        <v>2300</v>
      </c>
      <c r="E121" s="96">
        <v>2</v>
      </c>
      <c r="F121" s="97">
        <v>1</v>
      </c>
      <c r="G121" s="97">
        <f t="shared" si="3"/>
        <v>3</v>
      </c>
      <c r="H121" s="238">
        <v>43690</v>
      </c>
      <c r="I121" s="230">
        <v>340</v>
      </c>
    </row>
    <row r="122" spans="1:9" hidden="1" outlineLevel="1" x14ac:dyDescent="0.35">
      <c r="A122" s="83" t="s">
        <v>2055</v>
      </c>
      <c r="B122" s="86" t="s">
        <v>2301</v>
      </c>
      <c r="C122" s="92" t="s">
        <v>2056</v>
      </c>
      <c r="D122" s="96" t="s">
        <v>2302</v>
      </c>
      <c r="E122" s="96">
        <v>2</v>
      </c>
      <c r="F122" s="97">
        <v>1</v>
      </c>
      <c r="G122" s="97">
        <f t="shared" si="3"/>
        <v>3</v>
      </c>
      <c r="H122" s="238">
        <v>43690</v>
      </c>
      <c r="I122" s="230">
        <v>580</v>
      </c>
    </row>
    <row r="123" spans="1:9" hidden="1" outlineLevel="1" x14ac:dyDescent="0.35">
      <c r="A123" s="83" t="s">
        <v>2055</v>
      </c>
      <c r="B123" s="86" t="s">
        <v>2303</v>
      </c>
      <c r="C123" s="92" t="s">
        <v>2056</v>
      </c>
      <c r="D123" s="96" t="s">
        <v>2304</v>
      </c>
      <c r="E123" s="96">
        <v>1</v>
      </c>
      <c r="F123" s="97">
        <v>1</v>
      </c>
      <c r="G123" s="97">
        <f t="shared" si="3"/>
        <v>2</v>
      </c>
      <c r="H123" s="238">
        <v>43690</v>
      </c>
      <c r="I123" s="230">
        <v>800</v>
      </c>
    </row>
    <row r="124" spans="1:9" hidden="1" outlineLevel="1" x14ac:dyDescent="0.35">
      <c r="A124" s="83" t="s">
        <v>2055</v>
      </c>
      <c r="B124" s="86" t="s">
        <v>2305</v>
      </c>
      <c r="C124" s="92" t="s">
        <v>2056</v>
      </c>
      <c r="D124" s="96" t="s">
        <v>2306</v>
      </c>
      <c r="E124" s="96">
        <v>0</v>
      </c>
      <c r="F124" s="97">
        <v>3</v>
      </c>
      <c r="G124" s="97">
        <f t="shared" si="3"/>
        <v>3</v>
      </c>
      <c r="H124" s="238">
        <v>43690</v>
      </c>
      <c r="I124" s="230">
        <v>390</v>
      </c>
    </row>
    <row r="125" spans="1:9" hidden="1" outlineLevel="1" x14ac:dyDescent="0.35">
      <c r="A125" s="83" t="s">
        <v>2055</v>
      </c>
      <c r="B125" s="86" t="s">
        <v>2307</v>
      </c>
      <c r="C125" s="92" t="s">
        <v>2056</v>
      </c>
      <c r="D125" s="96" t="s">
        <v>2308</v>
      </c>
      <c r="E125" s="96">
        <v>1</v>
      </c>
      <c r="F125" s="97">
        <v>2</v>
      </c>
      <c r="G125" s="97">
        <f t="shared" si="3"/>
        <v>3</v>
      </c>
      <c r="H125" s="238">
        <v>43690</v>
      </c>
      <c r="I125" s="230">
        <v>900</v>
      </c>
    </row>
    <row r="126" spans="1:9" hidden="1" outlineLevel="1" x14ac:dyDescent="0.35">
      <c r="A126" s="83" t="s">
        <v>2055</v>
      </c>
      <c r="B126" s="86" t="s">
        <v>2309</v>
      </c>
      <c r="C126" s="92" t="s">
        <v>2056</v>
      </c>
      <c r="D126" s="96" t="s">
        <v>2310</v>
      </c>
      <c r="E126" s="96">
        <v>3</v>
      </c>
      <c r="F126" s="97">
        <v>2</v>
      </c>
      <c r="G126" s="97">
        <f t="shared" si="3"/>
        <v>5</v>
      </c>
      <c r="H126" s="238">
        <v>43690</v>
      </c>
      <c r="I126" s="230">
        <v>590</v>
      </c>
    </row>
    <row r="127" spans="1:9" hidden="1" outlineLevel="1" x14ac:dyDescent="0.35">
      <c r="A127" s="83" t="s">
        <v>2055</v>
      </c>
      <c r="B127" s="86" t="s">
        <v>2311</v>
      </c>
      <c r="C127" s="92" t="s">
        <v>2056</v>
      </c>
      <c r="D127" s="96" t="s">
        <v>2312</v>
      </c>
      <c r="E127" s="96">
        <v>2</v>
      </c>
      <c r="F127" s="97">
        <v>2</v>
      </c>
      <c r="G127" s="97">
        <f t="shared" si="3"/>
        <v>4</v>
      </c>
      <c r="H127" s="238">
        <v>43690</v>
      </c>
      <c r="I127" s="230">
        <v>600</v>
      </c>
    </row>
    <row r="128" spans="1:9" hidden="1" outlineLevel="1" x14ac:dyDescent="0.35">
      <c r="A128" s="83" t="s">
        <v>2055</v>
      </c>
      <c r="B128" s="86" t="s">
        <v>2313</v>
      </c>
      <c r="C128" s="92" t="s">
        <v>2056</v>
      </c>
      <c r="D128" s="96" t="s">
        <v>2314</v>
      </c>
      <c r="E128" s="96">
        <v>3</v>
      </c>
      <c r="F128" s="97">
        <v>3</v>
      </c>
      <c r="G128" s="97">
        <f t="shared" ref="G128:G159" si="4">E128+F128</f>
        <v>6</v>
      </c>
      <c r="H128" s="238">
        <v>43690</v>
      </c>
      <c r="I128" s="230">
        <v>300</v>
      </c>
    </row>
    <row r="129" spans="1:9" hidden="1" outlineLevel="1" x14ac:dyDescent="0.35">
      <c r="A129" s="83" t="s">
        <v>2055</v>
      </c>
      <c r="B129" s="86" t="s">
        <v>2315</v>
      </c>
      <c r="C129" s="92" t="s">
        <v>2056</v>
      </c>
      <c r="D129" s="96" t="s">
        <v>2316</v>
      </c>
      <c r="E129" s="96">
        <v>1</v>
      </c>
      <c r="F129" s="97">
        <v>2</v>
      </c>
      <c r="G129" s="97">
        <f t="shared" si="4"/>
        <v>3</v>
      </c>
      <c r="H129" s="238">
        <v>43690</v>
      </c>
      <c r="I129" s="230">
        <v>600</v>
      </c>
    </row>
    <row r="130" spans="1:9" hidden="1" outlineLevel="1" x14ac:dyDescent="0.35">
      <c r="A130" s="83" t="s">
        <v>2055</v>
      </c>
      <c r="B130" s="86" t="s">
        <v>2317</v>
      </c>
      <c r="C130" s="92" t="s">
        <v>2056</v>
      </c>
      <c r="D130" s="96" t="s">
        <v>2318</v>
      </c>
      <c r="E130" s="96">
        <v>1</v>
      </c>
      <c r="F130" s="97">
        <v>2</v>
      </c>
      <c r="G130" s="97">
        <f t="shared" si="4"/>
        <v>3</v>
      </c>
      <c r="H130" s="238">
        <v>43690</v>
      </c>
      <c r="I130" s="230">
        <v>390</v>
      </c>
    </row>
    <row r="131" spans="1:9" hidden="1" outlineLevel="1" x14ac:dyDescent="0.35">
      <c r="A131" s="83" t="s">
        <v>2055</v>
      </c>
      <c r="B131" s="86" t="s">
        <v>2319</v>
      </c>
      <c r="C131" s="92" t="s">
        <v>2056</v>
      </c>
      <c r="D131" s="96" t="s">
        <v>2320</v>
      </c>
      <c r="E131" s="96">
        <v>2</v>
      </c>
      <c r="F131" s="97">
        <v>2</v>
      </c>
      <c r="G131" s="97">
        <f t="shared" si="4"/>
        <v>4</v>
      </c>
      <c r="H131" s="238">
        <v>43690</v>
      </c>
      <c r="I131" s="230">
        <v>650</v>
      </c>
    </row>
    <row r="132" spans="1:9" hidden="1" outlineLevel="1" x14ac:dyDescent="0.35">
      <c r="A132" s="83" t="s">
        <v>2055</v>
      </c>
      <c r="B132" s="86" t="s">
        <v>2321</v>
      </c>
      <c r="C132" s="92" t="s">
        <v>2056</v>
      </c>
      <c r="D132" s="96" t="s">
        <v>2322</v>
      </c>
      <c r="E132" s="96">
        <v>2</v>
      </c>
      <c r="F132" s="97">
        <v>2</v>
      </c>
      <c r="G132" s="97">
        <f t="shared" si="4"/>
        <v>4</v>
      </c>
      <c r="H132" s="238">
        <v>43690</v>
      </c>
      <c r="I132" s="230">
        <v>620</v>
      </c>
    </row>
    <row r="133" spans="1:9" hidden="1" outlineLevel="1" x14ac:dyDescent="0.35">
      <c r="A133" s="83" t="s">
        <v>2055</v>
      </c>
      <c r="B133" s="86" t="s">
        <v>2323</v>
      </c>
      <c r="C133" s="92" t="s">
        <v>2056</v>
      </c>
      <c r="D133" s="96" t="s">
        <v>2324</v>
      </c>
      <c r="E133" s="96">
        <v>5</v>
      </c>
      <c r="F133" s="97">
        <v>3</v>
      </c>
      <c r="G133" s="97">
        <f t="shared" si="4"/>
        <v>8</v>
      </c>
      <c r="H133" s="238">
        <v>43690</v>
      </c>
      <c r="I133" s="230">
        <v>380</v>
      </c>
    </row>
    <row r="134" spans="1:9" hidden="1" outlineLevel="1" x14ac:dyDescent="0.35">
      <c r="A134" s="83" t="s">
        <v>2055</v>
      </c>
      <c r="B134" s="86" t="s">
        <v>2325</v>
      </c>
      <c r="C134" s="92" t="s">
        <v>2056</v>
      </c>
      <c r="D134" s="96" t="s">
        <v>2326</v>
      </c>
      <c r="E134" s="96">
        <v>0</v>
      </c>
      <c r="F134" s="97">
        <v>2</v>
      </c>
      <c r="G134" s="97">
        <f t="shared" si="4"/>
        <v>2</v>
      </c>
      <c r="H134" s="238">
        <v>43690</v>
      </c>
      <c r="I134" s="230">
        <v>570</v>
      </c>
    </row>
    <row r="135" spans="1:9" hidden="1" outlineLevel="1" x14ac:dyDescent="0.35">
      <c r="A135" s="83" t="s">
        <v>2055</v>
      </c>
      <c r="B135" s="86" t="s">
        <v>2327</v>
      </c>
      <c r="C135" s="92" t="s">
        <v>2056</v>
      </c>
      <c r="D135" s="96" t="s">
        <v>2328</v>
      </c>
      <c r="E135" s="96">
        <v>1</v>
      </c>
      <c r="F135" s="97">
        <v>2</v>
      </c>
      <c r="G135" s="97">
        <f t="shared" si="4"/>
        <v>3</v>
      </c>
      <c r="H135" s="238">
        <v>43690</v>
      </c>
      <c r="I135" s="230">
        <v>350</v>
      </c>
    </row>
    <row r="136" spans="1:9" hidden="1" outlineLevel="1" x14ac:dyDescent="0.35">
      <c r="A136" s="83" t="s">
        <v>2055</v>
      </c>
      <c r="B136" s="86" t="s">
        <v>2329</v>
      </c>
      <c r="C136" s="92" t="s">
        <v>2056</v>
      </c>
      <c r="D136" s="96" t="s">
        <v>2330</v>
      </c>
      <c r="E136" s="96">
        <v>3</v>
      </c>
      <c r="F136" s="97">
        <v>4</v>
      </c>
      <c r="G136" s="97">
        <f t="shared" si="4"/>
        <v>7</v>
      </c>
      <c r="H136" s="238">
        <v>43690</v>
      </c>
      <c r="I136" s="230">
        <v>670</v>
      </c>
    </row>
    <row r="137" spans="1:9" hidden="1" outlineLevel="1" x14ac:dyDescent="0.35">
      <c r="A137" s="83" t="s">
        <v>2055</v>
      </c>
      <c r="B137" s="86" t="s">
        <v>2331</v>
      </c>
      <c r="C137" s="92" t="s">
        <v>2056</v>
      </c>
      <c r="D137" s="96" t="s">
        <v>2332</v>
      </c>
      <c r="E137" s="96">
        <v>5</v>
      </c>
      <c r="F137" s="97">
        <v>5</v>
      </c>
      <c r="G137" s="97">
        <f t="shared" si="4"/>
        <v>10</v>
      </c>
      <c r="H137" s="238">
        <v>43690</v>
      </c>
      <c r="I137" s="230">
        <v>580</v>
      </c>
    </row>
    <row r="138" spans="1:9" hidden="1" outlineLevel="1" x14ac:dyDescent="0.35">
      <c r="A138" s="83" t="s">
        <v>2055</v>
      </c>
      <c r="B138" s="86" t="s">
        <v>2333</v>
      </c>
      <c r="C138" s="92" t="s">
        <v>2056</v>
      </c>
      <c r="D138" s="96" t="s">
        <v>2334</v>
      </c>
      <c r="E138" s="96">
        <v>0</v>
      </c>
      <c r="F138" s="97">
        <v>1</v>
      </c>
      <c r="G138" s="97">
        <f t="shared" si="4"/>
        <v>1</v>
      </c>
      <c r="H138" s="238">
        <v>43690</v>
      </c>
      <c r="I138" s="230">
        <v>200</v>
      </c>
    </row>
    <row r="139" spans="1:9" hidden="1" outlineLevel="1" x14ac:dyDescent="0.35">
      <c r="A139" s="83" t="s">
        <v>2055</v>
      </c>
      <c r="B139" s="86" t="s">
        <v>2335</v>
      </c>
      <c r="C139" s="92" t="s">
        <v>2056</v>
      </c>
      <c r="D139" s="96" t="s">
        <v>2336</v>
      </c>
      <c r="E139" s="96">
        <v>18</v>
      </c>
      <c r="F139" s="97">
        <v>3</v>
      </c>
      <c r="G139" s="97">
        <f t="shared" si="4"/>
        <v>21</v>
      </c>
      <c r="H139" s="238">
        <v>43690</v>
      </c>
      <c r="I139" s="230">
        <v>410</v>
      </c>
    </row>
    <row r="140" spans="1:9" hidden="1" outlineLevel="1" x14ac:dyDescent="0.35">
      <c r="A140" s="83" t="s">
        <v>2055</v>
      </c>
      <c r="B140" s="86" t="s">
        <v>2337</v>
      </c>
      <c r="C140" s="92" t="s">
        <v>2056</v>
      </c>
      <c r="D140" s="96" t="s">
        <v>2338</v>
      </c>
      <c r="E140" s="96">
        <v>2</v>
      </c>
      <c r="F140" s="97">
        <v>1</v>
      </c>
      <c r="G140" s="97">
        <f t="shared" si="4"/>
        <v>3</v>
      </c>
      <c r="H140" s="238">
        <v>43690</v>
      </c>
      <c r="I140" s="230">
        <v>480</v>
      </c>
    </row>
    <row r="141" spans="1:9" hidden="1" outlineLevel="1" x14ac:dyDescent="0.35">
      <c r="A141" s="83" t="s">
        <v>2055</v>
      </c>
      <c r="B141" s="86" t="s">
        <v>2339</v>
      </c>
      <c r="C141" s="92" t="s">
        <v>2056</v>
      </c>
      <c r="D141" s="96" t="s">
        <v>2340</v>
      </c>
      <c r="E141" s="96">
        <v>7</v>
      </c>
      <c r="F141" s="97">
        <v>3</v>
      </c>
      <c r="G141" s="97">
        <f t="shared" si="4"/>
        <v>10</v>
      </c>
      <c r="H141" s="238">
        <v>43690</v>
      </c>
      <c r="I141" s="230">
        <v>510</v>
      </c>
    </row>
    <row r="142" spans="1:9" hidden="1" outlineLevel="1" x14ac:dyDescent="0.35">
      <c r="A142" s="83" t="s">
        <v>2055</v>
      </c>
      <c r="B142" s="86" t="s">
        <v>2341</v>
      </c>
      <c r="C142" s="92" t="s">
        <v>2056</v>
      </c>
      <c r="D142" s="96" t="s">
        <v>2332</v>
      </c>
      <c r="E142" s="96">
        <v>4</v>
      </c>
      <c r="F142" s="97">
        <v>5</v>
      </c>
      <c r="G142" s="97">
        <f t="shared" si="4"/>
        <v>9</v>
      </c>
      <c r="H142" s="238">
        <v>43690</v>
      </c>
      <c r="I142" s="230">
        <v>480</v>
      </c>
    </row>
    <row r="143" spans="1:9" hidden="1" outlineLevel="1" x14ac:dyDescent="0.35">
      <c r="A143" s="83" t="s">
        <v>2055</v>
      </c>
      <c r="B143" s="86" t="s">
        <v>2342</v>
      </c>
      <c r="C143" s="92" t="s">
        <v>2056</v>
      </c>
      <c r="D143" s="96" t="s">
        <v>2343</v>
      </c>
      <c r="E143" s="96">
        <v>2</v>
      </c>
      <c r="F143" s="97">
        <v>1</v>
      </c>
      <c r="G143" s="97">
        <f t="shared" si="4"/>
        <v>3</v>
      </c>
      <c r="H143" s="238">
        <v>43690</v>
      </c>
      <c r="I143" s="230">
        <v>590</v>
      </c>
    </row>
    <row r="144" spans="1:9" hidden="1" outlineLevel="1" x14ac:dyDescent="0.35">
      <c r="A144" s="83" t="s">
        <v>2055</v>
      </c>
      <c r="B144" s="86" t="s">
        <v>2344</v>
      </c>
      <c r="C144" s="92" t="s">
        <v>2056</v>
      </c>
      <c r="D144" s="96" t="s">
        <v>2345</v>
      </c>
      <c r="E144" s="96">
        <v>2</v>
      </c>
      <c r="F144" s="97">
        <v>1</v>
      </c>
      <c r="G144" s="97">
        <f t="shared" si="4"/>
        <v>3</v>
      </c>
      <c r="H144" s="238">
        <v>43690</v>
      </c>
      <c r="I144" s="230">
        <v>630</v>
      </c>
    </row>
    <row r="145" spans="1:9" hidden="1" outlineLevel="1" x14ac:dyDescent="0.35">
      <c r="A145" s="83" t="s">
        <v>2055</v>
      </c>
      <c r="B145" s="86" t="s">
        <v>2346</v>
      </c>
      <c r="C145" s="92" t="s">
        <v>2056</v>
      </c>
      <c r="D145" s="96" t="s">
        <v>2347</v>
      </c>
      <c r="E145" s="96">
        <v>3</v>
      </c>
      <c r="F145" s="97">
        <v>1</v>
      </c>
      <c r="G145" s="97">
        <f t="shared" si="4"/>
        <v>4</v>
      </c>
      <c r="H145" s="238">
        <v>43690</v>
      </c>
      <c r="I145" s="230">
        <v>570</v>
      </c>
    </row>
    <row r="146" spans="1:9" hidden="1" outlineLevel="1" x14ac:dyDescent="0.35">
      <c r="A146" s="83" t="s">
        <v>2055</v>
      </c>
      <c r="B146" s="86" t="s">
        <v>2348</v>
      </c>
      <c r="C146" s="92" t="s">
        <v>2056</v>
      </c>
      <c r="D146" s="96" t="s">
        <v>2349</v>
      </c>
      <c r="E146" s="96">
        <v>3</v>
      </c>
      <c r="F146" s="97">
        <v>2</v>
      </c>
      <c r="G146" s="97">
        <f t="shared" si="4"/>
        <v>5</v>
      </c>
      <c r="H146" s="238">
        <v>43690</v>
      </c>
      <c r="I146" s="230">
        <v>600</v>
      </c>
    </row>
    <row r="147" spans="1:9" hidden="1" outlineLevel="1" x14ac:dyDescent="0.35">
      <c r="A147" s="83" t="s">
        <v>2055</v>
      </c>
      <c r="B147" s="86" t="s">
        <v>2350</v>
      </c>
      <c r="C147" s="92" t="s">
        <v>2056</v>
      </c>
      <c r="D147" s="96" t="s">
        <v>2276</v>
      </c>
      <c r="E147" s="96">
        <v>1</v>
      </c>
      <c r="F147" s="97">
        <v>2</v>
      </c>
      <c r="G147" s="97">
        <f t="shared" si="4"/>
        <v>3</v>
      </c>
      <c r="H147" s="238">
        <v>43690</v>
      </c>
      <c r="I147" s="230">
        <v>520</v>
      </c>
    </row>
    <row r="148" spans="1:9" hidden="1" outlineLevel="1" x14ac:dyDescent="0.35">
      <c r="A148" s="83" t="s">
        <v>2055</v>
      </c>
      <c r="B148" s="86" t="s">
        <v>2351</v>
      </c>
      <c r="C148" s="92" t="s">
        <v>2056</v>
      </c>
      <c r="D148" s="96" t="s">
        <v>2352</v>
      </c>
      <c r="E148" s="96">
        <v>2</v>
      </c>
      <c r="F148" s="97">
        <v>3</v>
      </c>
      <c r="G148" s="97">
        <f t="shared" si="4"/>
        <v>5</v>
      </c>
      <c r="H148" s="238">
        <v>43690</v>
      </c>
      <c r="I148" s="230">
        <v>610</v>
      </c>
    </row>
    <row r="149" spans="1:9" hidden="1" outlineLevel="1" x14ac:dyDescent="0.35">
      <c r="A149" s="83" t="s">
        <v>2055</v>
      </c>
      <c r="B149" s="86" t="s">
        <v>2353</v>
      </c>
      <c r="C149" s="92" t="s">
        <v>2056</v>
      </c>
      <c r="D149" s="96" t="s">
        <v>2354</v>
      </c>
      <c r="E149" s="96">
        <v>3</v>
      </c>
      <c r="F149" s="97">
        <v>2</v>
      </c>
      <c r="G149" s="97">
        <f t="shared" si="4"/>
        <v>5</v>
      </c>
      <c r="H149" s="238">
        <v>43690</v>
      </c>
      <c r="I149" s="230">
        <v>550</v>
      </c>
    </row>
    <row r="150" spans="1:9" hidden="1" outlineLevel="1" x14ac:dyDescent="0.35">
      <c r="A150" s="83" t="s">
        <v>2055</v>
      </c>
      <c r="B150" s="86" t="s">
        <v>2355</v>
      </c>
      <c r="C150" s="92" t="s">
        <v>2056</v>
      </c>
      <c r="D150" s="96" t="s">
        <v>2356</v>
      </c>
      <c r="E150" s="96">
        <v>3</v>
      </c>
      <c r="F150" s="97">
        <v>2</v>
      </c>
      <c r="G150" s="97">
        <f t="shared" si="4"/>
        <v>5</v>
      </c>
      <c r="H150" s="238">
        <v>43690</v>
      </c>
      <c r="I150" s="230">
        <v>510</v>
      </c>
    </row>
    <row r="151" spans="1:9" hidden="1" outlineLevel="1" x14ac:dyDescent="0.35">
      <c r="A151" s="83" t="s">
        <v>2055</v>
      </c>
      <c r="B151" s="86" t="s">
        <v>2357</v>
      </c>
      <c r="C151" s="92" t="s">
        <v>2056</v>
      </c>
      <c r="D151" s="96" t="s">
        <v>2358</v>
      </c>
      <c r="E151" s="96">
        <v>1</v>
      </c>
      <c r="F151" s="97">
        <v>2</v>
      </c>
      <c r="G151" s="97">
        <f t="shared" si="4"/>
        <v>3</v>
      </c>
      <c r="H151" s="238">
        <v>43690</v>
      </c>
      <c r="I151" s="230">
        <v>590</v>
      </c>
    </row>
    <row r="152" spans="1:9" hidden="1" outlineLevel="1" x14ac:dyDescent="0.35">
      <c r="A152" s="83" t="s">
        <v>2055</v>
      </c>
      <c r="B152" s="86" t="s">
        <v>2359</v>
      </c>
      <c r="C152" s="92" t="s">
        <v>2056</v>
      </c>
      <c r="D152" s="96" t="s">
        <v>2360</v>
      </c>
      <c r="E152" s="96">
        <v>0</v>
      </c>
      <c r="F152" s="97">
        <v>2</v>
      </c>
      <c r="G152" s="97">
        <f t="shared" si="4"/>
        <v>2</v>
      </c>
      <c r="H152" s="238">
        <v>43690</v>
      </c>
      <c r="I152" s="230">
        <v>400</v>
      </c>
    </row>
    <row r="153" spans="1:9" hidden="1" outlineLevel="1" x14ac:dyDescent="0.35">
      <c r="A153" s="83" t="s">
        <v>2055</v>
      </c>
      <c r="B153" s="86" t="s">
        <v>2361</v>
      </c>
      <c r="C153" s="92" t="s">
        <v>2056</v>
      </c>
      <c r="D153" s="96" t="s">
        <v>2362</v>
      </c>
      <c r="E153" s="96">
        <v>4</v>
      </c>
      <c r="F153" s="97">
        <v>2</v>
      </c>
      <c r="G153" s="97">
        <f t="shared" si="4"/>
        <v>6</v>
      </c>
      <c r="H153" s="238">
        <v>43690</v>
      </c>
      <c r="I153" s="230">
        <v>430</v>
      </c>
    </row>
    <row r="154" spans="1:9" hidden="1" outlineLevel="1" x14ac:dyDescent="0.35">
      <c r="A154" s="83" t="s">
        <v>2055</v>
      </c>
      <c r="B154" s="86" t="s">
        <v>2363</v>
      </c>
      <c r="C154" s="92" t="s">
        <v>2056</v>
      </c>
      <c r="D154" s="96" t="s">
        <v>2364</v>
      </c>
      <c r="E154" s="96">
        <v>2</v>
      </c>
      <c r="F154" s="97">
        <v>3</v>
      </c>
      <c r="G154" s="97">
        <f t="shared" si="4"/>
        <v>5</v>
      </c>
      <c r="H154" s="238">
        <v>43690</v>
      </c>
      <c r="I154" s="230">
        <v>490</v>
      </c>
    </row>
    <row r="155" spans="1:9" hidden="1" outlineLevel="1" x14ac:dyDescent="0.35">
      <c r="A155" s="83" t="s">
        <v>2055</v>
      </c>
      <c r="B155" s="86" t="s">
        <v>2365</v>
      </c>
      <c r="C155" s="92" t="s">
        <v>2056</v>
      </c>
      <c r="D155" s="96" t="s">
        <v>2366</v>
      </c>
      <c r="E155" s="96">
        <v>3</v>
      </c>
      <c r="F155" s="97">
        <v>2</v>
      </c>
      <c r="G155" s="97">
        <f t="shared" si="4"/>
        <v>5</v>
      </c>
      <c r="H155" s="238">
        <v>43690</v>
      </c>
      <c r="I155" s="230">
        <v>570</v>
      </c>
    </row>
    <row r="156" spans="1:9" hidden="1" outlineLevel="1" x14ac:dyDescent="0.35">
      <c r="A156" s="83" t="s">
        <v>2055</v>
      </c>
      <c r="B156" s="86" t="s">
        <v>2367</v>
      </c>
      <c r="C156" s="92" t="s">
        <v>2056</v>
      </c>
      <c r="D156" s="96" t="s">
        <v>2368</v>
      </c>
      <c r="E156" s="96">
        <v>1</v>
      </c>
      <c r="F156" s="97">
        <v>1</v>
      </c>
      <c r="G156" s="97">
        <f t="shared" si="4"/>
        <v>2</v>
      </c>
      <c r="H156" s="238">
        <v>43690</v>
      </c>
      <c r="I156" s="230">
        <v>480</v>
      </c>
    </row>
    <row r="157" spans="1:9" hidden="1" outlineLevel="1" x14ac:dyDescent="0.35">
      <c r="A157" s="83" t="s">
        <v>2055</v>
      </c>
      <c r="B157" s="86" t="s">
        <v>2369</v>
      </c>
      <c r="C157" s="92" t="s">
        <v>2056</v>
      </c>
      <c r="D157" s="96" t="s">
        <v>2370</v>
      </c>
      <c r="E157" s="96">
        <v>3</v>
      </c>
      <c r="F157" s="97">
        <v>2</v>
      </c>
      <c r="G157" s="97">
        <f t="shared" si="4"/>
        <v>5</v>
      </c>
      <c r="H157" s="238">
        <v>43690</v>
      </c>
      <c r="I157" s="230">
        <v>630</v>
      </c>
    </row>
    <row r="158" spans="1:9" hidden="1" outlineLevel="1" x14ac:dyDescent="0.35">
      <c r="A158" s="83" t="s">
        <v>2055</v>
      </c>
      <c r="B158" s="86" t="s">
        <v>2371</v>
      </c>
      <c r="C158" s="92" t="s">
        <v>2056</v>
      </c>
      <c r="D158" s="96" t="s">
        <v>2372</v>
      </c>
      <c r="E158" s="96">
        <v>0</v>
      </c>
      <c r="F158" s="97">
        <v>2</v>
      </c>
      <c r="G158" s="97">
        <f t="shared" si="4"/>
        <v>2</v>
      </c>
      <c r="H158" s="238">
        <v>43690</v>
      </c>
      <c r="I158" s="230">
        <v>450</v>
      </c>
    </row>
    <row r="159" spans="1:9" hidden="1" outlineLevel="1" x14ac:dyDescent="0.35">
      <c r="A159" s="83" t="s">
        <v>2055</v>
      </c>
      <c r="B159" s="86" t="s">
        <v>2373</v>
      </c>
      <c r="C159" s="92" t="s">
        <v>2056</v>
      </c>
      <c r="D159" s="96" t="s">
        <v>2374</v>
      </c>
      <c r="E159" s="96">
        <v>1</v>
      </c>
      <c r="F159" s="97">
        <v>1</v>
      </c>
      <c r="G159" s="97">
        <f t="shared" si="4"/>
        <v>2</v>
      </c>
      <c r="H159" s="238">
        <v>43690</v>
      </c>
      <c r="I159" s="230">
        <v>490</v>
      </c>
    </row>
    <row r="160" spans="1:9" hidden="1" outlineLevel="1" x14ac:dyDescent="0.35">
      <c r="A160" s="83" t="s">
        <v>2055</v>
      </c>
      <c r="B160" s="86" t="s">
        <v>2375</v>
      </c>
      <c r="C160" s="92" t="s">
        <v>2056</v>
      </c>
      <c r="D160" s="96" t="s">
        <v>2376</v>
      </c>
      <c r="E160" s="96">
        <v>4</v>
      </c>
      <c r="F160" s="97">
        <v>2</v>
      </c>
      <c r="G160" s="97">
        <f t="shared" ref="G160:G188" si="5">E160+F160</f>
        <v>6</v>
      </c>
      <c r="H160" s="238">
        <v>43690</v>
      </c>
      <c r="I160" s="230">
        <v>500</v>
      </c>
    </row>
    <row r="161" spans="1:9" hidden="1" outlineLevel="1" x14ac:dyDescent="0.35">
      <c r="A161" s="83" t="s">
        <v>2055</v>
      </c>
      <c r="B161" s="86" t="s">
        <v>2377</v>
      </c>
      <c r="C161" s="92" t="s">
        <v>2056</v>
      </c>
      <c r="D161" s="96" t="s">
        <v>2378</v>
      </c>
      <c r="E161" s="96">
        <v>2</v>
      </c>
      <c r="F161" s="97">
        <v>1</v>
      </c>
      <c r="G161" s="97">
        <f t="shared" si="5"/>
        <v>3</v>
      </c>
      <c r="H161" s="238">
        <v>43690</v>
      </c>
      <c r="I161" s="230">
        <v>520</v>
      </c>
    </row>
    <row r="162" spans="1:9" hidden="1" outlineLevel="1" x14ac:dyDescent="0.35">
      <c r="A162" s="83" t="s">
        <v>2055</v>
      </c>
      <c r="B162" s="86" t="s">
        <v>2379</v>
      </c>
      <c r="C162" s="92" t="s">
        <v>2056</v>
      </c>
      <c r="D162" s="96" t="s">
        <v>2380</v>
      </c>
      <c r="E162" s="96">
        <v>2</v>
      </c>
      <c r="F162" s="97">
        <v>1</v>
      </c>
      <c r="G162" s="97">
        <f t="shared" si="5"/>
        <v>3</v>
      </c>
      <c r="H162" s="238">
        <v>43690</v>
      </c>
      <c r="I162" s="230">
        <v>580</v>
      </c>
    </row>
    <row r="163" spans="1:9" hidden="1" outlineLevel="1" x14ac:dyDescent="0.35">
      <c r="A163" s="83" t="s">
        <v>2055</v>
      </c>
      <c r="B163" s="86" t="s">
        <v>2381</v>
      </c>
      <c r="C163" s="92" t="s">
        <v>2056</v>
      </c>
      <c r="D163" s="96" t="s">
        <v>2168</v>
      </c>
      <c r="E163" s="96">
        <v>0</v>
      </c>
      <c r="F163" s="97">
        <v>2</v>
      </c>
      <c r="G163" s="97">
        <f t="shared" si="5"/>
        <v>2</v>
      </c>
      <c r="H163" s="238">
        <v>43690</v>
      </c>
      <c r="I163" s="230">
        <v>580</v>
      </c>
    </row>
    <row r="164" spans="1:9" hidden="1" outlineLevel="1" x14ac:dyDescent="0.35">
      <c r="A164" s="83" t="s">
        <v>2055</v>
      </c>
      <c r="B164" s="86" t="s">
        <v>2382</v>
      </c>
      <c r="C164" s="92" t="s">
        <v>2056</v>
      </c>
      <c r="D164" s="96" t="s">
        <v>2383</v>
      </c>
      <c r="E164" s="96">
        <v>0</v>
      </c>
      <c r="F164" s="97">
        <v>2</v>
      </c>
      <c r="G164" s="97">
        <f t="shared" si="5"/>
        <v>2</v>
      </c>
      <c r="H164" s="238">
        <v>43690</v>
      </c>
      <c r="I164" s="230">
        <v>840</v>
      </c>
    </row>
    <row r="165" spans="1:9" hidden="1" outlineLevel="1" x14ac:dyDescent="0.35">
      <c r="A165" s="83" t="s">
        <v>2055</v>
      </c>
      <c r="B165" s="86" t="s">
        <v>2384</v>
      </c>
      <c r="C165" s="92" t="s">
        <v>2056</v>
      </c>
      <c r="D165" s="96" t="s">
        <v>2385</v>
      </c>
      <c r="E165" s="96">
        <v>3</v>
      </c>
      <c r="F165" s="97">
        <v>2</v>
      </c>
      <c r="G165" s="97">
        <f t="shared" si="5"/>
        <v>5</v>
      </c>
      <c r="H165" s="238">
        <v>43690</v>
      </c>
      <c r="I165" s="230">
        <v>790</v>
      </c>
    </row>
    <row r="166" spans="1:9" hidden="1" outlineLevel="1" x14ac:dyDescent="0.35">
      <c r="A166" s="83" t="s">
        <v>2055</v>
      </c>
      <c r="B166" s="86" t="s">
        <v>2386</v>
      </c>
      <c r="C166" s="92" t="s">
        <v>2056</v>
      </c>
      <c r="D166" s="96" t="s">
        <v>2387</v>
      </c>
      <c r="E166" s="96">
        <v>2</v>
      </c>
      <c r="F166" s="97">
        <v>2</v>
      </c>
      <c r="G166" s="97">
        <f t="shared" si="5"/>
        <v>4</v>
      </c>
      <c r="H166" s="238">
        <v>43690</v>
      </c>
      <c r="I166" s="230">
        <v>700</v>
      </c>
    </row>
    <row r="167" spans="1:9" hidden="1" outlineLevel="1" x14ac:dyDescent="0.35">
      <c r="A167" s="83" t="s">
        <v>2055</v>
      </c>
      <c r="B167" s="86" t="s">
        <v>2388</v>
      </c>
      <c r="C167" s="92" t="s">
        <v>2056</v>
      </c>
      <c r="D167" s="96" t="s">
        <v>2389</v>
      </c>
      <c r="E167" s="96">
        <v>1</v>
      </c>
      <c r="F167" s="97">
        <v>2</v>
      </c>
      <c r="G167" s="97">
        <f t="shared" si="5"/>
        <v>3</v>
      </c>
      <c r="H167" s="238">
        <v>43690</v>
      </c>
      <c r="I167" s="230">
        <v>750</v>
      </c>
    </row>
    <row r="168" spans="1:9" hidden="1" outlineLevel="1" x14ac:dyDescent="0.35">
      <c r="A168" s="83" t="s">
        <v>2055</v>
      </c>
      <c r="B168" s="86" t="s">
        <v>2390</v>
      </c>
      <c r="C168" s="92" t="s">
        <v>2056</v>
      </c>
      <c r="D168" s="96" t="s">
        <v>2391</v>
      </c>
      <c r="E168" s="97">
        <v>2</v>
      </c>
      <c r="F168" s="97">
        <v>2</v>
      </c>
      <c r="G168" s="97">
        <f t="shared" si="5"/>
        <v>4</v>
      </c>
      <c r="H168" s="238">
        <v>43690</v>
      </c>
      <c r="I168" s="230">
        <v>850</v>
      </c>
    </row>
    <row r="169" spans="1:9" hidden="1" outlineLevel="1" x14ac:dyDescent="0.35">
      <c r="A169" s="83" t="s">
        <v>2055</v>
      </c>
      <c r="B169" s="86" t="s">
        <v>2392</v>
      </c>
      <c r="C169" s="92" t="s">
        <v>2056</v>
      </c>
      <c r="D169" s="96" t="s">
        <v>2393</v>
      </c>
      <c r="E169" s="97">
        <v>0</v>
      </c>
      <c r="F169" s="97">
        <v>2</v>
      </c>
      <c r="G169" s="97">
        <f t="shared" si="5"/>
        <v>2</v>
      </c>
      <c r="H169" s="238">
        <v>43690</v>
      </c>
      <c r="I169" s="230">
        <v>860</v>
      </c>
    </row>
    <row r="170" spans="1:9" hidden="1" outlineLevel="1" x14ac:dyDescent="0.35">
      <c r="A170" s="83" t="s">
        <v>2055</v>
      </c>
      <c r="B170" s="86" t="s">
        <v>2394</v>
      </c>
      <c r="C170" s="92" t="s">
        <v>2056</v>
      </c>
      <c r="D170" s="96" t="s">
        <v>953</v>
      </c>
      <c r="E170" s="97">
        <v>1</v>
      </c>
      <c r="F170" s="97">
        <v>2</v>
      </c>
      <c r="G170" s="97">
        <f t="shared" si="5"/>
        <v>3</v>
      </c>
      <c r="H170" s="238">
        <v>43690</v>
      </c>
      <c r="I170" s="230">
        <v>820</v>
      </c>
    </row>
    <row r="171" spans="1:9" hidden="1" outlineLevel="1" x14ac:dyDescent="0.35">
      <c r="A171" s="83" t="s">
        <v>2055</v>
      </c>
      <c r="B171" s="86" t="s">
        <v>2395</v>
      </c>
      <c r="C171" s="92" t="s">
        <v>2056</v>
      </c>
      <c r="D171" s="96" t="s">
        <v>2396</v>
      </c>
      <c r="E171" s="97">
        <v>6</v>
      </c>
      <c r="F171" s="97">
        <v>2</v>
      </c>
      <c r="G171" s="97">
        <f t="shared" si="5"/>
        <v>8</v>
      </c>
      <c r="H171" s="238">
        <v>43690</v>
      </c>
      <c r="I171" s="230">
        <v>890</v>
      </c>
    </row>
    <row r="172" spans="1:9" hidden="1" outlineLevel="1" x14ac:dyDescent="0.35">
      <c r="A172" s="83" t="s">
        <v>2055</v>
      </c>
      <c r="B172" s="86" t="s">
        <v>2397</v>
      </c>
      <c r="C172" s="92" t="s">
        <v>2056</v>
      </c>
      <c r="D172" s="96" t="s">
        <v>2398</v>
      </c>
      <c r="E172" s="97">
        <v>1</v>
      </c>
      <c r="F172" s="97">
        <v>2</v>
      </c>
      <c r="G172" s="97">
        <f t="shared" si="5"/>
        <v>3</v>
      </c>
      <c r="H172" s="238">
        <v>43690</v>
      </c>
      <c r="I172" s="230">
        <v>900</v>
      </c>
    </row>
    <row r="173" spans="1:9" hidden="1" outlineLevel="1" x14ac:dyDescent="0.35">
      <c r="A173" s="83" t="s">
        <v>2055</v>
      </c>
      <c r="B173" s="86" t="s">
        <v>2399</v>
      </c>
      <c r="C173" s="92" t="s">
        <v>2056</v>
      </c>
      <c r="D173" s="97" t="s">
        <v>2400</v>
      </c>
      <c r="E173" s="97">
        <v>3</v>
      </c>
      <c r="F173" s="97">
        <v>2</v>
      </c>
      <c r="G173" s="97">
        <f t="shared" si="5"/>
        <v>5</v>
      </c>
      <c r="H173" s="238">
        <v>43690</v>
      </c>
      <c r="I173" s="230">
        <v>930</v>
      </c>
    </row>
    <row r="174" spans="1:9" hidden="1" outlineLevel="1" x14ac:dyDescent="0.35">
      <c r="A174" s="83" t="s">
        <v>2055</v>
      </c>
      <c r="B174" s="86" t="s">
        <v>2401</v>
      </c>
      <c r="C174" s="92" t="s">
        <v>2056</v>
      </c>
      <c r="D174" s="97" t="s">
        <v>2402</v>
      </c>
      <c r="E174" s="97">
        <v>0</v>
      </c>
      <c r="F174" s="97">
        <v>3</v>
      </c>
      <c r="G174" s="97">
        <f t="shared" si="5"/>
        <v>3</v>
      </c>
      <c r="H174" s="238">
        <v>43690</v>
      </c>
      <c r="I174" s="230">
        <v>800</v>
      </c>
    </row>
    <row r="175" spans="1:9" hidden="1" outlineLevel="1" x14ac:dyDescent="0.35">
      <c r="A175" s="83" t="s">
        <v>2055</v>
      </c>
      <c r="B175" s="86" t="s">
        <v>2403</v>
      </c>
      <c r="C175" s="92" t="s">
        <v>2056</v>
      </c>
      <c r="D175" s="97" t="s">
        <v>2404</v>
      </c>
      <c r="E175" s="97">
        <v>6</v>
      </c>
      <c r="F175" s="97">
        <v>2</v>
      </c>
      <c r="G175" s="97">
        <f t="shared" si="5"/>
        <v>8</v>
      </c>
      <c r="H175" s="238">
        <v>43690</v>
      </c>
      <c r="I175" s="230">
        <v>910</v>
      </c>
    </row>
    <row r="176" spans="1:9" hidden="1" outlineLevel="1" x14ac:dyDescent="0.35">
      <c r="A176" s="83" t="s">
        <v>2055</v>
      </c>
      <c r="B176" s="86" t="s">
        <v>2405</v>
      </c>
      <c r="C176" s="92" t="s">
        <v>2056</v>
      </c>
      <c r="D176" s="97" t="s">
        <v>2406</v>
      </c>
      <c r="E176" s="97">
        <v>3</v>
      </c>
      <c r="F176" s="97">
        <v>4</v>
      </c>
      <c r="G176" s="97">
        <f t="shared" si="5"/>
        <v>7</v>
      </c>
      <c r="H176" s="238">
        <v>43690</v>
      </c>
      <c r="I176" s="230">
        <v>830</v>
      </c>
    </row>
    <row r="177" spans="1:9" hidden="1" outlineLevel="1" x14ac:dyDescent="0.35">
      <c r="A177" s="83" t="s">
        <v>2055</v>
      </c>
      <c r="B177" s="86" t="s">
        <v>2407</v>
      </c>
      <c r="C177" s="92" t="s">
        <v>2056</v>
      </c>
      <c r="D177" s="97" t="s">
        <v>2408</v>
      </c>
      <c r="E177" s="97">
        <v>2</v>
      </c>
      <c r="F177" s="97">
        <v>2</v>
      </c>
      <c r="G177" s="97">
        <f t="shared" si="5"/>
        <v>4</v>
      </c>
      <c r="H177" s="238">
        <v>43690</v>
      </c>
      <c r="I177" s="230">
        <v>810</v>
      </c>
    </row>
    <row r="178" spans="1:9" hidden="1" outlineLevel="1" x14ac:dyDescent="0.35">
      <c r="A178" s="83" t="s">
        <v>2055</v>
      </c>
      <c r="B178" s="86" t="s">
        <v>2409</v>
      </c>
      <c r="C178" s="92" t="s">
        <v>2056</v>
      </c>
      <c r="D178" s="97" t="s">
        <v>2410</v>
      </c>
      <c r="E178" s="97">
        <v>5</v>
      </c>
      <c r="F178" s="97">
        <v>2</v>
      </c>
      <c r="G178" s="97">
        <f t="shared" si="5"/>
        <v>7</v>
      </c>
      <c r="H178" s="238">
        <v>43690</v>
      </c>
      <c r="I178" s="230">
        <v>880</v>
      </c>
    </row>
    <row r="179" spans="1:9" hidden="1" outlineLevel="1" x14ac:dyDescent="0.35">
      <c r="A179" s="83" t="s">
        <v>2055</v>
      </c>
      <c r="B179" s="86" t="s">
        <v>2411</v>
      </c>
      <c r="C179" s="92" t="s">
        <v>2056</v>
      </c>
      <c r="D179" s="97" t="s">
        <v>2412</v>
      </c>
      <c r="E179" s="97">
        <v>4</v>
      </c>
      <c r="F179" s="97">
        <v>2</v>
      </c>
      <c r="G179" s="97">
        <f t="shared" si="5"/>
        <v>6</v>
      </c>
      <c r="H179" s="238">
        <v>43690</v>
      </c>
      <c r="I179" s="230">
        <v>850</v>
      </c>
    </row>
    <row r="180" spans="1:9" hidden="1" outlineLevel="1" x14ac:dyDescent="0.35">
      <c r="A180" s="83" t="s">
        <v>2055</v>
      </c>
      <c r="B180" s="86" t="s">
        <v>2413</v>
      </c>
      <c r="C180" s="92" t="s">
        <v>2056</v>
      </c>
      <c r="D180" s="97" t="s">
        <v>2414</v>
      </c>
      <c r="E180" s="97">
        <v>0</v>
      </c>
      <c r="F180" s="97">
        <v>2</v>
      </c>
      <c r="G180" s="97">
        <f t="shared" si="5"/>
        <v>2</v>
      </c>
      <c r="H180" s="238">
        <v>43690</v>
      </c>
      <c r="I180" s="230">
        <v>780</v>
      </c>
    </row>
    <row r="181" spans="1:9" hidden="1" outlineLevel="1" x14ac:dyDescent="0.35">
      <c r="A181" s="83" t="s">
        <v>2055</v>
      </c>
      <c r="B181" s="86" t="s">
        <v>2415</v>
      </c>
      <c r="C181" s="92" t="s">
        <v>2056</v>
      </c>
      <c r="D181" s="97" t="s">
        <v>2416</v>
      </c>
      <c r="E181" s="97">
        <v>1</v>
      </c>
      <c r="F181" s="97">
        <v>2</v>
      </c>
      <c r="G181" s="97">
        <f t="shared" si="5"/>
        <v>3</v>
      </c>
      <c r="H181" s="238">
        <v>43690</v>
      </c>
      <c r="I181" s="230">
        <v>920</v>
      </c>
    </row>
    <row r="182" spans="1:9" hidden="1" outlineLevel="1" x14ac:dyDescent="0.35">
      <c r="A182" s="83" t="s">
        <v>2055</v>
      </c>
      <c r="B182" s="86" t="s">
        <v>2417</v>
      </c>
      <c r="C182" s="92" t="s">
        <v>2056</v>
      </c>
      <c r="D182" s="97" t="s">
        <v>2418</v>
      </c>
      <c r="E182" s="97">
        <v>4</v>
      </c>
      <c r="F182" s="97">
        <v>2</v>
      </c>
      <c r="G182" s="97">
        <f t="shared" si="5"/>
        <v>6</v>
      </c>
      <c r="H182" s="238">
        <v>43690</v>
      </c>
      <c r="I182" s="230">
        <v>790</v>
      </c>
    </row>
    <row r="183" spans="1:9" hidden="1" outlineLevel="1" x14ac:dyDescent="0.35">
      <c r="A183" s="83" t="s">
        <v>2055</v>
      </c>
      <c r="B183" s="86" t="s">
        <v>2419</v>
      </c>
      <c r="C183" s="92" t="s">
        <v>2056</v>
      </c>
      <c r="D183" s="97" t="s">
        <v>2420</v>
      </c>
      <c r="E183" s="97">
        <v>2</v>
      </c>
      <c r="F183" s="97">
        <v>2</v>
      </c>
      <c r="G183" s="97">
        <f t="shared" si="5"/>
        <v>4</v>
      </c>
      <c r="H183" s="238">
        <v>43690</v>
      </c>
      <c r="I183" s="230">
        <v>810</v>
      </c>
    </row>
    <row r="184" spans="1:9" hidden="1" outlineLevel="1" x14ac:dyDescent="0.35">
      <c r="A184" s="83" t="s">
        <v>2055</v>
      </c>
      <c r="B184" s="86" t="s">
        <v>2421</v>
      </c>
      <c r="C184" s="92" t="s">
        <v>2056</v>
      </c>
      <c r="D184" s="97" t="s">
        <v>2422</v>
      </c>
      <c r="E184" s="97">
        <v>3</v>
      </c>
      <c r="F184" s="97">
        <v>3</v>
      </c>
      <c r="G184" s="97">
        <f t="shared" si="5"/>
        <v>6</v>
      </c>
      <c r="H184" s="238">
        <v>43690</v>
      </c>
      <c r="I184" s="230">
        <v>870</v>
      </c>
    </row>
    <row r="185" spans="1:9" hidden="1" outlineLevel="1" x14ac:dyDescent="0.35">
      <c r="A185" s="83" t="s">
        <v>2055</v>
      </c>
      <c r="B185" s="86" t="s">
        <v>2423</v>
      </c>
      <c r="C185" s="92" t="s">
        <v>2056</v>
      </c>
      <c r="D185" s="97" t="s">
        <v>2424</v>
      </c>
      <c r="E185" s="97">
        <v>3</v>
      </c>
      <c r="F185" s="97">
        <v>3</v>
      </c>
      <c r="G185" s="97">
        <f t="shared" si="5"/>
        <v>6</v>
      </c>
      <c r="H185" s="238">
        <v>43690</v>
      </c>
      <c r="I185" s="230">
        <v>840</v>
      </c>
    </row>
    <row r="186" spans="1:9" hidden="1" outlineLevel="1" x14ac:dyDescent="0.35">
      <c r="A186" s="83" t="s">
        <v>2055</v>
      </c>
      <c r="B186" s="86" t="s">
        <v>2425</v>
      </c>
      <c r="C186" s="92" t="s">
        <v>2056</v>
      </c>
      <c r="D186" s="97" t="s">
        <v>2393</v>
      </c>
      <c r="E186" s="97">
        <v>1</v>
      </c>
      <c r="F186" s="97">
        <v>2</v>
      </c>
      <c r="G186" s="97">
        <f t="shared" si="5"/>
        <v>3</v>
      </c>
      <c r="H186" s="238">
        <v>43690</v>
      </c>
      <c r="I186" s="230">
        <v>980</v>
      </c>
    </row>
    <row r="187" spans="1:9" hidden="1" outlineLevel="1" x14ac:dyDescent="0.35">
      <c r="A187" s="83" t="s">
        <v>2055</v>
      </c>
      <c r="B187" s="86" t="s">
        <v>2426</v>
      </c>
      <c r="C187" s="92" t="s">
        <v>2056</v>
      </c>
      <c r="D187" s="97" t="s">
        <v>2427</v>
      </c>
      <c r="E187" s="97">
        <v>2</v>
      </c>
      <c r="F187" s="97">
        <v>2</v>
      </c>
      <c r="G187" s="97">
        <f t="shared" si="5"/>
        <v>4</v>
      </c>
      <c r="H187" s="238">
        <v>43690</v>
      </c>
      <c r="I187" s="230">
        <v>820</v>
      </c>
    </row>
    <row r="188" spans="1:9" hidden="1" outlineLevel="1" x14ac:dyDescent="0.35">
      <c r="A188" s="83" t="s">
        <v>2055</v>
      </c>
      <c r="B188" s="86" t="s">
        <v>2428</v>
      </c>
      <c r="C188" s="92" t="s">
        <v>2056</v>
      </c>
      <c r="D188" s="97" t="s">
        <v>2429</v>
      </c>
      <c r="E188" s="97">
        <v>0</v>
      </c>
      <c r="F188" s="97">
        <v>2</v>
      </c>
      <c r="G188" s="97">
        <f t="shared" si="5"/>
        <v>2</v>
      </c>
      <c r="H188" s="238">
        <v>43690</v>
      </c>
      <c r="I188" s="230">
        <v>800</v>
      </c>
    </row>
    <row r="189" spans="1:9" ht="15" collapsed="1" thickBot="1" x14ac:dyDescent="0.4">
      <c r="A189" s="84" t="s">
        <v>2055</v>
      </c>
      <c r="B189" s="87"/>
      <c r="C189" s="93" t="s">
        <v>2056</v>
      </c>
      <c r="D189" s="94">
        <f>COUNTA(D96:D188)</f>
        <v>93</v>
      </c>
      <c r="E189" s="94">
        <f>SUM(E96:E188)</f>
        <v>224</v>
      </c>
      <c r="F189" s="94">
        <f>SUM(F96:F188)</f>
        <v>198</v>
      </c>
      <c r="G189" s="94">
        <f>SUM(G96:G188)</f>
        <v>422</v>
      </c>
      <c r="H189" s="105">
        <v>43690</v>
      </c>
      <c r="I189" s="95">
        <f>AVERAGE(I96:I188)</f>
        <v>523.54838709677415</v>
      </c>
    </row>
    <row r="190" spans="1:9" hidden="1" outlineLevel="1" x14ac:dyDescent="0.35">
      <c r="A190" s="137" t="s">
        <v>2057</v>
      </c>
      <c r="B190" s="237" t="s">
        <v>2430</v>
      </c>
      <c r="C190" s="99" t="s">
        <v>2058</v>
      </c>
      <c r="D190" s="100" t="s">
        <v>2431</v>
      </c>
      <c r="E190" s="100">
        <v>7</v>
      </c>
      <c r="F190" s="100">
        <v>3</v>
      </c>
      <c r="G190" s="101">
        <f t="shared" ref="G190:G221" si="6">E190+F190</f>
        <v>10</v>
      </c>
      <c r="H190" s="80">
        <v>43600</v>
      </c>
      <c r="I190" s="229">
        <v>700</v>
      </c>
    </row>
    <row r="191" spans="1:9" hidden="1" outlineLevel="1" x14ac:dyDescent="0.35">
      <c r="A191" s="293" t="s">
        <v>2057</v>
      </c>
      <c r="B191" s="236" t="s">
        <v>2432</v>
      </c>
      <c r="C191" s="92" t="s">
        <v>2058</v>
      </c>
      <c r="D191" s="96" t="s">
        <v>2433</v>
      </c>
      <c r="E191" s="96">
        <v>6</v>
      </c>
      <c r="F191" s="96">
        <v>3</v>
      </c>
      <c r="G191" s="97">
        <f t="shared" si="6"/>
        <v>9</v>
      </c>
      <c r="H191" s="80">
        <v>43600</v>
      </c>
      <c r="I191" s="228">
        <v>220</v>
      </c>
    </row>
    <row r="192" spans="1:9" hidden="1" outlineLevel="1" x14ac:dyDescent="0.35">
      <c r="A192" s="293" t="s">
        <v>2057</v>
      </c>
      <c r="B192" s="236" t="s">
        <v>2434</v>
      </c>
      <c r="C192" s="92" t="s">
        <v>2058</v>
      </c>
      <c r="D192" s="96" t="s">
        <v>2435</v>
      </c>
      <c r="E192" s="96">
        <v>4</v>
      </c>
      <c r="F192" s="96">
        <v>2</v>
      </c>
      <c r="G192" s="97">
        <f t="shared" si="6"/>
        <v>6</v>
      </c>
      <c r="H192" s="80">
        <v>43600</v>
      </c>
      <c r="I192" s="228">
        <v>430</v>
      </c>
    </row>
    <row r="193" spans="1:9" hidden="1" outlineLevel="1" x14ac:dyDescent="0.35">
      <c r="A193" s="293" t="s">
        <v>2057</v>
      </c>
      <c r="B193" s="236" t="s">
        <v>2436</v>
      </c>
      <c r="C193" s="92" t="s">
        <v>2058</v>
      </c>
      <c r="D193" s="96" t="s">
        <v>2437</v>
      </c>
      <c r="E193" s="96">
        <v>3</v>
      </c>
      <c r="F193" s="96">
        <v>3</v>
      </c>
      <c r="G193" s="97">
        <f t="shared" si="6"/>
        <v>6</v>
      </c>
      <c r="H193" s="80">
        <v>43600</v>
      </c>
      <c r="I193" s="228">
        <v>780</v>
      </c>
    </row>
    <row r="194" spans="1:9" hidden="1" outlineLevel="1" x14ac:dyDescent="0.35">
      <c r="A194" s="293" t="s">
        <v>2057</v>
      </c>
      <c r="B194" s="236" t="s">
        <v>2438</v>
      </c>
      <c r="C194" s="92" t="s">
        <v>2058</v>
      </c>
      <c r="D194" s="96" t="s">
        <v>2439</v>
      </c>
      <c r="E194" s="96">
        <v>4</v>
      </c>
      <c r="F194" s="96">
        <v>3</v>
      </c>
      <c r="G194" s="97">
        <f t="shared" si="6"/>
        <v>7</v>
      </c>
      <c r="H194" s="80">
        <v>43600</v>
      </c>
      <c r="I194" s="228">
        <v>300</v>
      </c>
    </row>
    <row r="195" spans="1:9" hidden="1" outlineLevel="1" x14ac:dyDescent="0.35">
      <c r="A195" s="293" t="s">
        <v>2057</v>
      </c>
      <c r="B195" s="236" t="s">
        <v>2440</v>
      </c>
      <c r="C195" s="92" t="s">
        <v>2058</v>
      </c>
      <c r="D195" s="96" t="s">
        <v>2441</v>
      </c>
      <c r="E195" s="96">
        <v>7</v>
      </c>
      <c r="F195" s="96">
        <v>3</v>
      </c>
      <c r="G195" s="97">
        <f t="shared" si="6"/>
        <v>10</v>
      </c>
      <c r="H195" s="80">
        <v>43600</v>
      </c>
      <c r="I195" s="228">
        <v>120</v>
      </c>
    </row>
    <row r="196" spans="1:9" hidden="1" outlineLevel="1" x14ac:dyDescent="0.35">
      <c r="A196" s="293" t="s">
        <v>2057</v>
      </c>
      <c r="B196" s="236" t="s">
        <v>2442</v>
      </c>
      <c r="C196" s="92" t="s">
        <v>2058</v>
      </c>
      <c r="D196" s="96" t="s">
        <v>2443</v>
      </c>
      <c r="E196" s="96">
        <v>4</v>
      </c>
      <c r="F196" s="96">
        <v>3</v>
      </c>
      <c r="G196" s="97">
        <f t="shared" si="6"/>
        <v>7</v>
      </c>
      <c r="H196" s="80">
        <v>43600</v>
      </c>
      <c r="I196" s="228">
        <v>230</v>
      </c>
    </row>
    <row r="197" spans="1:9" hidden="1" outlineLevel="1" x14ac:dyDescent="0.35">
      <c r="A197" s="293" t="s">
        <v>2057</v>
      </c>
      <c r="B197" s="236" t="s">
        <v>2444</v>
      </c>
      <c r="C197" s="92" t="s">
        <v>2058</v>
      </c>
      <c r="D197" s="96" t="s">
        <v>2182</v>
      </c>
      <c r="E197" s="96">
        <v>5</v>
      </c>
      <c r="F197" s="96">
        <v>3</v>
      </c>
      <c r="G197" s="97">
        <f t="shared" si="6"/>
        <v>8</v>
      </c>
      <c r="H197" s="80">
        <v>43600</v>
      </c>
      <c r="I197" s="228">
        <v>770</v>
      </c>
    </row>
    <row r="198" spans="1:9" hidden="1" outlineLevel="1" x14ac:dyDescent="0.35">
      <c r="A198" s="293" t="s">
        <v>2057</v>
      </c>
      <c r="B198" s="236" t="s">
        <v>2445</v>
      </c>
      <c r="C198" s="92" t="s">
        <v>2058</v>
      </c>
      <c r="D198" s="96" t="s">
        <v>2446</v>
      </c>
      <c r="E198" s="96">
        <v>2</v>
      </c>
      <c r="F198" s="96">
        <v>2</v>
      </c>
      <c r="G198" s="97">
        <f t="shared" si="6"/>
        <v>4</v>
      </c>
      <c r="H198" s="80">
        <v>43600</v>
      </c>
      <c r="I198" s="228">
        <v>190</v>
      </c>
    </row>
    <row r="199" spans="1:9" hidden="1" outlineLevel="1" x14ac:dyDescent="0.35">
      <c r="A199" s="293" t="s">
        <v>2057</v>
      </c>
      <c r="B199" s="236" t="s">
        <v>2447</v>
      </c>
      <c r="C199" s="92" t="s">
        <v>2058</v>
      </c>
      <c r="D199" s="96" t="s">
        <v>2107</v>
      </c>
      <c r="E199" s="96">
        <v>4</v>
      </c>
      <c r="F199" s="96">
        <v>3</v>
      </c>
      <c r="G199" s="97">
        <f t="shared" si="6"/>
        <v>7</v>
      </c>
      <c r="H199" s="80">
        <v>43600</v>
      </c>
      <c r="I199" s="228">
        <v>240</v>
      </c>
    </row>
    <row r="200" spans="1:9" hidden="1" outlineLevel="1" x14ac:dyDescent="0.35">
      <c r="A200" s="293" t="s">
        <v>2057</v>
      </c>
      <c r="B200" s="236" t="s">
        <v>2448</v>
      </c>
      <c r="C200" s="92" t="s">
        <v>2058</v>
      </c>
      <c r="D200" s="96" t="s">
        <v>2449</v>
      </c>
      <c r="E200" s="96">
        <v>3</v>
      </c>
      <c r="F200" s="96">
        <v>3</v>
      </c>
      <c r="G200" s="97">
        <f t="shared" si="6"/>
        <v>6</v>
      </c>
      <c r="H200" s="80">
        <v>43600</v>
      </c>
      <c r="I200" s="228">
        <v>180</v>
      </c>
    </row>
    <row r="201" spans="1:9" hidden="1" outlineLevel="1" x14ac:dyDescent="0.35">
      <c r="A201" s="293" t="s">
        <v>2057</v>
      </c>
      <c r="B201" s="236" t="s">
        <v>2450</v>
      </c>
      <c r="C201" s="92" t="s">
        <v>2058</v>
      </c>
      <c r="D201" s="96" t="s">
        <v>2451</v>
      </c>
      <c r="E201" s="96">
        <v>7</v>
      </c>
      <c r="F201" s="96">
        <v>4</v>
      </c>
      <c r="G201" s="97">
        <f t="shared" si="6"/>
        <v>11</v>
      </c>
      <c r="H201" s="80">
        <v>43600</v>
      </c>
      <c r="I201" s="228">
        <v>750</v>
      </c>
    </row>
    <row r="202" spans="1:9" hidden="1" outlineLevel="1" x14ac:dyDescent="0.35">
      <c r="A202" s="293" t="s">
        <v>2057</v>
      </c>
      <c r="B202" s="236" t="s">
        <v>2452</v>
      </c>
      <c r="C202" s="92" t="s">
        <v>2058</v>
      </c>
      <c r="D202" s="96" t="s">
        <v>2453</v>
      </c>
      <c r="E202" s="96">
        <v>3</v>
      </c>
      <c r="F202" s="96">
        <v>2</v>
      </c>
      <c r="G202" s="97">
        <f t="shared" si="6"/>
        <v>5</v>
      </c>
      <c r="H202" s="80">
        <v>43600</v>
      </c>
      <c r="I202" s="228">
        <v>280</v>
      </c>
    </row>
    <row r="203" spans="1:9" hidden="1" outlineLevel="1" x14ac:dyDescent="0.35">
      <c r="A203" s="293" t="s">
        <v>2057</v>
      </c>
      <c r="B203" s="236" t="s">
        <v>2454</v>
      </c>
      <c r="C203" s="92" t="s">
        <v>2058</v>
      </c>
      <c r="D203" s="96" t="s">
        <v>2455</v>
      </c>
      <c r="E203" s="96">
        <v>4</v>
      </c>
      <c r="F203" s="96">
        <v>4</v>
      </c>
      <c r="G203" s="97">
        <f t="shared" si="6"/>
        <v>8</v>
      </c>
      <c r="H203" s="80">
        <v>43600</v>
      </c>
      <c r="I203" s="228">
        <v>110</v>
      </c>
    </row>
    <row r="204" spans="1:9" hidden="1" outlineLevel="1" x14ac:dyDescent="0.35">
      <c r="A204" s="293" t="s">
        <v>2057</v>
      </c>
      <c r="B204" s="236" t="s">
        <v>2456</v>
      </c>
      <c r="C204" s="92" t="s">
        <v>2058</v>
      </c>
      <c r="D204" s="96" t="s">
        <v>2457</v>
      </c>
      <c r="E204" s="96">
        <v>6</v>
      </c>
      <c r="F204" s="96">
        <v>2</v>
      </c>
      <c r="G204" s="97">
        <f t="shared" si="6"/>
        <v>8</v>
      </c>
      <c r="H204" s="80">
        <v>43600</v>
      </c>
      <c r="I204" s="228">
        <v>440</v>
      </c>
    </row>
    <row r="205" spans="1:9" hidden="1" outlineLevel="1" x14ac:dyDescent="0.35">
      <c r="A205" s="293" t="s">
        <v>2057</v>
      </c>
      <c r="B205" s="236" t="s">
        <v>2458</v>
      </c>
      <c r="C205" s="92" t="s">
        <v>2058</v>
      </c>
      <c r="D205" s="96" t="s">
        <v>2459</v>
      </c>
      <c r="E205" s="96">
        <v>4</v>
      </c>
      <c r="F205" s="96">
        <v>3</v>
      </c>
      <c r="G205" s="97">
        <f t="shared" si="6"/>
        <v>7</v>
      </c>
      <c r="H205" s="80">
        <v>43600</v>
      </c>
      <c r="I205" s="228">
        <v>800</v>
      </c>
    </row>
    <row r="206" spans="1:9" hidden="1" outlineLevel="1" x14ac:dyDescent="0.35">
      <c r="A206" s="293" t="s">
        <v>2057</v>
      </c>
      <c r="B206" s="236" t="s">
        <v>2460</v>
      </c>
      <c r="C206" s="92" t="s">
        <v>2058</v>
      </c>
      <c r="D206" s="96" t="s">
        <v>2461</v>
      </c>
      <c r="E206" s="96">
        <v>9</v>
      </c>
      <c r="F206" s="96">
        <v>4</v>
      </c>
      <c r="G206" s="97">
        <f t="shared" si="6"/>
        <v>13</v>
      </c>
      <c r="H206" s="80">
        <v>43600</v>
      </c>
      <c r="I206" s="228">
        <v>200</v>
      </c>
    </row>
    <row r="207" spans="1:9" hidden="1" outlineLevel="1" x14ac:dyDescent="0.35">
      <c r="A207" s="293" t="s">
        <v>2057</v>
      </c>
      <c r="B207" s="236" t="s">
        <v>2462</v>
      </c>
      <c r="C207" s="92" t="s">
        <v>2058</v>
      </c>
      <c r="D207" s="96" t="s">
        <v>2463</v>
      </c>
      <c r="E207" s="96">
        <v>8</v>
      </c>
      <c r="F207" s="96">
        <v>4</v>
      </c>
      <c r="G207" s="97">
        <f t="shared" si="6"/>
        <v>12</v>
      </c>
      <c r="H207" s="80">
        <v>43600</v>
      </c>
      <c r="I207" s="228">
        <v>330</v>
      </c>
    </row>
    <row r="208" spans="1:9" hidden="1" outlineLevel="1" x14ac:dyDescent="0.35">
      <c r="A208" s="293" t="s">
        <v>2057</v>
      </c>
      <c r="B208" s="236" t="s">
        <v>2464</v>
      </c>
      <c r="C208" s="92" t="s">
        <v>2058</v>
      </c>
      <c r="D208" s="96" t="s">
        <v>2465</v>
      </c>
      <c r="E208" s="96">
        <v>2</v>
      </c>
      <c r="F208" s="96">
        <v>2</v>
      </c>
      <c r="G208" s="97">
        <f t="shared" si="6"/>
        <v>4</v>
      </c>
      <c r="H208" s="80">
        <v>43600</v>
      </c>
      <c r="I208" s="228">
        <v>300</v>
      </c>
    </row>
    <row r="209" spans="1:9" hidden="1" outlineLevel="1" x14ac:dyDescent="0.35">
      <c r="A209" s="293" t="s">
        <v>2057</v>
      </c>
      <c r="B209" s="236" t="s">
        <v>2466</v>
      </c>
      <c r="C209" s="92" t="s">
        <v>2058</v>
      </c>
      <c r="D209" s="96" t="s">
        <v>2467</v>
      </c>
      <c r="E209" s="96">
        <v>2</v>
      </c>
      <c r="F209" s="96">
        <v>4</v>
      </c>
      <c r="G209" s="97">
        <f t="shared" si="6"/>
        <v>6</v>
      </c>
      <c r="H209" s="80">
        <v>43600</v>
      </c>
      <c r="I209" s="228">
        <v>770</v>
      </c>
    </row>
    <row r="210" spans="1:9" hidden="1" outlineLevel="1" x14ac:dyDescent="0.35">
      <c r="A210" s="293" t="s">
        <v>2057</v>
      </c>
      <c r="B210" s="236" t="s">
        <v>2468</v>
      </c>
      <c r="C210" s="92" t="s">
        <v>2058</v>
      </c>
      <c r="D210" s="96" t="s">
        <v>2469</v>
      </c>
      <c r="E210" s="96">
        <v>4</v>
      </c>
      <c r="F210" s="96">
        <v>5</v>
      </c>
      <c r="G210" s="97">
        <f t="shared" si="6"/>
        <v>9</v>
      </c>
      <c r="H210" s="80">
        <v>43600</v>
      </c>
      <c r="I210" s="228">
        <v>330</v>
      </c>
    </row>
    <row r="211" spans="1:9" hidden="1" outlineLevel="1" x14ac:dyDescent="0.35">
      <c r="A211" s="293" t="s">
        <v>2057</v>
      </c>
      <c r="B211" s="236" t="s">
        <v>2470</v>
      </c>
      <c r="C211" s="92" t="s">
        <v>2058</v>
      </c>
      <c r="D211" s="96" t="s">
        <v>2471</v>
      </c>
      <c r="E211" s="96">
        <v>9</v>
      </c>
      <c r="F211" s="96">
        <v>5</v>
      </c>
      <c r="G211" s="97">
        <f t="shared" si="6"/>
        <v>14</v>
      </c>
      <c r="H211" s="80">
        <v>43600</v>
      </c>
      <c r="I211" s="228">
        <v>430</v>
      </c>
    </row>
    <row r="212" spans="1:9" hidden="1" outlineLevel="1" x14ac:dyDescent="0.35">
      <c r="A212" s="293" t="s">
        <v>2057</v>
      </c>
      <c r="B212" s="236" t="s">
        <v>2472</v>
      </c>
      <c r="C212" s="92" t="s">
        <v>2058</v>
      </c>
      <c r="D212" s="96" t="s">
        <v>2473</v>
      </c>
      <c r="E212" s="96">
        <v>8</v>
      </c>
      <c r="F212" s="96">
        <v>7</v>
      </c>
      <c r="G212" s="97">
        <f t="shared" si="6"/>
        <v>15</v>
      </c>
      <c r="H212" s="80">
        <v>43600</v>
      </c>
      <c r="I212" s="228">
        <v>270</v>
      </c>
    </row>
    <row r="213" spans="1:9" hidden="1" outlineLevel="1" x14ac:dyDescent="0.35">
      <c r="A213" s="293" t="s">
        <v>2057</v>
      </c>
      <c r="B213" s="236" t="s">
        <v>2474</v>
      </c>
      <c r="C213" s="92" t="s">
        <v>2058</v>
      </c>
      <c r="D213" s="96" t="s">
        <v>2475</v>
      </c>
      <c r="E213" s="96">
        <v>4</v>
      </c>
      <c r="F213" s="96">
        <v>4</v>
      </c>
      <c r="G213" s="97">
        <f t="shared" si="6"/>
        <v>8</v>
      </c>
      <c r="H213" s="80">
        <v>43600</v>
      </c>
      <c r="I213" s="228">
        <v>440</v>
      </c>
    </row>
    <row r="214" spans="1:9" hidden="1" outlineLevel="1" x14ac:dyDescent="0.35">
      <c r="A214" s="293" t="s">
        <v>2057</v>
      </c>
      <c r="B214" s="236" t="s">
        <v>2476</v>
      </c>
      <c r="C214" s="92" t="s">
        <v>2058</v>
      </c>
      <c r="D214" s="96" t="s">
        <v>2477</v>
      </c>
      <c r="E214" s="96">
        <v>7</v>
      </c>
      <c r="F214" s="96">
        <v>2</v>
      </c>
      <c r="G214" s="97">
        <f t="shared" si="6"/>
        <v>9</v>
      </c>
      <c r="H214" s="80">
        <v>43600</v>
      </c>
      <c r="I214" s="228">
        <v>240</v>
      </c>
    </row>
    <row r="215" spans="1:9" hidden="1" outlineLevel="1" x14ac:dyDescent="0.35">
      <c r="A215" s="293" t="s">
        <v>2057</v>
      </c>
      <c r="B215" s="236" t="s">
        <v>2478</v>
      </c>
      <c r="C215" s="92" t="s">
        <v>2058</v>
      </c>
      <c r="D215" s="96" t="s">
        <v>2479</v>
      </c>
      <c r="E215" s="96">
        <v>4</v>
      </c>
      <c r="F215" s="96">
        <v>4</v>
      </c>
      <c r="G215" s="97">
        <f t="shared" si="6"/>
        <v>8</v>
      </c>
      <c r="H215" s="80">
        <v>43600</v>
      </c>
      <c r="I215" s="228">
        <v>500</v>
      </c>
    </row>
    <row r="216" spans="1:9" hidden="1" outlineLevel="1" x14ac:dyDescent="0.35">
      <c r="A216" s="293" t="s">
        <v>2057</v>
      </c>
      <c r="B216" s="236" t="s">
        <v>2480</v>
      </c>
      <c r="C216" s="92" t="s">
        <v>2058</v>
      </c>
      <c r="D216" s="96" t="s">
        <v>2481</v>
      </c>
      <c r="E216" s="96">
        <v>5</v>
      </c>
      <c r="F216" s="96">
        <v>3</v>
      </c>
      <c r="G216" s="97">
        <f t="shared" si="6"/>
        <v>8</v>
      </c>
      <c r="H216" s="80">
        <v>43600</v>
      </c>
      <c r="I216" s="228">
        <v>330</v>
      </c>
    </row>
    <row r="217" spans="1:9" hidden="1" outlineLevel="1" x14ac:dyDescent="0.35">
      <c r="A217" s="293" t="s">
        <v>2057</v>
      </c>
      <c r="B217" s="236" t="s">
        <v>2482</v>
      </c>
      <c r="C217" s="92" t="s">
        <v>2058</v>
      </c>
      <c r="D217" s="96" t="s">
        <v>2483</v>
      </c>
      <c r="E217" s="96">
        <v>5</v>
      </c>
      <c r="F217" s="96">
        <v>4</v>
      </c>
      <c r="G217" s="97">
        <f t="shared" si="6"/>
        <v>9</v>
      </c>
      <c r="H217" s="80">
        <v>43600</v>
      </c>
      <c r="I217" s="228">
        <v>300</v>
      </c>
    </row>
    <row r="218" spans="1:9" hidden="1" outlineLevel="1" x14ac:dyDescent="0.35">
      <c r="A218" s="293" t="s">
        <v>2057</v>
      </c>
      <c r="B218" s="236" t="s">
        <v>2484</v>
      </c>
      <c r="C218" s="92" t="s">
        <v>2058</v>
      </c>
      <c r="D218" s="96" t="s">
        <v>2485</v>
      </c>
      <c r="E218" s="96">
        <v>4</v>
      </c>
      <c r="F218" s="96">
        <v>5</v>
      </c>
      <c r="G218" s="97">
        <f t="shared" si="6"/>
        <v>9</v>
      </c>
      <c r="H218" s="80">
        <v>43600</v>
      </c>
      <c r="I218" s="228">
        <v>720</v>
      </c>
    </row>
    <row r="219" spans="1:9" hidden="1" outlineLevel="1" x14ac:dyDescent="0.35">
      <c r="A219" s="293" t="s">
        <v>2057</v>
      </c>
      <c r="B219" s="236" t="s">
        <v>2486</v>
      </c>
      <c r="C219" s="92" t="s">
        <v>2058</v>
      </c>
      <c r="D219" s="96" t="s">
        <v>2487</v>
      </c>
      <c r="E219" s="96">
        <v>4</v>
      </c>
      <c r="F219" s="96">
        <v>1</v>
      </c>
      <c r="G219" s="97">
        <f t="shared" si="6"/>
        <v>5</v>
      </c>
      <c r="H219" s="80">
        <v>43600</v>
      </c>
      <c r="I219" s="228">
        <v>800</v>
      </c>
    </row>
    <row r="220" spans="1:9" hidden="1" outlineLevel="1" x14ac:dyDescent="0.35">
      <c r="A220" s="293" t="s">
        <v>2057</v>
      </c>
      <c r="B220" s="236" t="s">
        <v>2488</v>
      </c>
      <c r="C220" s="92" t="s">
        <v>2058</v>
      </c>
      <c r="D220" s="96" t="s">
        <v>2489</v>
      </c>
      <c r="E220" s="96">
        <v>2</v>
      </c>
      <c r="F220" s="96">
        <v>5</v>
      </c>
      <c r="G220" s="97">
        <f t="shared" si="6"/>
        <v>7</v>
      </c>
      <c r="H220" s="80">
        <v>43600</v>
      </c>
      <c r="I220" s="228">
        <v>730</v>
      </c>
    </row>
    <row r="221" spans="1:9" hidden="1" outlineLevel="1" x14ac:dyDescent="0.35">
      <c r="A221" s="293" t="s">
        <v>2057</v>
      </c>
      <c r="B221" s="236" t="s">
        <v>2490</v>
      </c>
      <c r="C221" s="92" t="s">
        <v>2058</v>
      </c>
      <c r="D221" s="96" t="s">
        <v>2491</v>
      </c>
      <c r="E221" s="96">
        <v>3</v>
      </c>
      <c r="F221" s="96">
        <v>3</v>
      </c>
      <c r="G221" s="97">
        <f t="shared" si="6"/>
        <v>6</v>
      </c>
      <c r="H221" s="80">
        <v>43600</v>
      </c>
      <c r="I221" s="228">
        <v>270</v>
      </c>
    </row>
    <row r="222" spans="1:9" hidden="1" outlineLevel="1" x14ac:dyDescent="0.35">
      <c r="A222" s="293" t="s">
        <v>2057</v>
      </c>
      <c r="B222" s="236" t="s">
        <v>2492</v>
      </c>
      <c r="C222" s="92" t="s">
        <v>2058</v>
      </c>
      <c r="D222" s="96" t="s">
        <v>2493</v>
      </c>
      <c r="E222" s="96">
        <v>3</v>
      </c>
      <c r="F222" s="96">
        <v>4</v>
      </c>
      <c r="G222" s="97">
        <f t="shared" ref="G222:G253" si="7">E222+F222</f>
        <v>7</v>
      </c>
      <c r="H222" s="80">
        <v>43600</v>
      </c>
      <c r="I222" s="228">
        <v>720</v>
      </c>
    </row>
    <row r="223" spans="1:9" hidden="1" outlineLevel="1" x14ac:dyDescent="0.35">
      <c r="A223" s="293" t="s">
        <v>2057</v>
      </c>
      <c r="B223" s="236" t="s">
        <v>2494</v>
      </c>
      <c r="C223" s="92" t="s">
        <v>2058</v>
      </c>
      <c r="D223" s="96" t="s">
        <v>2495</v>
      </c>
      <c r="E223" s="96">
        <v>0</v>
      </c>
      <c r="F223" s="96">
        <v>4</v>
      </c>
      <c r="G223" s="97">
        <f t="shared" si="7"/>
        <v>4</v>
      </c>
      <c r="H223" s="80">
        <v>43600</v>
      </c>
      <c r="I223" s="228">
        <v>800</v>
      </c>
    </row>
    <row r="224" spans="1:9" hidden="1" outlineLevel="1" x14ac:dyDescent="0.35">
      <c r="A224" s="293" t="s">
        <v>2057</v>
      </c>
      <c r="B224" s="236" t="s">
        <v>2496</v>
      </c>
      <c r="C224" s="92" t="s">
        <v>2058</v>
      </c>
      <c r="D224" s="96" t="s">
        <v>2497</v>
      </c>
      <c r="E224" s="96">
        <v>4</v>
      </c>
      <c r="F224" s="96">
        <v>1</v>
      </c>
      <c r="G224" s="97">
        <f t="shared" si="7"/>
        <v>5</v>
      </c>
      <c r="H224" s="80">
        <v>43600</v>
      </c>
      <c r="I224" s="228">
        <v>440</v>
      </c>
    </row>
    <row r="225" spans="1:9" hidden="1" outlineLevel="1" x14ac:dyDescent="0.35">
      <c r="A225" s="293" t="s">
        <v>2057</v>
      </c>
      <c r="B225" s="236" t="s">
        <v>2498</v>
      </c>
      <c r="C225" s="92" t="s">
        <v>2058</v>
      </c>
      <c r="D225" s="96" t="s">
        <v>2499</v>
      </c>
      <c r="E225" s="96">
        <v>4</v>
      </c>
      <c r="F225" s="96">
        <v>4</v>
      </c>
      <c r="G225" s="97">
        <f t="shared" si="7"/>
        <v>8</v>
      </c>
      <c r="H225" s="80">
        <v>43600</v>
      </c>
      <c r="I225" s="228">
        <v>220</v>
      </c>
    </row>
    <row r="226" spans="1:9" hidden="1" outlineLevel="1" x14ac:dyDescent="0.35">
      <c r="A226" s="293" t="s">
        <v>2057</v>
      </c>
      <c r="B226" s="236" t="s">
        <v>2500</v>
      </c>
      <c r="C226" s="92" t="s">
        <v>2058</v>
      </c>
      <c r="D226" s="96" t="s">
        <v>2501</v>
      </c>
      <c r="E226" s="96">
        <v>12</v>
      </c>
      <c r="F226" s="96">
        <v>8</v>
      </c>
      <c r="G226" s="97">
        <f t="shared" si="7"/>
        <v>20</v>
      </c>
      <c r="H226" s="80">
        <v>43600</v>
      </c>
      <c r="I226" s="228">
        <v>450</v>
      </c>
    </row>
    <row r="227" spans="1:9" hidden="1" outlineLevel="1" x14ac:dyDescent="0.35">
      <c r="A227" s="293" t="s">
        <v>2057</v>
      </c>
      <c r="B227" s="236" t="s">
        <v>2502</v>
      </c>
      <c r="C227" s="92" t="s">
        <v>2058</v>
      </c>
      <c r="D227" s="96" t="s">
        <v>2503</v>
      </c>
      <c r="E227" s="96">
        <v>3</v>
      </c>
      <c r="F227" s="96">
        <v>5</v>
      </c>
      <c r="G227" s="97">
        <f t="shared" si="7"/>
        <v>8</v>
      </c>
      <c r="H227" s="80">
        <v>43600</v>
      </c>
      <c r="I227" s="228">
        <v>240</v>
      </c>
    </row>
    <row r="228" spans="1:9" hidden="1" outlineLevel="1" x14ac:dyDescent="0.35">
      <c r="A228" s="293" t="s">
        <v>2057</v>
      </c>
      <c r="B228" s="236" t="s">
        <v>2504</v>
      </c>
      <c r="C228" s="92" t="s">
        <v>2058</v>
      </c>
      <c r="D228" s="96" t="s">
        <v>2505</v>
      </c>
      <c r="E228" s="96">
        <v>7</v>
      </c>
      <c r="F228" s="96">
        <v>5</v>
      </c>
      <c r="G228" s="97">
        <f t="shared" si="7"/>
        <v>12</v>
      </c>
      <c r="H228" s="80">
        <v>43600</v>
      </c>
      <c r="I228" s="228">
        <v>520</v>
      </c>
    </row>
    <row r="229" spans="1:9" hidden="1" outlineLevel="1" x14ac:dyDescent="0.35">
      <c r="A229" s="293" t="s">
        <v>2057</v>
      </c>
      <c r="B229" s="236" t="s">
        <v>2506</v>
      </c>
      <c r="C229" s="92" t="s">
        <v>2058</v>
      </c>
      <c r="D229" s="96" t="s">
        <v>2507</v>
      </c>
      <c r="E229" s="96">
        <v>5</v>
      </c>
      <c r="F229" s="96">
        <v>5</v>
      </c>
      <c r="G229" s="97">
        <f t="shared" si="7"/>
        <v>10</v>
      </c>
      <c r="H229" s="80">
        <v>43600</v>
      </c>
      <c r="I229" s="228">
        <v>720</v>
      </c>
    </row>
    <row r="230" spans="1:9" hidden="1" outlineLevel="1" x14ac:dyDescent="0.35">
      <c r="A230" s="293" t="s">
        <v>2057</v>
      </c>
      <c r="B230" s="236" t="s">
        <v>2508</v>
      </c>
      <c r="C230" s="92" t="s">
        <v>2058</v>
      </c>
      <c r="D230" s="96" t="s">
        <v>2509</v>
      </c>
      <c r="E230" s="96">
        <v>6</v>
      </c>
      <c r="F230" s="96">
        <v>2</v>
      </c>
      <c r="G230" s="97">
        <f t="shared" si="7"/>
        <v>8</v>
      </c>
      <c r="H230" s="80">
        <v>43600</v>
      </c>
      <c r="I230" s="228">
        <v>570</v>
      </c>
    </row>
    <row r="231" spans="1:9" hidden="1" outlineLevel="1" x14ac:dyDescent="0.35">
      <c r="A231" s="293" t="s">
        <v>2057</v>
      </c>
      <c r="B231" s="236" t="s">
        <v>2510</v>
      </c>
      <c r="C231" s="92" t="s">
        <v>2058</v>
      </c>
      <c r="D231" s="96" t="s">
        <v>2511</v>
      </c>
      <c r="E231" s="96">
        <v>8</v>
      </c>
      <c r="F231" s="96">
        <v>5</v>
      </c>
      <c r="G231" s="97">
        <f t="shared" si="7"/>
        <v>13</v>
      </c>
      <c r="H231" s="80">
        <v>43600</v>
      </c>
      <c r="I231" s="228">
        <v>830</v>
      </c>
    </row>
    <row r="232" spans="1:9" hidden="1" outlineLevel="1" x14ac:dyDescent="0.35">
      <c r="A232" s="293" t="s">
        <v>2057</v>
      </c>
      <c r="B232" s="236" t="s">
        <v>2512</v>
      </c>
      <c r="C232" s="92" t="s">
        <v>2058</v>
      </c>
      <c r="D232" s="96" t="s">
        <v>2513</v>
      </c>
      <c r="E232" s="96">
        <v>4</v>
      </c>
      <c r="F232" s="96">
        <v>4</v>
      </c>
      <c r="G232" s="97">
        <f t="shared" si="7"/>
        <v>8</v>
      </c>
      <c r="H232" s="80">
        <v>43600</v>
      </c>
      <c r="I232" s="228">
        <v>220</v>
      </c>
    </row>
    <row r="233" spans="1:9" hidden="1" outlineLevel="1" x14ac:dyDescent="0.35">
      <c r="A233" s="293" t="s">
        <v>2057</v>
      </c>
      <c r="B233" s="236" t="s">
        <v>2514</v>
      </c>
      <c r="C233" s="92" t="s">
        <v>2058</v>
      </c>
      <c r="D233" s="96" t="s">
        <v>2515</v>
      </c>
      <c r="E233" s="96">
        <v>0</v>
      </c>
      <c r="F233" s="96">
        <v>2</v>
      </c>
      <c r="G233" s="97">
        <f t="shared" si="7"/>
        <v>2</v>
      </c>
      <c r="H233" s="80">
        <v>43600</v>
      </c>
      <c r="I233" s="228">
        <v>720</v>
      </c>
    </row>
    <row r="234" spans="1:9" hidden="1" outlineLevel="1" x14ac:dyDescent="0.35">
      <c r="A234" s="293" t="s">
        <v>2057</v>
      </c>
      <c r="B234" s="236" t="s">
        <v>2516</v>
      </c>
      <c r="C234" s="92" t="s">
        <v>2058</v>
      </c>
      <c r="D234" s="96" t="s">
        <v>2517</v>
      </c>
      <c r="E234" s="96">
        <v>2</v>
      </c>
      <c r="F234" s="96">
        <v>3</v>
      </c>
      <c r="G234" s="97">
        <f t="shared" si="7"/>
        <v>5</v>
      </c>
      <c r="H234" s="80">
        <v>43600</v>
      </c>
      <c r="I234" s="228">
        <v>720</v>
      </c>
    </row>
    <row r="235" spans="1:9" hidden="1" outlineLevel="1" x14ac:dyDescent="0.35">
      <c r="A235" s="293" t="s">
        <v>2057</v>
      </c>
      <c r="B235" s="236" t="s">
        <v>2518</v>
      </c>
      <c r="C235" s="92" t="s">
        <v>2058</v>
      </c>
      <c r="D235" s="96" t="s">
        <v>2519</v>
      </c>
      <c r="E235" s="96">
        <v>0</v>
      </c>
      <c r="F235" s="96">
        <v>3</v>
      </c>
      <c r="G235" s="97">
        <f t="shared" si="7"/>
        <v>3</v>
      </c>
      <c r="H235" s="80">
        <v>43600</v>
      </c>
      <c r="I235" s="228">
        <v>330</v>
      </c>
    </row>
    <row r="236" spans="1:9" hidden="1" outlineLevel="1" x14ac:dyDescent="0.35">
      <c r="A236" s="293" t="s">
        <v>2057</v>
      </c>
      <c r="B236" s="236" t="s">
        <v>2520</v>
      </c>
      <c r="C236" s="92" t="s">
        <v>2058</v>
      </c>
      <c r="D236" s="96" t="s">
        <v>2521</v>
      </c>
      <c r="E236" s="96">
        <v>1</v>
      </c>
      <c r="F236" s="96">
        <v>3</v>
      </c>
      <c r="G236" s="97">
        <f t="shared" si="7"/>
        <v>4</v>
      </c>
      <c r="H236" s="80">
        <v>43600</v>
      </c>
      <c r="I236" s="228">
        <v>100</v>
      </c>
    </row>
    <row r="237" spans="1:9" hidden="1" outlineLevel="1" x14ac:dyDescent="0.35">
      <c r="A237" s="293" t="s">
        <v>2057</v>
      </c>
      <c r="B237" s="236" t="s">
        <v>2522</v>
      </c>
      <c r="C237" s="92" t="s">
        <v>2058</v>
      </c>
      <c r="D237" s="96" t="s">
        <v>2523</v>
      </c>
      <c r="E237" s="96">
        <v>1</v>
      </c>
      <c r="F237" s="96">
        <v>5</v>
      </c>
      <c r="G237" s="97">
        <f t="shared" si="7"/>
        <v>6</v>
      </c>
      <c r="H237" s="80">
        <v>43600</v>
      </c>
      <c r="I237" s="228">
        <v>270</v>
      </c>
    </row>
    <row r="238" spans="1:9" hidden="1" outlineLevel="1" x14ac:dyDescent="0.35">
      <c r="A238" s="293" t="s">
        <v>2057</v>
      </c>
      <c r="B238" s="236" t="s">
        <v>2524</v>
      </c>
      <c r="C238" s="92" t="s">
        <v>2058</v>
      </c>
      <c r="D238" s="96" t="s">
        <v>2525</v>
      </c>
      <c r="E238" s="96">
        <v>1</v>
      </c>
      <c r="F238" s="96">
        <v>4</v>
      </c>
      <c r="G238" s="97">
        <f t="shared" si="7"/>
        <v>5</v>
      </c>
      <c r="H238" s="80">
        <v>43600</v>
      </c>
      <c r="I238" s="228">
        <v>400</v>
      </c>
    </row>
    <row r="239" spans="1:9" hidden="1" outlineLevel="1" x14ac:dyDescent="0.35">
      <c r="A239" s="293" t="s">
        <v>2057</v>
      </c>
      <c r="B239" s="236" t="s">
        <v>2526</v>
      </c>
      <c r="C239" s="92" t="s">
        <v>2058</v>
      </c>
      <c r="D239" s="96" t="s">
        <v>2527</v>
      </c>
      <c r="E239" s="96">
        <v>1</v>
      </c>
      <c r="F239" s="96">
        <v>5</v>
      </c>
      <c r="G239" s="97">
        <f t="shared" si="7"/>
        <v>6</v>
      </c>
      <c r="H239" s="80">
        <v>43600</v>
      </c>
      <c r="I239" s="228">
        <v>210</v>
      </c>
    </row>
    <row r="240" spans="1:9" hidden="1" outlineLevel="1" x14ac:dyDescent="0.35">
      <c r="A240" s="293" t="s">
        <v>2057</v>
      </c>
      <c r="B240" s="236" t="s">
        <v>2528</v>
      </c>
      <c r="C240" s="92" t="s">
        <v>2058</v>
      </c>
      <c r="D240" s="96" t="s">
        <v>2529</v>
      </c>
      <c r="E240" s="96">
        <v>0</v>
      </c>
      <c r="F240" s="96">
        <v>5</v>
      </c>
      <c r="G240" s="97">
        <f t="shared" si="7"/>
        <v>5</v>
      </c>
      <c r="H240" s="80">
        <v>43600</v>
      </c>
      <c r="I240" s="228">
        <v>280</v>
      </c>
    </row>
    <row r="241" spans="1:9" hidden="1" outlineLevel="1" x14ac:dyDescent="0.35">
      <c r="A241" s="293" t="s">
        <v>2057</v>
      </c>
      <c r="B241" s="236" t="s">
        <v>2530</v>
      </c>
      <c r="C241" s="92" t="s">
        <v>2058</v>
      </c>
      <c r="D241" s="96" t="s">
        <v>2531</v>
      </c>
      <c r="E241" s="96">
        <v>2</v>
      </c>
      <c r="F241" s="96">
        <v>1</v>
      </c>
      <c r="G241" s="97">
        <f t="shared" si="7"/>
        <v>3</v>
      </c>
      <c r="H241" s="80">
        <v>43600</v>
      </c>
      <c r="I241" s="228">
        <v>300</v>
      </c>
    </row>
    <row r="242" spans="1:9" hidden="1" outlineLevel="1" x14ac:dyDescent="0.35">
      <c r="A242" s="293" t="s">
        <v>2057</v>
      </c>
      <c r="B242" s="236" t="s">
        <v>2532</v>
      </c>
      <c r="C242" s="92" t="s">
        <v>2058</v>
      </c>
      <c r="D242" s="96" t="s">
        <v>2533</v>
      </c>
      <c r="E242" s="96">
        <v>0</v>
      </c>
      <c r="F242" s="96">
        <v>6</v>
      </c>
      <c r="G242" s="97">
        <f t="shared" si="7"/>
        <v>6</v>
      </c>
      <c r="H242" s="80">
        <v>43600</v>
      </c>
      <c r="I242" s="228">
        <v>220</v>
      </c>
    </row>
    <row r="243" spans="1:9" hidden="1" outlineLevel="1" x14ac:dyDescent="0.35">
      <c r="A243" s="293" t="s">
        <v>2057</v>
      </c>
      <c r="B243" s="236" t="s">
        <v>2534</v>
      </c>
      <c r="C243" s="92" t="s">
        <v>2058</v>
      </c>
      <c r="D243" s="96" t="s">
        <v>2535</v>
      </c>
      <c r="E243" s="96">
        <v>1</v>
      </c>
      <c r="F243" s="96">
        <v>2</v>
      </c>
      <c r="G243" s="97">
        <f t="shared" si="7"/>
        <v>3</v>
      </c>
      <c r="H243" s="80">
        <v>43600</v>
      </c>
      <c r="I243" s="228">
        <v>720</v>
      </c>
    </row>
    <row r="244" spans="1:9" hidden="1" outlineLevel="1" x14ac:dyDescent="0.35">
      <c r="A244" s="293" t="s">
        <v>2057</v>
      </c>
      <c r="B244" s="236" t="s">
        <v>2536</v>
      </c>
      <c r="C244" s="92" t="s">
        <v>2058</v>
      </c>
      <c r="D244" s="96" t="s">
        <v>2537</v>
      </c>
      <c r="E244" s="96">
        <v>1</v>
      </c>
      <c r="F244" s="96">
        <v>4</v>
      </c>
      <c r="G244" s="97">
        <f t="shared" si="7"/>
        <v>5</v>
      </c>
      <c r="H244" s="80">
        <v>43600</v>
      </c>
      <c r="I244" s="228">
        <v>330</v>
      </c>
    </row>
    <row r="245" spans="1:9" ht="15" collapsed="1" thickBot="1" x14ac:dyDescent="0.4">
      <c r="A245" s="135" t="s">
        <v>2057</v>
      </c>
      <c r="B245" s="235"/>
      <c r="C245" s="93" t="s">
        <v>2058</v>
      </c>
      <c r="D245" s="94">
        <f>COUNTA(D190:D244)</f>
        <v>55</v>
      </c>
      <c r="E245" s="94">
        <f>SUM(E190:E244)</f>
        <v>219</v>
      </c>
      <c r="F245" s="94">
        <f>SUM(F190:F244)</f>
        <v>198</v>
      </c>
      <c r="G245" s="94">
        <f t="shared" si="7"/>
        <v>417</v>
      </c>
      <c r="H245" s="234">
        <v>43600</v>
      </c>
      <c r="I245" s="95">
        <f>AVERAGE(I190:I244)</f>
        <v>433.27272727272725</v>
      </c>
    </row>
    <row r="246" spans="1:9" hidden="1" outlineLevel="1" x14ac:dyDescent="0.35">
      <c r="A246" s="83" t="s">
        <v>2059</v>
      </c>
      <c r="B246" s="86" t="s">
        <v>2538</v>
      </c>
      <c r="C246" s="92" t="s">
        <v>2060</v>
      </c>
      <c r="D246" s="96" t="s">
        <v>2539</v>
      </c>
      <c r="E246" s="96">
        <v>2</v>
      </c>
      <c r="F246" s="96">
        <v>2</v>
      </c>
      <c r="G246" s="97">
        <f t="shared" si="7"/>
        <v>4</v>
      </c>
      <c r="H246" s="80">
        <v>43601</v>
      </c>
      <c r="I246" s="228">
        <v>800</v>
      </c>
    </row>
    <row r="247" spans="1:9" hidden="1" outlineLevel="1" x14ac:dyDescent="0.35">
      <c r="A247" s="83" t="s">
        <v>2059</v>
      </c>
      <c r="B247" s="86" t="s">
        <v>2540</v>
      </c>
      <c r="C247" s="92" t="s">
        <v>2060</v>
      </c>
      <c r="D247" s="96" t="s">
        <v>2541</v>
      </c>
      <c r="E247" s="96">
        <v>1</v>
      </c>
      <c r="F247" s="96">
        <v>2</v>
      </c>
      <c r="G247" s="97">
        <f t="shared" si="7"/>
        <v>3</v>
      </c>
      <c r="H247" s="80">
        <v>43601</v>
      </c>
      <c r="I247" s="228">
        <v>801</v>
      </c>
    </row>
    <row r="248" spans="1:9" hidden="1" outlineLevel="1" x14ac:dyDescent="0.35">
      <c r="A248" s="83" t="s">
        <v>2059</v>
      </c>
      <c r="B248" s="86" t="s">
        <v>2542</v>
      </c>
      <c r="C248" s="92" t="s">
        <v>2060</v>
      </c>
      <c r="D248" s="96" t="s">
        <v>2543</v>
      </c>
      <c r="E248" s="96">
        <v>3</v>
      </c>
      <c r="F248" s="96">
        <v>2</v>
      </c>
      <c r="G248" s="97">
        <f t="shared" si="7"/>
        <v>5</v>
      </c>
      <c r="H248" s="80">
        <v>43601</v>
      </c>
      <c r="I248" s="228">
        <v>310</v>
      </c>
    </row>
    <row r="249" spans="1:9" hidden="1" outlineLevel="1" x14ac:dyDescent="0.35">
      <c r="A249" s="83" t="s">
        <v>2059</v>
      </c>
      <c r="B249" s="86" t="s">
        <v>2544</v>
      </c>
      <c r="C249" s="92" t="s">
        <v>2060</v>
      </c>
      <c r="D249" s="96" t="s">
        <v>2545</v>
      </c>
      <c r="E249" s="96">
        <v>2</v>
      </c>
      <c r="F249" s="96">
        <v>2</v>
      </c>
      <c r="G249" s="97">
        <f t="shared" si="7"/>
        <v>4</v>
      </c>
      <c r="H249" s="80">
        <v>43601</v>
      </c>
      <c r="I249" s="228">
        <v>340</v>
      </c>
    </row>
    <row r="250" spans="1:9" hidden="1" outlineLevel="1" x14ac:dyDescent="0.35">
      <c r="A250" s="83" t="s">
        <v>2059</v>
      </c>
      <c r="B250" s="86" t="s">
        <v>2546</v>
      </c>
      <c r="C250" s="92" t="s">
        <v>2060</v>
      </c>
      <c r="D250" s="96" t="s">
        <v>2547</v>
      </c>
      <c r="E250" s="96">
        <v>2</v>
      </c>
      <c r="F250" s="96">
        <v>1</v>
      </c>
      <c r="G250" s="97">
        <f t="shared" si="7"/>
        <v>3</v>
      </c>
      <c r="H250" s="80">
        <v>43601</v>
      </c>
      <c r="I250" s="228">
        <v>700</v>
      </c>
    </row>
    <row r="251" spans="1:9" hidden="1" outlineLevel="1" x14ac:dyDescent="0.35">
      <c r="A251" s="83" t="s">
        <v>2059</v>
      </c>
      <c r="B251" s="86" t="s">
        <v>2548</v>
      </c>
      <c r="C251" s="92" t="s">
        <v>2060</v>
      </c>
      <c r="D251" s="96" t="s">
        <v>2549</v>
      </c>
      <c r="E251" s="96">
        <v>1</v>
      </c>
      <c r="F251" s="96">
        <v>2</v>
      </c>
      <c r="G251" s="97">
        <f t="shared" si="7"/>
        <v>3</v>
      </c>
      <c r="H251" s="80">
        <v>43601</v>
      </c>
      <c r="I251" s="228">
        <v>310</v>
      </c>
    </row>
    <row r="252" spans="1:9" hidden="1" outlineLevel="1" x14ac:dyDescent="0.35">
      <c r="A252" s="83" t="s">
        <v>2059</v>
      </c>
      <c r="B252" s="86" t="s">
        <v>2550</v>
      </c>
      <c r="C252" s="92" t="s">
        <v>2060</v>
      </c>
      <c r="D252" s="96" t="s">
        <v>2551</v>
      </c>
      <c r="E252" s="96">
        <v>2</v>
      </c>
      <c r="F252" s="96">
        <v>1</v>
      </c>
      <c r="G252" s="97">
        <f t="shared" si="7"/>
        <v>3</v>
      </c>
      <c r="H252" s="80">
        <v>43601</v>
      </c>
      <c r="I252" s="228">
        <v>200</v>
      </c>
    </row>
    <row r="253" spans="1:9" hidden="1" outlineLevel="1" x14ac:dyDescent="0.35">
      <c r="A253" s="83" t="s">
        <v>2059</v>
      </c>
      <c r="B253" s="86" t="s">
        <v>2552</v>
      </c>
      <c r="C253" s="92" t="s">
        <v>2060</v>
      </c>
      <c r="D253" s="96" t="s">
        <v>2553</v>
      </c>
      <c r="E253" s="96">
        <v>1</v>
      </c>
      <c r="F253" s="96">
        <v>2</v>
      </c>
      <c r="G253" s="97">
        <f t="shared" si="7"/>
        <v>3</v>
      </c>
      <c r="H253" s="80">
        <v>43601</v>
      </c>
      <c r="I253" s="228">
        <v>700</v>
      </c>
    </row>
    <row r="254" spans="1:9" hidden="1" outlineLevel="1" x14ac:dyDescent="0.35">
      <c r="A254" s="83" t="s">
        <v>2059</v>
      </c>
      <c r="B254" s="86" t="s">
        <v>2554</v>
      </c>
      <c r="C254" s="92" t="s">
        <v>2060</v>
      </c>
      <c r="D254" s="96" t="s">
        <v>2555</v>
      </c>
      <c r="E254" s="96">
        <v>0</v>
      </c>
      <c r="F254" s="96">
        <v>2</v>
      </c>
      <c r="G254" s="97">
        <f t="shared" ref="G254:G285" si="8">E254+F254</f>
        <v>2</v>
      </c>
      <c r="H254" s="80">
        <v>43601</v>
      </c>
      <c r="I254" s="228">
        <v>160</v>
      </c>
    </row>
    <row r="255" spans="1:9" hidden="1" outlineLevel="1" x14ac:dyDescent="0.35">
      <c r="A255" s="83" t="s">
        <v>2059</v>
      </c>
      <c r="B255" s="86" t="s">
        <v>2556</v>
      </c>
      <c r="C255" s="92" t="s">
        <v>2060</v>
      </c>
      <c r="D255" s="96" t="s">
        <v>2557</v>
      </c>
      <c r="E255" s="96">
        <v>1</v>
      </c>
      <c r="F255" s="96">
        <v>1</v>
      </c>
      <c r="G255" s="97">
        <f t="shared" si="8"/>
        <v>2</v>
      </c>
      <c r="H255" s="80">
        <v>43601</v>
      </c>
      <c r="I255" s="228">
        <v>350</v>
      </c>
    </row>
    <row r="256" spans="1:9" hidden="1" outlineLevel="1" x14ac:dyDescent="0.35">
      <c r="A256" s="83" t="s">
        <v>2059</v>
      </c>
      <c r="B256" s="86" t="s">
        <v>2558</v>
      </c>
      <c r="C256" s="92" t="s">
        <v>2060</v>
      </c>
      <c r="D256" s="96" t="s">
        <v>2559</v>
      </c>
      <c r="E256" s="96">
        <v>3</v>
      </c>
      <c r="F256" s="96">
        <v>2</v>
      </c>
      <c r="G256" s="97">
        <f t="shared" si="8"/>
        <v>5</v>
      </c>
      <c r="H256" s="80">
        <v>43601</v>
      </c>
      <c r="I256" s="228">
        <v>510</v>
      </c>
    </row>
    <row r="257" spans="1:9" hidden="1" outlineLevel="1" x14ac:dyDescent="0.35">
      <c r="A257" s="83" t="s">
        <v>2059</v>
      </c>
      <c r="B257" s="86" t="s">
        <v>2560</v>
      </c>
      <c r="C257" s="92" t="s">
        <v>2060</v>
      </c>
      <c r="D257" s="96" t="s">
        <v>2561</v>
      </c>
      <c r="E257" s="96">
        <v>4</v>
      </c>
      <c r="F257" s="96">
        <v>2</v>
      </c>
      <c r="G257" s="97">
        <f t="shared" si="8"/>
        <v>6</v>
      </c>
      <c r="H257" s="80">
        <v>43601</v>
      </c>
      <c r="I257" s="228">
        <v>300</v>
      </c>
    </row>
    <row r="258" spans="1:9" hidden="1" outlineLevel="1" x14ac:dyDescent="0.35">
      <c r="A258" s="83" t="s">
        <v>2059</v>
      </c>
      <c r="B258" s="86" t="s">
        <v>2562</v>
      </c>
      <c r="C258" s="92" t="s">
        <v>2060</v>
      </c>
      <c r="D258" s="96" t="s">
        <v>2563</v>
      </c>
      <c r="E258" s="96">
        <v>1</v>
      </c>
      <c r="F258" s="96">
        <v>2</v>
      </c>
      <c r="G258" s="97">
        <f t="shared" si="8"/>
        <v>3</v>
      </c>
      <c r="H258" s="80">
        <v>43601</v>
      </c>
      <c r="I258" s="228">
        <v>370</v>
      </c>
    </row>
    <row r="259" spans="1:9" hidden="1" outlineLevel="1" x14ac:dyDescent="0.35">
      <c r="A259" s="83" t="s">
        <v>2059</v>
      </c>
      <c r="B259" s="86" t="s">
        <v>2564</v>
      </c>
      <c r="C259" s="92" t="s">
        <v>2060</v>
      </c>
      <c r="D259" s="96" t="s">
        <v>2565</v>
      </c>
      <c r="E259" s="96">
        <v>1</v>
      </c>
      <c r="F259" s="96">
        <v>2</v>
      </c>
      <c r="G259" s="97">
        <f t="shared" si="8"/>
        <v>3</v>
      </c>
      <c r="H259" s="80">
        <v>43601</v>
      </c>
      <c r="I259" s="228">
        <v>500</v>
      </c>
    </row>
    <row r="260" spans="1:9" hidden="1" outlineLevel="1" x14ac:dyDescent="0.35">
      <c r="A260" s="83" t="s">
        <v>2059</v>
      </c>
      <c r="B260" s="86" t="s">
        <v>2566</v>
      </c>
      <c r="C260" s="92" t="s">
        <v>2060</v>
      </c>
      <c r="D260" s="96" t="s">
        <v>2567</v>
      </c>
      <c r="E260" s="96">
        <v>1</v>
      </c>
      <c r="F260" s="96">
        <v>2</v>
      </c>
      <c r="G260" s="97">
        <f t="shared" si="8"/>
        <v>3</v>
      </c>
      <c r="H260" s="80">
        <v>43601</v>
      </c>
      <c r="I260" s="228">
        <v>320</v>
      </c>
    </row>
    <row r="261" spans="1:9" hidden="1" outlineLevel="1" x14ac:dyDescent="0.35">
      <c r="A261" s="83" t="s">
        <v>2059</v>
      </c>
      <c r="B261" s="86" t="s">
        <v>2568</v>
      </c>
      <c r="C261" s="92" t="s">
        <v>2060</v>
      </c>
      <c r="D261" s="96" t="s">
        <v>2569</v>
      </c>
      <c r="E261" s="96">
        <v>4</v>
      </c>
      <c r="F261" s="96">
        <v>1</v>
      </c>
      <c r="G261" s="97">
        <f t="shared" si="8"/>
        <v>5</v>
      </c>
      <c r="H261" s="80">
        <v>43601</v>
      </c>
      <c r="I261" s="228">
        <v>440</v>
      </c>
    </row>
    <row r="262" spans="1:9" hidden="1" outlineLevel="1" x14ac:dyDescent="0.35">
      <c r="A262" s="83" t="s">
        <v>2059</v>
      </c>
      <c r="B262" s="86" t="s">
        <v>2570</v>
      </c>
      <c r="C262" s="92" t="s">
        <v>2060</v>
      </c>
      <c r="D262" s="96" t="s">
        <v>2571</v>
      </c>
      <c r="E262" s="96">
        <v>2</v>
      </c>
      <c r="F262" s="96">
        <v>2</v>
      </c>
      <c r="G262" s="97">
        <f t="shared" si="8"/>
        <v>4</v>
      </c>
      <c r="H262" s="80">
        <v>43601</v>
      </c>
      <c r="I262" s="228">
        <v>600</v>
      </c>
    </row>
    <row r="263" spans="1:9" hidden="1" outlineLevel="1" x14ac:dyDescent="0.35">
      <c r="A263" s="83" t="s">
        <v>2059</v>
      </c>
      <c r="B263" s="86" t="s">
        <v>2572</v>
      </c>
      <c r="C263" s="92" t="s">
        <v>2060</v>
      </c>
      <c r="D263" s="96" t="s">
        <v>1592</v>
      </c>
      <c r="E263" s="96">
        <v>0</v>
      </c>
      <c r="F263" s="96">
        <v>1</v>
      </c>
      <c r="G263" s="97">
        <f t="shared" si="8"/>
        <v>1</v>
      </c>
      <c r="H263" s="80">
        <v>43601</v>
      </c>
      <c r="I263" s="228">
        <v>400</v>
      </c>
    </row>
    <row r="264" spans="1:9" hidden="1" outlineLevel="1" x14ac:dyDescent="0.35">
      <c r="A264" s="83" t="s">
        <v>2059</v>
      </c>
      <c r="B264" s="86" t="s">
        <v>2573</v>
      </c>
      <c r="C264" s="92" t="s">
        <v>2060</v>
      </c>
      <c r="D264" s="96" t="s">
        <v>2574</v>
      </c>
      <c r="E264" s="96">
        <v>1</v>
      </c>
      <c r="F264" s="96">
        <v>1</v>
      </c>
      <c r="G264" s="97">
        <f t="shared" si="8"/>
        <v>2</v>
      </c>
      <c r="H264" s="80">
        <v>43601</v>
      </c>
      <c r="I264" s="228">
        <v>480</v>
      </c>
    </row>
    <row r="265" spans="1:9" hidden="1" outlineLevel="1" x14ac:dyDescent="0.35">
      <c r="A265" s="83" t="s">
        <v>2059</v>
      </c>
      <c r="B265" s="86" t="s">
        <v>2575</v>
      </c>
      <c r="C265" s="92" t="s">
        <v>2060</v>
      </c>
      <c r="D265" s="96" t="s">
        <v>2576</v>
      </c>
      <c r="E265" s="96">
        <v>2</v>
      </c>
      <c r="F265" s="96">
        <v>2</v>
      </c>
      <c r="G265" s="97">
        <f t="shared" si="8"/>
        <v>4</v>
      </c>
      <c r="H265" s="80">
        <v>43601</v>
      </c>
      <c r="I265" s="228">
        <v>400</v>
      </c>
    </row>
    <row r="266" spans="1:9" hidden="1" outlineLevel="1" x14ac:dyDescent="0.35">
      <c r="A266" s="83" t="s">
        <v>2059</v>
      </c>
      <c r="B266" s="86" t="s">
        <v>2577</v>
      </c>
      <c r="C266" s="92" t="s">
        <v>2060</v>
      </c>
      <c r="D266" s="96" t="s">
        <v>2578</v>
      </c>
      <c r="E266" s="96">
        <v>3</v>
      </c>
      <c r="F266" s="96">
        <v>2</v>
      </c>
      <c r="G266" s="97">
        <f t="shared" si="8"/>
        <v>5</v>
      </c>
      <c r="H266" s="80">
        <v>43601</v>
      </c>
      <c r="I266" s="228">
        <v>320</v>
      </c>
    </row>
    <row r="267" spans="1:9" hidden="1" outlineLevel="1" x14ac:dyDescent="0.35">
      <c r="A267" s="83" t="s">
        <v>2059</v>
      </c>
      <c r="B267" s="86" t="s">
        <v>2579</v>
      </c>
      <c r="C267" s="92" t="s">
        <v>2060</v>
      </c>
      <c r="D267" s="96" t="s">
        <v>2580</v>
      </c>
      <c r="E267" s="96">
        <v>2</v>
      </c>
      <c r="F267" s="96">
        <v>1</v>
      </c>
      <c r="G267" s="97">
        <f t="shared" si="8"/>
        <v>3</v>
      </c>
      <c r="H267" s="80">
        <v>43601</v>
      </c>
      <c r="I267" s="228">
        <v>505</v>
      </c>
    </row>
    <row r="268" spans="1:9" hidden="1" outlineLevel="1" x14ac:dyDescent="0.35">
      <c r="A268" s="83" t="s">
        <v>2059</v>
      </c>
      <c r="B268" s="86" t="s">
        <v>2581</v>
      </c>
      <c r="C268" s="92" t="s">
        <v>2060</v>
      </c>
      <c r="D268" s="96" t="s">
        <v>2582</v>
      </c>
      <c r="E268" s="96">
        <v>3</v>
      </c>
      <c r="F268" s="96">
        <v>2</v>
      </c>
      <c r="G268" s="97">
        <f t="shared" si="8"/>
        <v>5</v>
      </c>
      <c r="H268" s="80">
        <v>43601</v>
      </c>
      <c r="I268" s="228">
        <v>525</v>
      </c>
    </row>
    <row r="269" spans="1:9" hidden="1" outlineLevel="1" x14ac:dyDescent="0.35">
      <c r="A269" s="83" t="s">
        <v>2059</v>
      </c>
      <c r="B269" s="86" t="s">
        <v>2583</v>
      </c>
      <c r="C269" s="92" t="s">
        <v>2060</v>
      </c>
      <c r="D269" s="96" t="s">
        <v>2584</v>
      </c>
      <c r="E269" s="96">
        <v>4</v>
      </c>
      <c r="F269" s="96">
        <v>2</v>
      </c>
      <c r="G269" s="97">
        <f t="shared" si="8"/>
        <v>6</v>
      </c>
      <c r="H269" s="80">
        <v>43601</v>
      </c>
      <c r="I269" s="228">
        <v>500</v>
      </c>
    </row>
    <row r="270" spans="1:9" hidden="1" outlineLevel="1" x14ac:dyDescent="0.35">
      <c r="A270" s="83" t="s">
        <v>2059</v>
      </c>
      <c r="B270" s="86" t="s">
        <v>2585</v>
      </c>
      <c r="C270" s="92" t="s">
        <v>2060</v>
      </c>
      <c r="D270" s="96" t="s">
        <v>2586</v>
      </c>
      <c r="E270" s="96">
        <v>9</v>
      </c>
      <c r="F270" s="96">
        <v>2</v>
      </c>
      <c r="G270" s="97">
        <f t="shared" si="8"/>
        <v>11</v>
      </c>
      <c r="H270" s="80">
        <v>43601</v>
      </c>
      <c r="I270" s="228">
        <v>70</v>
      </c>
    </row>
    <row r="271" spans="1:9" hidden="1" outlineLevel="1" x14ac:dyDescent="0.35">
      <c r="A271" s="83" t="s">
        <v>2059</v>
      </c>
      <c r="B271" s="86" t="s">
        <v>2587</v>
      </c>
      <c r="C271" s="92" t="s">
        <v>2060</v>
      </c>
      <c r="D271" s="96" t="s">
        <v>2588</v>
      </c>
      <c r="E271" s="96">
        <v>1</v>
      </c>
      <c r="F271" s="96">
        <v>1</v>
      </c>
      <c r="G271" s="97">
        <f t="shared" si="8"/>
        <v>2</v>
      </c>
      <c r="H271" s="80">
        <v>43601</v>
      </c>
      <c r="I271" s="228">
        <v>520</v>
      </c>
    </row>
    <row r="272" spans="1:9" hidden="1" outlineLevel="1" x14ac:dyDescent="0.35">
      <c r="A272" s="83" t="s">
        <v>2059</v>
      </c>
      <c r="B272" s="86" t="s">
        <v>2589</v>
      </c>
      <c r="C272" s="92" t="s">
        <v>2060</v>
      </c>
      <c r="D272" s="96" t="s">
        <v>2590</v>
      </c>
      <c r="E272" s="96">
        <v>1</v>
      </c>
      <c r="F272" s="96">
        <v>1</v>
      </c>
      <c r="G272" s="97">
        <f t="shared" si="8"/>
        <v>2</v>
      </c>
      <c r="H272" s="80">
        <v>43601</v>
      </c>
      <c r="I272" s="228">
        <v>300</v>
      </c>
    </row>
    <row r="273" spans="1:9" hidden="1" outlineLevel="1" x14ac:dyDescent="0.35">
      <c r="A273" s="83" t="s">
        <v>2059</v>
      </c>
      <c r="B273" s="86" t="s">
        <v>2591</v>
      </c>
      <c r="C273" s="92" t="s">
        <v>2060</v>
      </c>
      <c r="D273" s="96" t="s">
        <v>2592</v>
      </c>
      <c r="E273" s="96">
        <v>4</v>
      </c>
      <c r="F273" s="96">
        <v>2</v>
      </c>
      <c r="G273" s="97">
        <f t="shared" si="8"/>
        <v>6</v>
      </c>
      <c r="H273" s="80">
        <v>43601</v>
      </c>
      <c r="I273" s="228">
        <v>480</v>
      </c>
    </row>
    <row r="274" spans="1:9" hidden="1" outlineLevel="1" x14ac:dyDescent="0.35">
      <c r="A274" s="83" t="s">
        <v>2059</v>
      </c>
      <c r="B274" s="86" t="s">
        <v>2593</v>
      </c>
      <c r="C274" s="92" t="s">
        <v>2060</v>
      </c>
      <c r="D274" s="96" t="s">
        <v>2594</v>
      </c>
      <c r="E274" s="96">
        <v>0</v>
      </c>
      <c r="F274" s="96">
        <v>1</v>
      </c>
      <c r="G274" s="97">
        <f t="shared" si="8"/>
        <v>1</v>
      </c>
      <c r="H274" s="80">
        <v>43601</v>
      </c>
      <c r="I274" s="228">
        <v>400</v>
      </c>
    </row>
    <row r="275" spans="1:9" hidden="1" outlineLevel="1" x14ac:dyDescent="0.35">
      <c r="A275" s="83" t="s">
        <v>2059</v>
      </c>
      <c r="B275" s="86" t="s">
        <v>2595</v>
      </c>
      <c r="C275" s="92" t="s">
        <v>2060</v>
      </c>
      <c r="D275" s="96" t="s">
        <v>2596</v>
      </c>
      <c r="E275" s="96">
        <v>1</v>
      </c>
      <c r="F275" s="96">
        <v>2</v>
      </c>
      <c r="G275" s="97">
        <f t="shared" si="8"/>
        <v>3</v>
      </c>
      <c r="H275" s="80">
        <v>43601</v>
      </c>
      <c r="I275" s="228">
        <v>600</v>
      </c>
    </row>
    <row r="276" spans="1:9" hidden="1" outlineLevel="1" x14ac:dyDescent="0.35">
      <c r="A276" s="83" t="s">
        <v>2059</v>
      </c>
      <c r="B276" s="86" t="s">
        <v>2597</v>
      </c>
      <c r="C276" s="92" t="s">
        <v>2060</v>
      </c>
      <c r="D276" s="96" t="s">
        <v>2598</v>
      </c>
      <c r="E276" s="96">
        <v>0</v>
      </c>
      <c r="F276" s="96">
        <v>1</v>
      </c>
      <c r="G276" s="97">
        <f t="shared" si="8"/>
        <v>1</v>
      </c>
      <c r="H276" s="80">
        <v>43601</v>
      </c>
      <c r="I276" s="228">
        <v>700</v>
      </c>
    </row>
    <row r="277" spans="1:9" hidden="1" outlineLevel="1" x14ac:dyDescent="0.35">
      <c r="A277" s="83" t="s">
        <v>2059</v>
      </c>
      <c r="B277" s="86" t="s">
        <v>2599</v>
      </c>
      <c r="C277" s="92" t="s">
        <v>2060</v>
      </c>
      <c r="D277" s="96" t="s">
        <v>2600</v>
      </c>
      <c r="E277" s="96">
        <v>3</v>
      </c>
      <c r="F277" s="96">
        <v>2</v>
      </c>
      <c r="G277" s="97">
        <f t="shared" si="8"/>
        <v>5</v>
      </c>
      <c r="H277" s="80">
        <v>43601</v>
      </c>
      <c r="I277" s="228">
        <v>500</v>
      </c>
    </row>
    <row r="278" spans="1:9" hidden="1" outlineLevel="1" x14ac:dyDescent="0.35">
      <c r="A278" s="83" t="s">
        <v>2059</v>
      </c>
      <c r="B278" s="86" t="s">
        <v>2601</v>
      </c>
      <c r="C278" s="92" t="s">
        <v>2060</v>
      </c>
      <c r="D278" s="96" t="s">
        <v>2602</v>
      </c>
      <c r="E278" s="96">
        <v>1</v>
      </c>
      <c r="F278" s="96">
        <v>2</v>
      </c>
      <c r="G278" s="97">
        <f t="shared" si="8"/>
        <v>3</v>
      </c>
      <c r="H278" s="80">
        <v>43601</v>
      </c>
      <c r="I278" s="228">
        <v>608</v>
      </c>
    </row>
    <row r="279" spans="1:9" hidden="1" outlineLevel="1" x14ac:dyDescent="0.35">
      <c r="A279" s="83" t="s">
        <v>2059</v>
      </c>
      <c r="B279" s="86" t="s">
        <v>2603</v>
      </c>
      <c r="C279" s="92" t="s">
        <v>2060</v>
      </c>
      <c r="D279" s="96" t="s">
        <v>2604</v>
      </c>
      <c r="E279" s="96">
        <v>0</v>
      </c>
      <c r="F279" s="96">
        <v>2</v>
      </c>
      <c r="G279" s="97">
        <f t="shared" si="8"/>
        <v>2</v>
      </c>
      <c r="H279" s="80">
        <v>43601</v>
      </c>
      <c r="I279" s="228">
        <v>200</v>
      </c>
    </row>
    <row r="280" spans="1:9" hidden="1" outlineLevel="1" x14ac:dyDescent="0.35">
      <c r="A280" s="83" t="s">
        <v>2059</v>
      </c>
      <c r="B280" s="86" t="s">
        <v>2605</v>
      </c>
      <c r="C280" s="92" t="s">
        <v>2060</v>
      </c>
      <c r="D280" s="96" t="s">
        <v>2606</v>
      </c>
      <c r="E280" s="96">
        <v>6</v>
      </c>
      <c r="F280" s="96">
        <v>2</v>
      </c>
      <c r="G280" s="97">
        <f t="shared" si="8"/>
        <v>8</v>
      </c>
      <c r="H280" s="80">
        <v>43601</v>
      </c>
      <c r="I280" s="228">
        <v>350</v>
      </c>
    </row>
    <row r="281" spans="1:9" hidden="1" outlineLevel="1" x14ac:dyDescent="0.35">
      <c r="A281" s="83" t="s">
        <v>2059</v>
      </c>
      <c r="B281" s="86" t="s">
        <v>2607</v>
      </c>
      <c r="C281" s="92" t="s">
        <v>2060</v>
      </c>
      <c r="D281" s="96" t="s">
        <v>2608</v>
      </c>
      <c r="E281" s="96">
        <v>1</v>
      </c>
      <c r="F281" s="96">
        <v>2</v>
      </c>
      <c r="G281" s="97">
        <f t="shared" si="8"/>
        <v>3</v>
      </c>
      <c r="H281" s="80">
        <v>43601</v>
      </c>
      <c r="I281" s="228">
        <v>700</v>
      </c>
    </row>
    <row r="282" spans="1:9" hidden="1" outlineLevel="1" x14ac:dyDescent="0.35">
      <c r="A282" s="83" t="s">
        <v>2059</v>
      </c>
      <c r="B282" s="86" t="s">
        <v>2609</v>
      </c>
      <c r="C282" s="92" t="s">
        <v>2060</v>
      </c>
      <c r="D282" s="96" t="s">
        <v>2610</v>
      </c>
      <c r="E282" s="96">
        <v>2</v>
      </c>
      <c r="F282" s="96">
        <v>1</v>
      </c>
      <c r="G282" s="97">
        <f t="shared" si="8"/>
        <v>3</v>
      </c>
      <c r="H282" s="80">
        <v>43601</v>
      </c>
      <c r="I282" s="228">
        <v>310</v>
      </c>
    </row>
    <row r="283" spans="1:9" hidden="1" outlineLevel="1" x14ac:dyDescent="0.35">
      <c r="A283" s="83" t="s">
        <v>2059</v>
      </c>
      <c r="B283" s="86" t="s">
        <v>2611</v>
      </c>
      <c r="C283" s="92" t="s">
        <v>2060</v>
      </c>
      <c r="D283" s="96" t="s">
        <v>2612</v>
      </c>
      <c r="E283" s="96">
        <v>1</v>
      </c>
      <c r="F283" s="96">
        <v>2</v>
      </c>
      <c r="G283" s="97">
        <f t="shared" si="8"/>
        <v>3</v>
      </c>
      <c r="H283" s="80">
        <v>43601</v>
      </c>
      <c r="I283" s="228">
        <v>60</v>
      </c>
    </row>
    <row r="284" spans="1:9" hidden="1" outlineLevel="1" x14ac:dyDescent="0.35">
      <c r="A284" s="83" t="s">
        <v>2059</v>
      </c>
      <c r="B284" s="86" t="s">
        <v>2613</v>
      </c>
      <c r="C284" s="92" t="s">
        <v>2060</v>
      </c>
      <c r="D284" s="96" t="s">
        <v>2614</v>
      </c>
      <c r="E284" s="96">
        <v>2</v>
      </c>
      <c r="F284" s="96">
        <v>2</v>
      </c>
      <c r="G284" s="97">
        <f t="shared" si="8"/>
        <v>4</v>
      </c>
      <c r="H284" s="80">
        <v>43601</v>
      </c>
      <c r="I284" s="228">
        <v>300</v>
      </c>
    </row>
    <row r="285" spans="1:9" hidden="1" outlineLevel="1" x14ac:dyDescent="0.35">
      <c r="A285" s="83" t="s">
        <v>2059</v>
      </c>
      <c r="B285" s="86" t="s">
        <v>2615</v>
      </c>
      <c r="C285" s="92" t="s">
        <v>2060</v>
      </c>
      <c r="D285" s="96" t="s">
        <v>2616</v>
      </c>
      <c r="E285" s="96">
        <v>1</v>
      </c>
      <c r="F285" s="96">
        <v>1</v>
      </c>
      <c r="G285" s="97">
        <f t="shared" si="8"/>
        <v>2</v>
      </c>
      <c r="H285" s="80">
        <v>43601</v>
      </c>
      <c r="I285" s="228">
        <v>350</v>
      </c>
    </row>
    <row r="286" spans="1:9" hidden="1" outlineLevel="1" x14ac:dyDescent="0.35">
      <c r="A286" s="83" t="s">
        <v>2059</v>
      </c>
      <c r="B286" s="86" t="s">
        <v>2617</v>
      </c>
      <c r="C286" s="92" t="s">
        <v>2060</v>
      </c>
      <c r="D286" s="96" t="s">
        <v>2618</v>
      </c>
      <c r="E286" s="96">
        <v>3</v>
      </c>
      <c r="F286" s="96">
        <v>1</v>
      </c>
      <c r="G286" s="97">
        <f t="shared" ref="G286:G317" si="9">E286+F286</f>
        <v>4</v>
      </c>
      <c r="H286" s="80">
        <v>43601</v>
      </c>
      <c r="I286" s="228">
        <v>80</v>
      </c>
    </row>
    <row r="287" spans="1:9" hidden="1" outlineLevel="1" x14ac:dyDescent="0.35">
      <c r="A287" s="83" t="s">
        <v>2059</v>
      </c>
      <c r="B287" s="86" t="s">
        <v>2619</v>
      </c>
      <c r="C287" s="92" t="s">
        <v>2060</v>
      </c>
      <c r="D287" s="96" t="s">
        <v>2620</v>
      </c>
      <c r="E287" s="96">
        <v>2</v>
      </c>
      <c r="F287" s="96">
        <v>2</v>
      </c>
      <c r="G287" s="97">
        <f t="shared" si="9"/>
        <v>4</v>
      </c>
      <c r="H287" s="80">
        <v>43601</v>
      </c>
      <c r="I287" s="228">
        <v>120</v>
      </c>
    </row>
    <row r="288" spans="1:9" hidden="1" outlineLevel="1" x14ac:dyDescent="0.35">
      <c r="A288" s="83" t="s">
        <v>2059</v>
      </c>
      <c r="B288" s="86" t="s">
        <v>2621</v>
      </c>
      <c r="C288" s="92" t="s">
        <v>2060</v>
      </c>
      <c r="D288" s="96" t="s">
        <v>2622</v>
      </c>
      <c r="E288" s="96">
        <v>1</v>
      </c>
      <c r="F288" s="96">
        <v>2</v>
      </c>
      <c r="G288" s="97">
        <f t="shared" si="9"/>
        <v>3</v>
      </c>
      <c r="H288" s="80">
        <v>43601</v>
      </c>
      <c r="I288" s="228">
        <v>100</v>
      </c>
    </row>
    <row r="289" spans="1:9" hidden="1" outlineLevel="1" x14ac:dyDescent="0.35">
      <c r="A289" s="83" t="s">
        <v>2059</v>
      </c>
      <c r="B289" s="86" t="s">
        <v>2623</v>
      </c>
      <c r="C289" s="92" t="s">
        <v>2060</v>
      </c>
      <c r="D289" s="96" t="s">
        <v>2624</v>
      </c>
      <c r="E289" s="96">
        <v>3</v>
      </c>
      <c r="F289" s="96">
        <v>2</v>
      </c>
      <c r="G289" s="97">
        <f t="shared" si="9"/>
        <v>5</v>
      </c>
      <c r="H289" s="80">
        <v>43601</v>
      </c>
      <c r="I289" s="228">
        <v>240</v>
      </c>
    </row>
    <row r="290" spans="1:9" hidden="1" outlineLevel="1" x14ac:dyDescent="0.35">
      <c r="A290" s="83" t="s">
        <v>2059</v>
      </c>
      <c r="B290" s="86" t="s">
        <v>2625</v>
      </c>
      <c r="C290" s="92" t="s">
        <v>2060</v>
      </c>
      <c r="D290" s="96" t="s">
        <v>2626</v>
      </c>
      <c r="E290" s="96">
        <v>2</v>
      </c>
      <c r="F290" s="96">
        <v>1</v>
      </c>
      <c r="G290" s="97">
        <f t="shared" si="9"/>
        <v>3</v>
      </c>
      <c r="H290" s="80">
        <v>43601</v>
      </c>
      <c r="I290" s="228">
        <v>560</v>
      </c>
    </row>
    <row r="291" spans="1:9" hidden="1" outlineLevel="1" x14ac:dyDescent="0.35">
      <c r="A291" s="83" t="s">
        <v>2059</v>
      </c>
      <c r="B291" s="86" t="s">
        <v>2627</v>
      </c>
      <c r="C291" s="92" t="s">
        <v>2060</v>
      </c>
      <c r="D291" s="96" t="s">
        <v>2628</v>
      </c>
      <c r="E291" s="96">
        <v>4</v>
      </c>
      <c r="F291" s="96">
        <v>2</v>
      </c>
      <c r="G291" s="97">
        <f t="shared" si="9"/>
        <v>6</v>
      </c>
      <c r="H291" s="80">
        <v>43601</v>
      </c>
      <c r="I291" s="228">
        <v>100</v>
      </c>
    </row>
    <row r="292" spans="1:9" hidden="1" outlineLevel="1" x14ac:dyDescent="0.35">
      <c r="A292" s="83" t="s">
        <v>2059</v>
      </c>
      <c r="B292" s="86" t="s">
        <v>2629</v>
      </c>
      <c r="C292" s="92" t="s">
        <v>2060</v>
      </c>
      <c r="D292" s="96" t="s">
        <v>2630</v>
      </c>
      <c r="E292" s="96">
        <v>0</v>
      </c>
      <c r="F292" s="96">
        <v>2</v>
      </c>
      <c r="G292" s="97">
        <f t="shared" si="9"/>
        <v>2</v>
      </c>
      <c r="H292" s="80">
        <v>43601</v>
      </c>
      <c r="I292" s="228">
        <v>150</v>
      </c>
    </row>
    <row r="293" spans="1:9" hidden="1" outlineLevel="1" x14ac:dyDescent="0.35">
      <c r="A293" s="83" t="s">
        <v>2059</v>
      </c>
      <c r="B293" s="86" t="s">
        <v>2631</v>
      </c>
      <c r="C293" s="92" t="s">
        <v>2060</v>
      </c>
      <c r="D293" s="96" t="s">
        <v>2632</v>
      </c>
      <c r="E293" s="96">
        <v>7</v>
      </c>
      <c r="F293" s="96">
        <v>2</v>
      </c>
      <c r="G293" s="97">
        <f t="shared" si="9"/>
        <v>9</v>
      </c>
      <c r="H293" s="80">
        <v>43601</v>
      </c>
      <c r="I293" s="228">
        <v>610</v>
      </c>
    </row>
    <row r="294" spans="1:9" hidden="1" outlineLevel="1" x14ac:dyDescent="0.35">
      <c r="A294" s="83" t="s">
        <v>2059</v>
      </c>
      <c r="B294" s="86" t="s">
        <v>2633</v>
      </c>
      <c r="C294" s="92" t="s">
        <v>2060</v>
      </c>
      <c r="D294" s="96" t="s">
        <v>2578</v>
      </c>
      <c r="E294" s="96">
        <v>3</v>
      </c>
      <c r="F294" s="96">
        <v>1</v>
      </c>
      <c r="G294" s="97">
        <f t="shared" si="9"/>
        <v>4</v>
      </c>
      <c r="H294" s="80">
        <v>43601</v>
      </c>
      <c r="I294" s="228">
        <v>290</v>
      </c>
    </row>
    <row r="295" spans="1:9" hidden="1" outlineLevel="1" x14ac:dyDescent="0.35">
      <c r="A295" s="83" t="s">
        <v>2059</v>
      </c>
      <c r="B295" s="86" t="s">
        <v>2634</v>
      </c>
      <c r="C295" s="92" t="s">
        <v>2060</v>
      </c>
      <c r="D295" s="96" t="s">
        <v>2635</v>
      </c>
      <c r="E295" s="96">
        <v>1</v>
      </c>
      <c r="F295" s="96">
        <v>2</v>
      </c>
      <c r="G295" s="97">
        <f t="shared" si="9"/>
        <v>3</v>
      </c>
      <c r="H295" s="80">
        <v>43601</v>
      </c>
      <c r="I295" s="228">
        <v>450</v>
      </c>
    </row>
    <row r="296" spans="1:9" hidden="1" outlineLevel="1" x14ac:dyDescent="0.35">
      <c r="A296" s="83" t="s">
        <v>2059</v>
      </c>
      <c r="B296" s="86" t="s">
        <v>2636</v>
      </c>
      <c r="C296" s="92" t="s">
        <v>2060</v>
      </c>
      <c r="D296" s="96" t="s">
        <v>2637</v>
      </c>
      <c r="E296" s="96">
        <v>2</v>
      </c>
      <c r="F296" s="96">
        <v>2</v>
      </c>
      <c r="G296" s="97">
        <f t="shared" si="9"/>
        <v>4</v>
      </c>
      <c r="H296" s="80">
        <v>43601</v>
      </c>
      <c r="I296" s="228">
        <v>390</v>
      </c>
    </row>
    <row r="297" spans="1:9" hidden="1" outlineLevel="1" x14ac:dyDescent="0.35">
      <c r="A297" s="83" t="s">
        <v>2059</v>
      </c>
      <c r="B297" s="86" t="s">
        <v>2638</v>
      </c>
      <c r="C297" s="92" t="s">
        <v>2060</v>
      </c>
      <c r="D297" s="96" t="s">
        <v>2639</v>
      </c>
      <c r="E297" s="96">
        <v>2</v>
      </c>
      <c r="F297" s="96">
        <v>2</v>
      </c>
      <c r="G297" s="97">
        <f t="shared" si="9"/>
        <v>4</v>
      </c>
      <c r="H297" s="80">
        <v>43601</v>
      </c>
      <c r="I297" s="228">
        <v>320</v>
      </c>
    </row>
    <row r="298" spans="1:9" hidden="1" outlineLevel="1" x14ac:dyDescent="0.35">
      <c r="A298" s="83" t="s">
        <v>2059</v>
      </c>
      <c r="B298" s="86" t="s">
        <v>2640</v>
      </c>
      <c r="C298" s="92" t="s">
        <v>2060</v>
      </c>
      <c r="D298" s="96" t="s">
        <v>2641</v>
      </c>
      <c r="E298" s="96">
        <v>3</v>
      </c>
      <c r="F298" s="96">
        <v>1</v>
      </c>
      <c r="G298" s="97">
        <f t="shared" si="9"/>
        <v>4</v>
      </c>
      <c r="H298" s="80">
        <v>43601</v>
      </c>
      <c r="I298" s="228">
        <v>805</v>
      </c>
    </row>
    <row r="299" spans="1:9" hidden="1" outlineLevel="1" x14ac:dyDescent="0.35">
      <c r="A299" s="83" t="s">
        <v>2059</v>
      </c>
      <c r="B299" s="86" t="s">
        <v>2642</v>
      </c>
      <c r="C299" s="92" t="s">
        <v>2060</v>
      </c>
      <c r="D299" s="96" t="s">
        <v>2643</v>
      </c>
      <c r="E299" s="96">
        <v>0</v>
      </c>
      <c r="F299" s="96">
        <v>2</v>
      </c>
      <c r="G299" s="97">
        <f t="shared" si="9"/>
        <v>2</v>
      </c>
      <c r="H299" s="80">
        <v>43601</v>
      </c>
      <c r="I299" s="228">
        <v>290</v>
      </c>
    </row>
    <row r="300" spans="1:9" hidden="1" outlineLevel="1" x14ac:dyDescent="0.35">
      <c r="A300" s="83" t="s">
        <v>2059</v>
      </c>
      <c r="B300" s="86" t="s">
        <v>2644</v>
      </c>
      <c r="C300" s="92" t="s">
        <v>2060</v>
      </c>
      <c r="D300" s="96" t="s">
        <v>2645</v>
      </c>
      <c r="E300" s="96">
        <v>5</v>
      </c>
      <c r="F300" s="96">
        <v>1</v>
      </c>
      <c r="G300" s="97">
        <f t="shared" si="9"/>
        <v>6</v>
      </c>
      <c r="H300" s="80">
        <v>43601</v>
      </c>
      <c r="I300" s="228">
        <v>330</v>
      </c>
    </row>
    <row r="301" spans="1:9" hidden="1" outlineLevel="1" x14ac:dyDescent="0.35">
      <c r="A301" s="83" t="s">
        <v>2059</v>
      </c>
      <c r="B301" s="86" t="s">
        <v>2646</v>
      </c>
      <c r="C301" s="92" t="s">
        <v>2060</v>
      </c>
      <c r="D301" s="96" t="s">
        <v>2647</v>
      </c>
      <c r="E301" s="96">
        <v>1</v>
      </c>
      <c r="F301" s="96">
        <v>2</v>
      </c>
      <c r="G301" s="97">
        <f t="shared" si="9"/>
        <v>3</v>
      </c>
      <c r="H301" s="80">
        <v>43601</v>
      </c>
      <c r="I301" s="228">
        <v>310</v>
      </c>
    </row>
    <row r="302" spans="1:9" hidden="1" outlineLevel="1" x14ac:dyDescent="0.35">
      <c r="A302" s="83" t="s">
        <v>2059</v>
      </c>
      <c r="B302" s="86" t="s">
        <v>2648</v>
      </c>
      <c r="C302" s="92" t="s">
        <v>2060</v>
      </c>
      <c r="D302" s="96" t="s">
        <v>2649</v>
      </c>
      <c r="E302" s="96">
        <v>0</v>
      </c>
      <c r="F302" s="96">
        <v>1</v>
      </c>
      <c r="G302" s="97">
        <f t="shared" si="9"/>
        <v>1</v>
      </c>
      <c r="H302" s="80">
        <v>43601</v>
      </c>
      <c r="I302" s="228">
        <v>350</v>
      </c>
    </row>
    <row r="303" spans="1:9" hidden="1" outlineLevel="1" x14ac:dyDescent="0.35">
      <c r="A303" s="83" t="s">
        <v>2059</v>
      </c>
      <c r="B303" s="86" t="s">
        <v>2650</v>
      </c>
      <c r="C303" s="92" t="s">
        <v>2060</v>
      </c>
      <c r="D303" s="96" t="s">
        <v>2651</v>
      </c>
      <c r="E303" s="96">
        <v>1</v>
      </c>
      <c r="F303" s="96">
        <v>2</v>
      </c>
      <c r="G303" s="97">
        <f t="shared" si="9"/>
        <v>3</v>
      </c>
      <c r="H303" s="80">
        <v>43601</v>
      </c>
      <c r="I303" s="228">
        <v>270</v>
      </c>
    </row>
    <row r="304" spans="1:9" hidden="1" outlineLevel="1" x14ac:dyDescent="0.35">
      <c r="A304" s="83" t="s">
        <v>2059</v>
      </c>
      <c r="B304" s="86" t="s">
        <v>2652</v>
      </c>
      <c r="C304" s="92" t="s">
        <v>2060</v>
      </c>
      <c r="D304" s="96" t="s">
        <v>2653</v>
      </c>
      <c r="E304" s="96">
        <v>2</v>
      </c>
      <c r="F304" s="96">
        <v>2</v>
      </c>
      <c r="G304" s="97">
        <f t="shared" si="9"/>
        <v>4</v>
      </c>
      <c r="H304" s="80">
        <v>43601</v>
      </c>
      <c r="I304" s="228">
        <v>600</v>
      </c>
    </row>
    <row r="305" spans="1:9" hidden="1" outlineLevel="1" x14ac:dyDescent="0.35">
      <c r="A305" s="83" t="s">
        <v>2059</v>
      </c>
      <c r="B305" s="86" t="s">
        <v>2654</v>
      </c>
      <c r="C305" s="92" t="s">
        <v>2060</v>
      </c>
      <c r="D305" s="96" t="s">
        <v>2655</v>
      </c>
      <c r="E305" s="96">
        <v>2</v>
      </c>
      <c r="F305" s="96">
        <v>1</v>
      </c>
      <c r="G305" s="97">
        <f t="shared" si="9"/>
        <v>3</v>
      </c>
      <c r="H305" s="80">
        <v>43601</v>
      </c>
      <c r="I305" s="228">
        <v>650</v>
      </c>
    </row>
    <row r="306" spans="1:9" hidden="1" outlineLevel="1" x14ac:dyDescent="0.35">
      <c r="A306" s="83" t="s">
        <v>2059</v>
      </c>
      <c r="B306" s="86" t="s">
        <v>2656</v>
      </c>
      <c r="C306" s="92" t="s">
        <v>2060</v>
      </c>
      <c r="D306" s="96" t="s">
        <v>2657</v>
      </c>
      <c r="E306" s="96">
        <v>0</v>
      </c>
      <c r="F306" s="96">
        <v>2</v>
      </c>
      <c r="G306" s="97">
        <f t="shared" si="9"/>
        <v>2</v>
      </c>
      <c r="H306" s="80">
        <v>43601</v>
      </c>
      <c r="I306" s="228">
        <v>640</v>
      </c>
    </row>
    <row r="307" spans="1:9" hidden="1" outlineLevel="1" x14ac:dyDescent="0.35">
      <c r="A307" s="83" t="s">
        <v>2059</v>
      </c>
      <c r="B307" s="86" t="s">
        <v>2658</v>
      </c>
      <c r="C307" s="92" t="s">
        <v>2060</v>
      </c>
      <c r="D307" s="96" t="s">
        <v>2659</v>
      </c>
      <c r="E307" s="96">
        <v>4</v>
      </c>
      <c r="F307" s="96">
        <v>2</v>
      </c>
      <c r="G307" s="97">
        <f t="shared" si="9"/>
        <v>6</v>
      </c>
      <c r="H307" s="80">
        <v>43601</v>
      </c>
      <c r="I307" s="228">
        <v>710</v>
      </c>
    </row>
    <row r="308" spans="1:9" hidden="1" outlineLevel="1" x14ac:dyDescent="0.35">
      <c r="A308" s="83" t="s">
        <v>2059</v>
      </c>
      <c r="B308" s="86" t="s">
        <v>2660</v>
      </c>
      <c r="C308" s="92" t="s">
        <v>2060</v>
      </c>
      <c r="D308" s="96" t="s">
        <v>2661</v>
      </c>
      <c r="E308" s="96">
        <v>1</v>
      </c>
      <c r="F308" s="96">
        <v>2</v>
      </c>
      <c r="G308" s="97">
        <f t="shared" si="9"/>
        <v>3</v>
      </c>
      <c r="H308" s="80">
        <v>43601</v>
      </c>
      <c r="I308" s="228">
        <v>740</v>
      </c>
    </row>
    <row r="309" spans="1:9" hidden="1" outlineLevel="1" x14ac:dyDescent="0.35">
      <c r="A309" s="83" t="s">
        <v>2059</v>
      </c>
      <c r="B309" s="86" t="s">
        <v>2662</v>
      </c>
      <c r="C309" s="92" t="s">
        <v>2060</v>
      </c>
      <c r="D309" s="96" t="s">
        <v>2663</v>
      </c>
      <c r="E309" s="96">
        <v>2</v>
      </c>
      <c r="F309" s="96">
        <v>1</v>
      </c>
      <c r="G309" s="97">
        <f t="shared" si="9"/>
        <v>3</v>
      </c>
      <c r="H309" s="80">
        <v>43601</v>
      </c>
      <c r="I309" s="228">
        <v>210</v>
      </c>
    </row>
    <row r="310" spans="1:9" hidden="1" outlineLevel="1" x14ac:dyDescent="0.35">
      <c r="A310" s="83" t="s">
        <v>2059</v>
      </c>
      <c r="B310" s="86" t="s">
        <v>2664</v>
      </c>
      <c r="C310" s="92" t="s">
        <v>2060</v>
      </c>
      <c r="D310" s="96" t="s">
        <v>2665</v>
      </c>
      <c r="E310" s="96">
        <v>6</v>
      </c>
      <c r="F310" s="96">
        <v>3</v>
      </c>
      <c r="G310" s="97">
        <f t="shared" si="9"/>
        <v>9</v>
      </c>
      <c r="H310" s="80">
        <v>43601</v>
      </c>
      <c r="I310" s="228">
        <v>780</v>
      </c>
    </row>
    <row r="311" spans="1:9" hidden="1" outlineLevel="1" x14ac:dyDescent="0.35">
      <c r="A311" s="83" t="s">
        <v>2059</v>
      </c>
      <c r="B311" s="86" t="s">
        <v>2666</v>
      </c>
      <c r="C311" s="92" t="s">
        <v>2060</v>
      </c>
      <c r="D311" s="96" t="s">
        <v>2667</v>
      </c>
      <c r="E311" s="96">
        <v>1</v>
      </c>
      <c r="F311" s="96">
        <v>2</v>
      </c>
      <c r="G311" s="97">
        <f t="shared" si="9"/>
        <v>3</v>
      </c>
      <c r="H311" s="80">
        <v>43601</v>
      </c>
      <c r="I311" s="228">
        <v>280</v>
      </c>
    </row>
    <row r="312" spans="1:9" hidden="1" outlineLevel="1" x14ac:dyDescent="0.35">
      <c r="A312" s="83" t="s">
        <v>2059</v>
      </c>
      <c r="B312" s="86" t="s">
        <v>2668</v>
      </c>
      <c r="C312" s="92" t="s">
        <v>2060</v>
      </c>
      <c r="D312" s="96" t="s">
        <v>2669</v>
      </c>
      <c r="E312" s="96">
        <v>2</v>
      </c>
      <c r="F312" s="96">
        <v>2</v>
      </c>
      <c r="G312" s="97">
        <f t="shared" si="9"/>
        <v>4</v>
      </c>
      <c r="H312" s="80">
        <v>43601</v>
      </c>
      <c r="I312" s="228">
        <v>390</v>
      </c>
    </row>
    <row r="313" spans="1:9" hidden="1" outlineLevel="1" x14ac:dyDescent="0.35">
      <c r="A313" s="83" t="s">
        <v>2059</v>
      </c>
      <c r="B313" s="86" t="s">
        <v>2670</v>
      </c>
      <c r="C313" s="92" t="s">
        <v>2060</v>
      </c>
      <c r="D313" s="96" t="s">
        <v>2671</v>
      </c>
      <c r="E313" s="96">
        <v>0</v>
      </c>
      <c r="F313" s="96">
        <v>1</v>
      </c>
      <c r="G313" s="97">
        <f t="shared" si="9"/>
        <v>1</v>
      </c>
      <c r="H313" s="80">
        <v>43601</v>
      </c>
      <c r="I313" s="228">
        <v>900</v>
      </c>
    </row>
    <row r="314" spans="1:9" hidden="1" outlineLevel="1" x14ac:dyDescent="0.35">
      <c r="A314" s="83" t="s">
        <v>2059</v>
      </c>
      <c r="B314" s="86" t="s">
        <v>2672</v>
      </c>
      <c r="C314" s="92" t="s">
        <v>2060</v>
      </c>
      <c r="D314" s="96" t="s">
        <v>2673</v>
      </c>
      <c r="E314" s="96">
        <v>2</v>
      </c>
      <c r="F314" s="96">
        <v>1</v>
      </c>
      <c r="G314" s="97">
        <f t="shared" si="9"/>
        <v>3</v>
      </c>
      <c r="H314" s="80">
        <v>43601</v>
      </c>
      <c r="I314" s="228">
        <v>140</v>
      </c>
    </row>
    <row r="315" spans="1:9" hidden="1" outlineLevel="1" x14ac:dyDescent="0.35">
      <c r="A315" s="83" t="s">
        <v>2059</v>
      </c>
      <c r="B315" s="86" t="s">
        <v>2674</v>
      </c>
      <c r="C315" s="92" t="s">
        <v>2060</v>
      </c>
      <c r="D315" s="96" t="s">
        <v>2675</v>
      </c>
      <c r="E315" s="96">
        <v>5</v>
      </c>
      <c r="F315" s="96">
        <v>2</v>
      </c>
      <c r="G315" s="97">
        <f t="shared" si="9"/>
        <v>7</v>
      </c>
      <c r="H315" s="80">
        <v>43601</v>
      </c>
      <c r="I315" s="228">
        <v>200</v>
      </c>
    </row>
    <row r="316" spans="1:9" hidden="1" outlineLevel="1" x14ac:dyDescent="0.35">
      <c r="A316" s="83" t="s">
        <v>2059</v>
      </c>
      <c r="B316" s="86" t="s">
        <v>2676</v>
      </c>
      <c r="C316" s="92" t="s">
        <v>2060</v>
      </c>
      <c r="D316" s="96" t="s">
        <v>2677</v>
      </c>
      <c r="E316" s="96">
        <v>2</v>
      </c>
      <c r="F316" s="96">
        <v>3</v>
      </c>
      <c r="G316" s="97">
        <f t="shared" si="9"/>
        <v>5</v>
      </c>
      <c r="H316" s="80">
        <v>43601</v>
      </c>
      <c r="I316" s="228">
        <v>210</v>
      </c>
    </row>
    <row r="317" spans="1:9" hidden="1" outlineLevel="1" x14ac:dyDescent="0.35">
      <c r="A317" s="83" t="s">
        <v>2059</v>
      </c>
      <c r="B317" s="86" t="s">
        <v>2678</v>
      </c>
      <c r="C317" s="92" t="s">
        <v>2060</v>
      </c>
      <c r="D317" s="96" t="s">
        <v>2679</v>
      </c>
      <c r="E317" s="96">
        <v>1</v>
      </c>
      <c r="F317" s="96">
        <v>1</v>
      </c>
      <c r="G317" s="97">
        <f t="shared" si="9"/>
        <v>2</v>
      </c>
      <c r="H317" s="80">
        <v>43601</v>
      </c>
      <c r="I317" s="228">
        <v>120</v>
      </c>
    </row>
    <row r="318" spans="1:9" hidden="1" outlineLevel="1" x14ac:dyDescent="0.35">
      <c r="A318" s="83" t="s">
        <v>2059</v>
      </c>
      <c r="B318" s="86" t="s">
        <v>2680</v>
      </c>
      <c r="C318" s="92" t="s">
        <v>2060</v>
      </c>
      <c r="D318" s="97" t="s">
        <v>2681</v>
      </c>
      <c r="E318" s="97">
        <v>3</v>
      </c>
      <c r="F318" s="96">
        <v>2</v>
      </c>
      <c r="G318" s="97">
        <f t="shared" ref="G318:G338" si="10">E318+F318</f>
        <v>5</v>
      </c>
      <c r="H318" s="80">
        <v>43601</v>
      </c>
      <c r="I318" s="230">
        <v>240</v>
      </c>
    </row>
    <row r="319" spans="1:9" hidden="1" outlineLevel="1" x14ac:dyDescent="0.35">
      <c r="A319" s="83" t="s">
        <v>2059</v>
      </c>
      <c r="B319" s="86" t="s">
        <v>2682</v>
      </c>
      <c r="C319" s="92" t="s">
        <v>2060</v>
      </c>
      <c r="D319" s="97" t="s">
        <v>2683</v>
      </c>
      <c r="E319" s="97">
        <v>6</v>
      </c>
      <c r="F319" s="96">
        <v>3</v>
      </c>
      <c r="G319" s="97">
        <f t="shared" si="10"/>
        <v>9</v>
      </c>
      <c r="H319" s="80">
        <v>43601</v>
      </c>
      <c r="I319" s="230">
        <v>480</v>
      </c>
    </row>
    <row r="320" spans="1:9" hidden="1" outlineLevel="1" x14ac:dyDescent="0.35">
      <c r="A320" s="83" t="s">
        <v>2059</v>
      </c>
      <c r="B320" s="86" t="s">
        <v>2684</v>
      </c>
      <c r="C320" s="92" t="s">
        <v>2060</v>
      </c>
      <c r="D320" s="97" t="s">
        <v>2685</v>
      </c>
      <c r="E320" s="97">
        <v>0</v>
      </c>
      <c r="F320" s="96">
        <v>1</v>
      </c>
      <c r="G320" s="97">
        <f t="shared" si="10"/>
        <v>1</v>
      </c>
      <c r="H320" s="80">
        <v>43601</v>
      </c>
      <c r="I320" s="230">
        <v>110</v>
      </c>
    </row>
    <row r="321" spans="1:9" hidden="1" outlineLevel="1" x14ac:dyDescent="0.35">
      <c r="A321" s="83" t="s">
        <v>2059</v>
      </c>
      <c r="B321" s="86" t="s">
        <v>2686</v>
      </c>
      <c r="C321" s="92" t="s">
        <v>2060</v>
      </c>
      <c r="D321" s="97" t="s">
        <v>2687</v>
      </c>
      <c r="E321" s="97">
        <v>1</v>
      </c>
      <c r="F321" s="96">
        <v>1</v>
      </c>
      <c r="G321" s="97">
        <f t="shared" si="10"/>
        <v>2</v>
      </c>
      <c r="H321" s="80">
        <v>43601</v>
      </c>
      <c r="I321" s="230">
        <v>440</v>
      </c>
    </row>
    <row r="322" spans="1:9" hidden="1" outlineLevel="1" x14ac:dyDescent="0.35">
      <c r="A322" s="83" t="s">
        <v>2059</v>
      </c>
      <c r="B322" s="86" t="s">
        <v>2688</v>
      </c>
      <c r="C322" s="92" t="s">
        <v>2060</v>
      </c>
      <c r="D322" s="97" t="s">
        <v>2689</v>
      </c>
      <c r="E322" s="97">
        <v>2</v>
      </c>
      <c r="F322" s="96">
        <v>2</v>
      </c>
      <c r="G322" s="97">
        <f t="shared" si="10"/>
        <v>4</v>
      </c>
      <c r="H322" s="80">
        <v>43601</v>
      </c>
      <c r="I322" s="230">
        <v>490</v>
      </c>
    </row>
    <row r="323" spans="1:9" hidden="1" outlineLevel="1" x14ac:dyDescent="0.35">
      <c r="A323" s="83" t="s">
        <v>2059</v>
      </c>
      <c r="B323" s="86" t="s">
        <v>2690</v>
      </c>
      <c r="C323" s="92" t="s">
        <v>2060</v>
      </c>
      <c r="D323" s="97" t="s">
        <v>2691</v>
      </c>
      <c r="E323" s="97">
        <v>4</v>
      </c>
      <c r="F323" s="96">
        <v>2</v>
      </c>
      <c r="G323" s="97">
        <f t="shared" si="10"/>
        <v>6</v>
      </c>
      <c r="H323" s="80">
        <v>43601</v>
      </c>
      <c r="I323" s="230">
        <v>80</v>
      </c>
    </row>
    <row r="324" spans="1:9" hidden="1" outlineLevel="1" x14ac:dyDescent="0.35">
      <c r="A324" s="83" t="s">
        <v>2059</v>
      </c>
      <c r="B324" s="86" t="s">
        <v>2692</v>
      </c>
      <c r="C324" s="92" t="s">
        <v>2060</v>
      </c>
      <c r="D324" s="97" t="s">
        <v>2693</v>
      </c>
      <c r="E324" s="97">
        <v>4</v>
      </c>
      <c r="F324" s="96">
        <v>2</v>
      </c>
      <c r="G324" s="97">
        <f t="shared" si="10"/>
        <v>6</v>
      </c>
      <c r="H324" s="80">
        <v>43601</v>
      </c>
      <c r="I324" s="230">
        <v>400</v>
      </c>
    </row>
    <row r="325" spans="1:9" hidden="1" outlineLevel="1" x14ac:dyDescent="0.35">
      <c r="A325" s="83" t="s">
        <v>2059</v>
      </c>
      <c r="B325" s="86" t="s">
        <v>2694</v>
      </c>
      <c r="C325" s="92" t="s">
        <v>2060</v>
      </c>
      <c r="D325" s="97" t="s">
        <v>2695</v>
      </c>
      <c r="E325" s="97">
        <v>4</v>
      </c>
      <c r="F325" s="96">
        <v>2</v>
      </c>
      <c r="G325" s="97">
        <f t="shared" si="10"/>
        <v>6</v>
      </c>
      <c r="H325" s="80">
        <v>43601</v>
      </c>
      <c r="I325" s="230">
        <v>300</v>
      </c>
    </row>
    <row r="326" spans="1:9" hidden="1" outlineLevel="1" x14ac:dyDescent="0.35">
      <c r="A326" s="83" t="s">
        <v>2059</v>
      </c>
      <c r="B326" s="86" t="s">
        <v>2696</v>
      </c>
      <c r="C326" s="92" t="s">
        <v>2060</v>
      </c>
      <c r="D326" s="97" t="s">
        <v>2697</v>
      </c>
      <c r="E326" s="97">
        <v>2</v>
      </c>
      <c r="F326" s="96">
        <v>1</v>
      </c>
      <c r="G326" s="97">
        <f t="shared" si="10"/>
        <v>3</v>
      </c>
      <c r="H326" s="80">
        <v>43601</v>
      </c>
      <c r="I326" s="230">
        <v>450</v>
      </c>
    </row>
    <row r="327" spans="1:9" hidden="1" outlineLevel="1" x14ac:dyDescent="0.35">
      <c r="A327" s="83" t="s">
        <v>2059</v>
      </c>
      <c r="B327" s="86" t="s">
        <v>2698</v>
      </c>
      <c r="C327" s="92" t="s">
        <v>2060</v>
      </c>
      <c r="D327" s="97" t="s">
        <v>2699</v>
      </c>
      <c r="E327" s="97">
        <v>2</v>
      </c>
      <c r="F327" s="96">
        <v>2</v>
      </c>
      <c r="G327" s="97">
        <f t="shared" si="10"/>
        <v>4</v>
      </c>
      <c r="H327" s="80">
        <v>43601</v>
      </c>
      <c r="I327" s="230">
        <v>410</v>
      </c>
    </row>
    <row r="328" spans="1:9" hidden="1" outlineLevel="1" x14ac:dyDescent="0.35">
      <c r="A328" s="83" t="s">
        <v>2059</v>
      </c>
      <c r="B328" s="86" t="s">
        <v>2700</v>
      </c>
      <c r="C328" s="92" t="s">
        <v>2060</v>
      </c>
      <c r="D328" s="97" t="s">
        <v>2701</v>
      </c>
      <c r="E328" s="97">
        <v>3</v>
      </c>
      <c r="F328" s="96">
        <v>1</v>
      </c>
      <c r="G328" s="97">
        <f t="shared" si="10"/>
        <v>4</v>
      </c>
      <c r="H328" s="80">
        <v>43601</v>
      </c>
      <c r="I328" s="230">
        <v>430</v>
      </c>
    </row>
    <row r="329" spans="1:9" hidden="1" outlineLevel="1" x14ac:dyDescent="0.35">
      <c r="A329" s="83" t="s">
        <v>2059</v>
      </c>
      <c r="B329" s="86" t="s">
        <v>2702</v>
      </c>
      <c r="C329" s="92" t="s">
        <v>2060</v>
      </c>
      <c r="D329" s="97" t="s">
        <v>194</v>
      </c>
      <c r="E329" s="97">
        <v>1</v>
      </c>
      <c r="F329" s="96">
        <v>2</v>
      </c>
      <c r="G329" s="97">
        <f t="shared" si="10"/>
        <v>3</v>
      </c>
      <c r="H329" s="80">
        <v>43601</v>
      </c>
      <c r="I329" s="230">
        <v>30</v>
      </c>
    </row>
    <row r="330" spans="1:9" hidden="1" outlineLevel="1" x14ac:dyDescent="0.35">
      <c r="A330" s="83" t="s">
        <v>2059</v>
      </c>
      <c r="B330" s="86" t="s">
        <v>2703</v>
      </c>
      <c r="C330" s="92" t="s">
        <v>2060</v>
      </c>
      <c r="D330" s="97" t="s">
        <v>2704</v>
      </c>
      <c r="E330" s="97">
        <v>2</v>
      </c>
      <c r="F330" s="96">
        <v>2</v>
      </c>
      <c r="G330" s="97">
        <f t="shared" si="10"/>
        <v>4</v>
      </c>
      <c r="H330" s="80">
        <v>43601</v>
      </c>
      <c r="I330" s="230">
        <v>400</v>
      </c>
    </row>
    <row r="331" spans="1:9" hidden="1" outlineLevel="1" x14ac:dyDescent="0.35">
      <c r="A331" s="83" t="s">
        <v>2059</v>
      </c>
      <c r="B331" s="86" t="s">
        <v>2705</v>
      </c>
      <c r="C331" s="92" t="s">
        <v>2060</v>
      </c>
      <c r="D331" s="97" t="s">
        <v>2706</v>
      </c>
      <c r="E331" s="97">
        <v>0</v>
      </c>
      <c r="F331" s="96">
        <v>2</v>
      </c>
      <c r="G331" s="97">
        <f t="shared" si="10"/>
        <v>2</v>
      </c>
      <c r="H331" s="80">
        <v>43601</v>
      </c>
      <c r="I331" s="230">
        <v>320</v>
      </c>
    </row>
    <row r="332" spans="1:9" hidden="1" outlineLevel="1" x14ac:dyDescent="0.35">
      <c r="A332" s="83" t="s">
        <v>2059</v>
      </c>
      <c r="B332" s="86" t="s">
        <v>2707</v>
      </c>
      <c r="C332" s="92" t="s">
        <v>2060</v>
      </c>
      <c r="D332" s="97" t="s">
        <v>2708</v>
      </c>
      <c r="E332" s="97">
        <v>2</v>
      </c>
      <c r="F332" s="96">
        <v>1</v>
      </c>
      <c r="G332" s="97">
        <f t="shared" si="10"/>
        <v>3</v>
      </c>
      <c r="H332" s="80">
        <v>43601</v>
      </c>
      <c r="I332" s="230">
        <v>40</v>
      </c>
    </row>
    <row r="333" spans="1:9" hidden="1" outlineLevel="1" x14ac:dyDescent="0.35">
      <c r="A333" s="83" t="s">
        <v>2059</v>
      </c>
      <c r="B333" s="86" t="s">
        <v>2709</v>
      </c>
      <c r="C333" s="92" t="s">
        <v>2060</v>
      </c>
      <c r="D333" s="97" t="s">
        <v>2710</v>
      </c>
      <c r="E333" s="97">
        <v>3</v>
      </c>
      <c r="F333" s="96">
        <v>2</v>
      </c>
      <c r="G333" s="97">
        <f t="shared" si="10"/>
        <v>5</v>
      </c>
      <c r="H333" s="80">
        <v>43601</v>
      </c>
      <c r="I333" s="230">
        <v>480</v>
      </c>
    </row>
    <row r="334" spans="1:9" hidden="1" outlineLevel="1" x14ac:dyDescent="0.35">
      <c r="A334" s="83" t="s">
        <v>2059</v>
      </c>
      <c r="B334" s="86" t="s">
        <v>2711</v>
      </c>
      <c r="C334" s="92" t="s">
        <v>2060</v>
      </c>
      <c r="D334" s="97" t="s">
        <v>2712</v>
      </c>
      <c r="E334" s="97">
        <v>2</v>
      </c>
      <c r="F334" s="96">
        <v>2</v>
      </c>
      <c r="G334" s="97">
        <f t="shared" si="10"/>
        <v>4</v>
      </c>
      <c r="H334" s="80">
        <v>43601</v>
      </c>
      <c r="I334" s="230">
        <v>340</v>
      </c>
    </row>
    <row r="335" spans="1:9" hidden="1" outlineLevel="1" x14ac:dyDescent="0.35">
      <c r="A335" s="83" t="s">
        <v>2059</v>
      </c>
      <c r="B335" s="86" t="s">
        <v>2713</v>
      </c>
      <c r="C335" s="92" t="s">
        <v>2060</v>
      </c>
      <c r="D335" s="97" t="s">
        <v>2714</v>
      </c>
      <c r="E335" s="97">
        <v>1</v>
      </c>
      <c r="F335" s="96">
        <v>1</v>
      </c>
      <c r="G335" s="97">
        <f t="shared" si="10"/>
        <v>2</v>
      </c>
      <c r="H335" s="80">
        <v>43601</v>
      </c>
      <c r="I335" s="230">
        <v>80</v>
      </c>
    </row>
    <row r="336" spans="1:9" hidden="1" outlineLevel="1" x14ac:dyDescent="0.35">
      <c r="A336" s="83" t="s">
        <v>2059</v>
      </c>
      <c r="B336" s="86" t="s">
        <v>2715</v>
      </c>
      <c r="C336" s="92" t="s">
        <v>2060</v>
      </c>
      <c r="D336" s="97" t="s">
        <v>2716</v>
      </c>
      <c r="E336" s="97">
        <v>3</v>
      </c>
      <c r="F336" s="96">
        <v>1</v>
      </c>
      <c r="G336" s="97">
        <f t="shared" si="10"/>
        <v>4</v>
      </c>
      <c r="H336" s="80">
        <v>43601</v>
      </c>
      <c r="I336" s="230">
        <v>490</v>
      </c>
    </row>
    <row r="337" spans="1:9" hidden="1" outlineLevel="1" x14ac:dyDescent="0.35">
      <c r="A337" s="83" t="s">
        <v>2059</v>
      </c>
      <c r="B337" s="86" t="s">
        <v>2717</v>
      </c>
      <c r="C337" s="92" t="s">
        <v>2060</v>
      </c>
      <c r="D337" s="97" t="s">
        <v>2718</v>
      </c>
      <c r="E337" s="97">
        <v>0</v>
      </c>
      <c r="F337" s="96">
        <v>2</v>
      </c>
      <c r="G337" s="97">
        <f t="shared" si="10"/>
        <v>2</v>
      </c>
      <c r="H337" s="80">
        <v>43601</v>
      </c>
      <c r="I337" s="230">
        <v>360</v>
      </c>
    </row>
    <row r="338" spans="1:9" hidden="1" outlineLevel="1" x14ac:dyDescent="0.35">
      <c r="A338" s="83" t="s">
        <v>2059</v>
      </c>
      <c r="B338" s="86" t="s">
        <v>2719</v>
      </c>
      <c r="C338" s="92" t="s">
        <v>2060</v>
      </c>
      <c r="D338" s="97" t="s">
        <v>2720</v>
      </c>
      <c r="E338" s="97">
        <v>3</v>
      </c>
      <c r="F338" s="96">
        <v>1</v>
      </c>
      <c r="G338" s="97">
        <f t="shared" si="10"/>
        <v>4</v>
      </c>
      <c r="H338" s="80">
        <v>43601</v>
      </c>
      <c r="I338" s="230">
        <v>60</v>
      </c>
    </row>
    <row r="339" spans="1:9" ht="15" collapsed="1" thickBot="1" x14ac:dyDescent="0.4">
      <c r="A339" s="84" t="s">
        <v>2059</v>
      </c>
      <c r="B339" s="87"/>
      <c r="C339" s="93" t="s">
        <v>2060</v>
      </c>
      <c r="D339" s="94">
        <f>COUNTA(D246:D338)</f>
        <v>93</v>
      </c>
      <c r="E339" s="94">
        <f>SUM(E246:E338)</f>
        <v>197</v>
      </c>
      <c r="F339" s="94">
        <f>SUM(F246:F338)</f>
        <v>157</v>
      </c>
      <c r="G339" s="94">
        <f>SUM(G246:G338)</f>
        <v>354</v>
      </c>
      <c r="H339" s="105">
        <v>43601</v>
      </c>
      <c r="I339" s="95">
        <f>AVERAGE(I246:I338)</f>
        <v>387.67741935483872</v>
      </c>
    </row>
    <row r="340" spans="1:9" hidden="1" outlineLevel="1" x14ac:dyDescent="0.35">
      <c r="A340" s="83" t="s">
        <v>2061</v>
      </c>
      <c r="B340" s="7" t="s">
        <v>2721</v>
      </c>
      <c r="C340" s="178" t="s">
        <v>2062</v>
      </c>
      <c r="D340" s="97" t="s">
        <v>2722</v>
      </c>
      <c r="E340" s="97">
        <v>4</v>
      </c>
      <c r="F340" s="97">
        <v>5</v>
      </c>
      <c r="G340" s="97">
        <f t="shared" ref="G340:G371" si="11">E340+F340</f>
        <v>9</v>
      </c>
      <c r="H340" s="80">
        <v>43690</v>
      </c>
      <c r="I340" s="230">
        <v>100</v>
      </c>
    </row>
    <row r="341" spans="1:9" hidden="1" outlineLevel="1" x14ac:dyDescent="0.35">
      <c r="A341" s="83" t="s">
        <v>2061</v>
      </c>
      <c r="B341" s="7" t="s">
        <v>2723</v>
      </c>
      <c r="C341" s="178" t="s">
        <v>2062</v>
      </c>
      <c r="D341" s="97" t="s">
        <v>2724</v>
      </c>
      <c r="E341" s="97">
        <v>4</v>
      </c>
      <c r="F341" s="97">
        <v>3</v>
      </c>
      <c r="G341" s="97">
        <f t="shared" si="11"/>
        <v>7</v>
      </c>
      <c r="H341" s="80">
        <v>43690</v>
      </c>
      <c r="I341" s="230">
        <v>740</v>
      </c>
    </row>
    <row r="342" spans="1:9" hidden="1" outlineLevel="1" x14ac:dyDescent="0.35">
      <c r="A342" s="83" t="s">
        <v>2061</v>
      </c>
      <c r="B342" s="7" t="s">
        <v>2725</v>
      </c>
      <c r="C342" s="178" t="s">
        <v>2062</v>
      </c>
      <c r="D342" s="97" t="s">
        <v>2726</v>
      </c>
      <c r="E342" s="97">
        <v>4</v>
      </c>
      <c r="F342" s="97">
        <v>4</v>
      </c>
      <c r="G342" s="97">
        <f t="shared" si="11"/>
        <v>8</v>
      </c>
      <c r="H342" s="80">
        <v>43690</v>
      </c>
      <c r="I342" s="230">
        <v>130</v>
      </c>
    </row>
    <row r="343" spans="1:9" hidden="1" outlineLevel="1" x14ac:dyDescent="0.35">
      <c r="A343" s="83" t="s">
        <v>2061</v>
      </c>
      <c r="B343" s="7" t="s">
        <v>2727</v>
      </c>
      <c r="C343" s="178" t="s">
        <v>2062</v>
      </c>
      <c r="D343" s="97" t="s">
        <v>2728</v>
      </c>
      <c r="E343" s="97">
        <v>2</v>
      </c>
      <c r="F343" s="97">
        <v>2</v>
      </c>
      <c r="G343" s="97">
        <f t="shared" si="11"/>
        <v>4</v>
      </c>
      <c r="H343" s="80">
        <v>43690</v>
      </c>
      <c r="I343" s="230">
        <v>470</v>
      </c>
    </row>
    <row r="344" spans="1:9" hidden="1" outlineLevel="1" x14ac:dyDescent="0.35">
      <c r="A344" s="83" t="s">
        <v>2061</v>
      </c>
      <c r="B344" s="7" t="s">
        <v>2729</v>
      </c>
      <c r="C344" s="178" t="s">
        <v>2062</v>
      </c>
      <c r="D344" s="97" t="s">
        <v>2730</v>
      </c>
      <c r="E344" s="97">
        <v>4</v>
      </c>
      <c r="F344" s="97">
        <v>3</v>
      </c>
      <c r="G344" s="97">
        <f t="shared" si="11"/>
        <v>7</v>
      </c>
      <c r="H344" s="80">
        <v>43690</v>
      </c>
      <c r="I344" s="230">
        <v>200</v>
      </c>
    </row>
    <row r="345" spans="1:9" hidden="1" outlineLevel="1" x14ac:dyDescent="0.35">
      <c r="A345" s="83" t="s">
        <v>2061</v>
      </c>
      <c r="B345" s="7" t="s">
        <v>2731</v>
      </c>
      <c r="C345" s="178" t="s">
        <v>2062</v>
      </c>
      <c r="D345" s="97" t="s">
        <v>2732</v>
      </c>
      <c r="E345" s="97">
        <v>1</v>
      </c>
      <c r="F345" s="97">
        <v>3</v>
      </c>
      <c r="G345" s="97">
        <f t="shared" si="11"/>
        <v>4</v>
      </c>
      <c r="H345" s="80">
        <v>43690</v>
      </c>
      <c r="I345" s="230">
        <v>180</v>
      </c>
    </row>
    <row r="346" spans="1:9" hidden="1" outlineLevel="1" x14ac:dyDescent="0.35">
      <c r="A346" s="83" t="s">
        <v>2061</v>
      </c>
      <c r="B346" s="7" t="s">
        <v>2733</v>
      </c>
      <c r="C346" s="178" t="s">
        <v>2062</v>
      </c>
      <c r="D346" s="97" t="s">
        <v>2734</v>
      </c>
      <c r="E346" s="97">
        <v>10</v>
      </c>
      <c r="F346" s="97">
        <v>5</v>
      </c>
      <c r="G346" s="97">
        <f t="shared" si="11"/>
        <v>15</v>
      </c>
      <c r="H346" s="80">
        <v>43690</v>
      </c>
      <c r="I346" s="230">
        <v>120</v>
      </c>
    </row>
    <row r="347" spans="1:9" hidden="1" outlineLevel="1" x14ac:dyDescent="0.35">
      <c r="A347" s="83" t="s">
        <v>2061</v>
      </c>
      <c r="B347" s="7" t="s">
        <v>2735</v>
      </c>
      <c r="C347" s="178" t="s">
        <v>2062</v>
      </c>
      <c r="D347" s="97" t="s">
        <v>2736</v>
      </c>
      <c r="E347" s="97">
        <v>4</v>
      </c>
      <c r="F347" s="97">
        <v>4</v>
      </c>
      <c r="G347" s="97">
        <f t="shared" si="11"/>
        <v>8</v>
      </c>
      <c r="H347" s="80">
        <v>43690</v>
      </c>
      <c r="I347" s="230">
        <v>220</v>
      </c>
    </row>
    <row r="348" spans="1:9" hidden="1" outlineLevel="1" x14ac:dyDescent="0.35">
      <c r="A348" s="83" t="s">
        <v>2061</v>
      </c>
      <c r="B348" s="7" t="s">
        <v>2737</v>
      </c>
      <c r="C348" s="178" t="s">
        <v>2062</v>
      </c>
      <c r="D348" s="97" t="s">
        <v>2738</v>
      </c>
      <c r="E348" s="97">
        <v>1</v>
      </c>
      <c r="F348" s="97">
        <v>2</v>
      </c>
      <c r="G348" s="97">
        <f t="shared" si="11"/>
        <v>3</v>
      </c>
      <c r="H348" s="80">
        <v>43690</v>
      </c>
      <c r="I348" s="230">
        <v>140</v>
      </c>
    </row>
    <row r="349" spans="1:9" hidden="1" outlineLevel="1" x14ac:dyDescent="0.35">
      <c r="A349" s="83" t="s">
        <v>2061</v>
      </c>
      <c r="B349" s="7" t="s">
        <v>2739</v>
      </c>
      <c r="C349" s="178" t="s">
        <v>2062</v>
      </c>
      <c r="D349" s="97" t="s">
        <v>2740</v>
      </c>
      <c r="E349" s="97">
        <v>1</v>
      </c>
      <c r="F349" s="97">
        <v>2</v>
      </c>
      <c r="G349" s="97">
        <f t="shared" si="11"/>
        <v>3</v>
      </c>
      <c r="H349" s="80">
        <v>43690</v>
      </c>
      <c r="I349" s="230">
        <v>700</v>
      </c>
    </row>
    <row r="350" spans="1:9" hidden="1" outlineLevel="1" x14ac:dyDescent="0.35">
      <c r="A350" s="83" t="s">
        <v>2061</v>
      </c>
      <c r="B350" s="7" t="s">
        <v>2741</v>
      </c>
      <c r="C350" s="178" t="s">
        <v>2062</v>
      </c>
      <c r="D350" s="97" t="s">
        <v>2742</v>
      </c>
      <c r="E350" s="97">
        <v>0</v>
      </c>
      <c r="F350" s="97">
        <v>3</v>
      </c>
      <c r="G350" s="97">
        <f t="shared" si="11"/>
        <v>3</v>
      </c>
      <c r="H350" s="80">
        <v>43690</v>
      </c>
      <c r="I350" s="230">
        <v>440</v>
      </c>
    </row>
    <row r="351" spans="1:9" hidden="1" outlineLevel="1" x14ac:dyDescent="0.35">
      <c r="A351" s="83" t="s">
        <v>2061</v>
      </c>
      <c r="B351" s="7" t="s">
        <v>2743</v>
      </c>
      <c r="C351" s="178" t="s">
        <v>2062</v>
      </c>
      <c r="D351" s="97" t="s">
        <v>2744</v>
      </c>
      <c r="E351" s="97">
        <v>5</v>
      </c>
      <c r="F351" s="97">
        <v>1</v>
      </c>
      <c r="G351" s="97">
        <f t="shared" si="11"/>
        <v>6</v>
      </c>
      <c r="H351" s="80">
        <v>43690</v>
      </c>
      <c r="I351" s="230">
        <v>220</v>
      </c>
    </row>
    <row r="352" spans="1:9" hidden="1" outlineLevel="1" x14ac:dyDescent="0.35">
      <c r="A352" s="83" t="s">
        <v>2061</v>
      </c>
      <c r="B352" s="7" t="s">
        <v>2745</v>
      </c>
      <c r="C352" s="178" t="s">
        <v>2062</v>
      </c>
      <c r="D352" s="97" t="s">
        <v>2746</v>
      </c>
      <c r="E352" s="97">
        <v>0</v>
      </c>
      <c r="F352" s="97">
        <v>2</v>
      </c>
      <c r="G352" s="97">
        <f t="shared" si="11"/>
        <v>2</v>
      </c>
      <c r="H352" s="80">
        <v>43690</v>
      </c>
      <c r="I352" s="230">
        <v>200</v>
      </c>
    </row>
    <row r="353" spans="1:9" hidden="1" outlineLevel="1" x14ac:dyDescent="0.35">
      <c r="A353" s="83" t="s">
        <v>2061</v>
      </c>
      <c r="B353" s="7" t="s">
        <v>2747</v>
      </c>
      <c r="C353" s="178" t="s">
        <v>2062</v>
      </c>
      <c r="D353" s="97" t="s">
        <v>2748</v>
      </c>
      <c r="E353" s="97">
        <v>0</v>
      </c>
      <c r="F353" s="97">
        <v>1</v>
      </c>
      <c r="G353" s="97">
        <f t="shared" si="11"/>
        <v>1</v>
      </c>
      <c r="H353" s="80">
        <v>43690</v>
      </c>
      <c r="I353" s="230">
        <v>320</v>
      </c>
    </row>
    <row r="354" spans="1:9" hidden="1" outlineLevel="1" x14ac:dyDescent="0.35">
      <c r="A354" s="83" t="s">
        <v>2061</v>
      </c>
      <c r="B354" s="7" t="s">
        <v>2749</v>
      </c>
      <c r="C354" s="178" t="s">
        <v>2062</v>
      </c>
      <c r="D354" s="97" t="s">
        <v>2750</v>
      </c>
      <c r="E354" s="97">
        <v>0</v>
      </c>
      <c r="F354" s="97">
        <v>1</v>
      </c>
      <c r="G354" s="97">
        <f t="shared" si="11"/>
        <v>1</v>
      </c>
      <c r="H354" s="80">
        <v>43690</v>
      </c>
      <c r="I354" s="230">
        <v>100</v>
      </c>
    </row>
    <row r="355" spans="1:9" hidden="1" outlineLevel="1" x14ac:dyDescent="0.35">
      <c r="A355" s="83" t="s">
        <v>2061</v>
      </c>
      <c r="B355" s="7" t="s">
        <v>2751</v>
      </c>
      <c r="C355" s="178" t="s">
        <v>2062</v>
      </c>
      <c r="D355" s="97" t="s">
        <v>1621</v>
      </c>
      <c r="E355" s="97">
        <v>0</v>
      </c>
      <c r="F355" s="97">
        <v>2</v>
      </c>
      <c r="G355" s="97">
        <f t="shared" si="11"/>
        <v>2</v>
      </c>
      <c r="H355" s="80">
        <v>43690</v>
      </c>
      <c r="I355" s="230">
        <v>700</v>
      </c>
    </row>
    <row r="356" spans="1:9" hidden="1" outlineLevel="1" x14ac:dyDescent="0.35">
      <c r="A356" s="83" t="s">
        <v>2061</v>
      </c>
      <c r="B356" s="7" t="s">
        <v>2752</v>
      </c>
      <c r="C356" s="178" t="s">
        <v>2062</v>
      </c>
      <c r="D356" s="97" t="s">
        <v>2753</v>
      </c>
      <c r="E356" s="97">
        <v>5</v>
      </c>
      <c r="F356" s="97">
        <v>5</v>
      </c>
      <c r="G356" s="97">
        <f t="shared" si="11"/>
        <v>10</v>
      </c>
      <c r="H356" s="80">
        <v>43690</v>
      </c>
      <c r="I356" s="230">
        <v>150</v>
      </c>
    </row>
    <row r="357" spans="1:9" hidden="1" outlineLevel="1" x14ac:dyDescent="0.35">
      <c r="A357" s="83" t="s">
        <v>2061</v>
      </c>
      <c r="B357" s="7" t="s">
        <v>2754</v>
      </c>
      <c r="C357" s="178" t="s">
        <v>2062</v>
      </c>
      <c r="D357" s="97" t="s">
        <v>2755</v>
      </c>
      <c r="E357" s="97">
        <v>3</v>
      </c>
      <c r="F357" s="97">
        <v>2</v>
      </c>
      <c r="G357" s="97">
        <f t="shared" si="11"/>
        <v>5</v>
      </c>
      <c r="H357" s="80">
        <v>43690</v>
      </c>
      <c r="I357" s="230">
        <v>250</v>
      </c>
    </row>
    <row r="358" spans="1:9" hidden="1" outlineLevel="1" x14ac:dyDescent="0.35">
      <c r="A358" s="83" t="s">
        <v>2061</v>
      </c>
      <c r="B358" s="7" t="s">
        <v>2756</v>
      </c>
      <c r="C358" s="178" t="s">
        <v>2062</v>
      </c>
      <c r="D358" s="97" t="s">
        <v>2757</v>
      </c>
      <c r="E358" s="97">
        <v>5</v>
      </c>
      <c r="F358" s="97">
        <v>3</v>
      </c>
      <c r="G358" s="97">
        <f t="shared" si="11"/>
        <v>8</v>
      </c>
      <c r="H358" s="80">
        <v>43690</v>
      </c>
      <c r="I358" s="230">
        <v>100</v>
      </c>
    </row>
    <row r="359" spans="1:9" hidden="1" outlineLevel="1" x14ac:dyDescent="0.35">
      <c r="A359" s="83" t="s">
        <v>2061</v>
      </c>
      <c r="B359" s="7" t="s">
        <v>2758</v>
      </c>
      <c r="C359" s="178" t="s">
        <v>2062</v>
      </c>
      <c r="D359" s="97" t="s">
        <v>2759</v>
      </c>
      <c r="E359" s="97">
        <v>0</v>
      </c>
      <c r="F359" s="97">
        <v>2</v>
      </c>
      <c r="G359" s="97">
        <f t="shared" si="11"/>
        <v>2</v>
      </c>
      <c r="H359" s="80">
        <v>43690</v>
      </c>
      <c r="I359" s="230">
        <v>160</v>
      </c>
    </row>
    <row r="360" spans="1:9" hidden="1" outlineLevel="1" x14ac:dyDescent="0.35">
      <c r="A360" s="83" t="s">
        <v>2061</v>
      </c>
      <c r="B360" s="7" t="s">
        <v>2760</v>
      </c>
      <c r="C360" s="178" t="s">
        <v>2062</v>
      </c>
      <c r="D360" s="97" t="s">
        <v>2761</v>
      </c>
      <c r="E360" s="97">
        <v>3</v>
      </c>
      <c r="F360" s="97">
        <v>1</v>
      </c>
      <c r="G360" s="97">
        <f t="shared" si="11"/>
        <v>4</v>
      </c>
      <c r="H360" s="80">
        <v>43690</v>
      </c>
      <c r="I360" s="230">
        <v>150</v>
      </c>
    </row>
    <row r="361" spans="1:9" hidden="1" outlineLevel="1" x14ac:dyDescent="0.35">
      <c r="A361" s="83" t="s">
        <v>2061</v>
      </c>
      <c r="B361" s="7" t="s">
        <v>2762</v>
      </c>
      <c r="C361" s="178" t="s">
        <v>2062</v>
      </c>
      <c r="D361" s="97" t="s">
        <v>2763</v>
      </c>
      <c r="E361" s="97">
        <v>0</v>
      </c>
      <c r="F361" s="97">
        <v>1</v>
      </c>
      <c r="G361" s="97">
        <f t="shared" si="11"/>
        <v>1</v>
      </c>
      <c r="H361" s="80">
        <v>43690</v>
      </c>
      <c r="I361" s="230">
        <v>200</v>
      </c>
    </row>
    <row r="362" spans="1:9" hidden="1" outlineLevel="1" x14ac:dyDescent="0.35">
      <c r="A362" s="83" t="s">
        <v>2061</v>
      </c>
      <c r="B362" s="7" t="s">
        <v>2764</v>
      </c>
      <c r="C362" s="178" t="s">
        <v>2062</v>
      </c>
      <c r="D362" s="97" t="s">
        <v>2765</v>
      </c>
      <c r="E362" s="97">
        <v>4</v>
      </c>
      <c r="F362" s="97">
        <v>2</v>
      </c>
      <c r="G362" s="97">
        <f t="shared" si="11"/>
        <v>6</v>
      </c>
      <c r="H362" s="80">
        <v>43690</v>
      </c>
      <c r="I362" s="230">
        <v>140</v>
      </c>
    </row>
    <row r="363" spans="1:9" hidden="1" outlineLevel="1" x14ac:dyDescent="0.35">
      <c r="A363" s="83" t="s">
        <v>2061</v>
      </c>
      <c r="B363" s="7" t="s">
        <v>2766</v>
      </c>
      <c r="C363" s="178" t="s">
        <v>2062</v>
      </c>
      <c r="D363" s="97" t="s">
        <v>2767</v>
      </c>
      <c r="E363" s="97">
        <v>3</v>
      </c>
      <c r="F363" s="97">
        <v>4</v>
      </c>
      <c r="G363" s="97">
        <f t="shared" si="11"/>
        <v>7</v>
      </c>
      <c r="H363" s="80">
        <v>43690</v>
      </c>
      <c r="I363" s="230">
        <v>140</v>
      </c>
    </row>
    <row r="364" spans="1:9" hidden="1" outlineLevel="1" x14ac:dyDescent="0.35">
      <c r="A364" s="83" t="s">
        <v>2061</v>
      </c>
      <c r="B364" s="7" t="s">
        <v>2768</v>
      </c>
      <c r="C364" s="178" t="s">
        <v>2062</v>
      </c>
      <c r="D364" s="97" t="s">
        <v>2769</v>
      </c>
      <c r="E364" s="97">
        <v>0</v>
      </c>
      <c r="F364" s="97">
        <v>2</v>
      </c>
      <c r="G364" s="97">
        <f t="shared" si="11"/>
        <v>2</v>
      </c>
      <c r="H364" s="80">
        <v>43690</v>
      </c>
      <c r="I364" s="230">
        <v>190</v>
      </c>
    </row>
    <row r="365" spans="1:9" hidden="1" outlineLevel="1" x14ac:dyDescent="0.35">
      <c r="A365" s="83" t="s">
        <v>2061</v>
      </c>
      <c r="B365" s="7" t="s">
        <v>2770</v>
      </c>
      <c r="C365" s="178" t="s">
        <v>2062</v>
      </c>
      <c r="D365" s="97" t="s">
        <v>2771</v>
      </c>
      <c r="E365" s="97">
        <v>2</v>
      </c>
      <c r="F365" s="97">
        <v>4</v>
      </c>
      <c r="G365" s="97">
        <f t="shared" si="11"/>
        <v>6</v>
      </c>
      <c r="H365" s="80">
        <v>43690</v>
      </c>
      <c r="I365" s="230">
        <v>230</v>
      </c>
    </row>
    <row r="366" spans="1:9" hidden="1" outlineLevel="1" x14ac:dyDescent="0.35">
      <c r="A366" s="83" t="s">
        <v>2061</v>
      </c>
      <c r="B366" s="7" t="s">
        <v>2772</v>
      </c>
      <c r="C366" s="178" t="s">
        <v>2062</v>
      </c>
      <c r="D366" s="97" t="s">
        <v>2773</v>
      </c>
      <c r="E366" s="97">
        <v>7</v>
      </c>
      <c r="F366" s="97">
        <v>5</v>
      </c>
      <c r="G366" s="97">
        <f t="shared" si="11"/>
        <v>12</v>
      </c>
      <c r="H366" s="80">
        <v>43690</v>
      </c>
      <c r="I366" s="230">
        <v>220</v>
      </c>
    </row>
    <row r="367" spans="1:9" hidden="1" outlineLevel="1" x14ac:dyDescent="0.35">
      <c r="A367" s="83" t="s">
        <v>2061</v>
      </c>
      <c r="B367" s="7" t="s">
        <v>2774</v>
      </c>
      <c r="C367" s="178" t="s">
        <v>2062</v>
      </c>
      <c r="D367" s="97" t="s">
        <v>2775</v>
      </c>
      <c r="E367" s="97">
        <v>8</v>
      </c>
      <c r="F367" s="97">
        <v>6</v>
      </c>
      <c r="G367" s="97">
        <f t="shared" si="11"/>
        <v>14</v>
      </c>
      <c r="H367" s="80">
        <v>43690</v>
      </c>
      <c r="I367" s="230">
        <v>250</v>
      </c>
    </row>
    <row r="368" spans="1:9" hidden="1" outlineLevel="1" x14ac:dyDescent="0.35">
      <c r="A368" s="83" t="s">
        <v>2061</v>
      </c>
      <c r="B368" s="7" t="s">
        <v>2776</v>
      </c>
      <c r="C368" s="178" t="s">
        <v>2062</v>
      </c>
      <c r="D368" s="97" t="s">
        <v>2777</v>
      </c>
      <c r="E368" s="97">
        <v>4</v>
      </c>
      <c r="F368" s="97">
        <v>3</v>
      </c>
      <c r="G368" s="97">
        <f t="shared" si="11"/>
        <v>7</v>
      </c>
      <c r="H368" s="80">
        <v>43690</v>
      </c>
      <c r="I368" s="230">
        <v>300</v>
      </c>
    </row>
    <row r="369" spans="1:9" hidden="1" outlineLevel="1" x14ac:dyDescent="0.35">
      <c r="A369" s="83" t="s">
        <v>2061</v>
      </c>
      <c r="B369" s="7" t="s">
        <v>2778</v>
      </c>
      <c r="C369" s="178" t="s">
        <v>2062</v>
      </c>
      <c r="D369" s="97" t="s">
        <v>2779</v>
      </c>
      <c r="E369" s="97">
        <v>4</v>
      </c>
      <c r="F369" s="97">
        <v>4</v>
      </c>
      <c r="G369" s="97">
        <f t="shared" si="11"/>
        <v>8</v>
      </c>
      <c r="H369" s="80">
        <v>43690</v>
      </c>
      <c r="I369" s="230">
        <v>310</v>
      </c>
    </row>
    <row r="370" spans="1:9" hidden="1" outlineLevel="1" x14ac:dyDescent="0.35">
      <c r="A370" s="83" t="s">
        <v>2061</v>
      </c>
      <c r="B370" s="7" t="s">
        <v>2780</v>
      </c>
      <c r="C370" s="178" t="s">
        <v>2062</v>
      </c>
      <c r="D370" s="97" t="s">
        <v>2781</v>
      </c>
      <c r="E370" s="97">
        <v>8</v>
      </c>
      <c r="F370" s="97">
        <v>7</v>
      </c>
      <c r="G370" s="97">
        <f t="shared" si="11"/>
        <v>15</v>
      </c>
      <c r="H370" s="80">
        <v>43690</v>
      </c>
      <c r="I370" s="230">
        <v>300</v>
      </c>
    </row>
    <row r="371" spans="1:9" hidden="1" outlineLevel="1" x14ac:dyDescent="0.35">
      <c r="A371" s="83" t="s">
        <v>2061</v>
      </c>
      <c r="B371" s="7" t="s">
        <v>2782</v>
      </c>
      <c r="C371" s="178" t="s">
        <v>2062</v>
      </c>
      <c r="D371" s="97" t="s">
        <v>2783</v>
      </c>
      <c r="E371" s="97">
        <v>2</v>
      </c>
      <c r="F371" s="97">
        <v>3</v>
      </c>
      <c r="G371" s="97">
        <f t="shared" si="11"/>
        <v>5</v>
      </c>
      <c r="H371" s="80">
        <v>43690</v>
      </c>
      <c r="I371" s="230">
        <v>270</v>
      </c>
    </row>
    <row r="372" spans="1:9" hidden="1" outlineLevel="1" x14ac:dyDescent="0.35">
      <c r="A372" s="83" t="s">
        <v>2061</v>
      </c>
      <c r="B372" s="7" t="s">
        <v>2784</v>
      </c>
      <c r="C372" s="178" t="s">
        <v>2062</v>
      </c>
      <c r="D372" s="97" t="s">
        <v>2785</v>
      </c>
      <c r="E372" s="97">
        <v>3</v>
      </c>
      <c r="F372" s="97">
        <v>5</v>
      </c>
      <c r="G372" s="97">
        <f t="shared" ref="G372:G403" si="12">E372+F372</f>
        <v>8</v>
      </c>
      <c r="H372" s="80">
        <v>43690</v>
      </c>
      <c r="I372" s="230">
        <v>240</v>
      </c>
    </row>
    <row r="373" spans="1:9" hidden="1" outlineLevel="1" x14ac:dyDescent="0.35">
      <c r="A373" s="83" t="s">
        <v>2061</v>
      </c>
      <c r="B373" s="7" t="s">
        <v>2786</v>
      </c>
      <c r="C373" s="178" t="s">
        <v>2062</v>
      </c>
      <c r="D373" s="97" t="s">
        <v>2787</v>
      </c>
      <c r="E373" s="97">
        <v>3</v>
      </c>
      <c r="F373" s="97">
        <v>2</v>
      </c>
      <c r="G373" s="97">
        <f t="shared" si="12"/>
        <v>5</v>
      </c>
      <c r="H373" s="80">
        <v>43690</v>
      </c>
      <c r="I373" s="230">
        <v>400</v>
      </c>
    </row>
    <row r="374" spans="1:9" hidden="1" outlineLevel="1" x14ac:dyDescent="0.35">
      <c r="A374" s="83" t="s">
        <v>2061</v>
      </c>
      <c r="B374" s="7" t="s">
        <v>2788</v>
      </c>
      <c r="C374" s="178" t="s">
        <v>2062</v>
      </c>
      <c r="D374" s="97" t="s">
        <v>2789</v>
      </c>
      <c r="E374" s="97">
        <v>3</v>
      </c>
      <c r="F374" s="97">
        <v>5</v>
      </c>
      <c r="G374" s="97">
        <f t="shared" si="12"/>
        <v>8</v>
      </c>
      <c r="H374" s="80">
        <v>43690</v>
      </c>
      <c r="I374" s="230">
        <v>380</v>
      </c>
    </row>
    <row r="375" spans="1:9" hidden="1" outlineLevel="1" x14ac:dyDescent="0.35">
      <c r="A375" s="83" t="s">
        <v>2061</v>
      </c>
      <c r="B375" s="7" t="s">
        <v>2790</v>
      </c>
      <c r="C375" s="178" t="s">
        <v>2062</v>
      </c>
      <c r="D375" s="97" t="s">
        <v>2791</v>
      </c>
      <c r="E375" s="97">
        <v>4</v>
      </c>
      <c r="F375" s="97">
        <v>4</v>
      </c>
      <c r="G375" s="97">
        <f t="shared" si="12"/>
        <v>8</v>
      </c>
      <c r="H375" s="80">
        <v>43690</v>
      </c>
      <c r="I375" s="230">
        <v>240</v>
      </c>
    </row>
    <row r="376" spans="1:9" hidden="1" outlineLevel="1" x14ac:dyDescent="0.35">
      <c r="A376" s="83" t="s">
        <v>2061</v>
      </c>
      <c r="B376" s="7" t="s">
        <v>2792</v>
      </c>
      <c r="C376" s="178" t="s">
        <v>2062</v>
      </c>
      <c r="D376" s="97" t="s">
        <v>2793</v>
      </c>
      <c r="E376" s="97">
        <v>2</v>
      </c>
      <c r="F376" s="97">
        <v>2</v>
      </c>
      <c r="G376" s="97">
        <f t="shared" si="12"/>
        <v>4</v>
      </c>
      <c r="H376" s="80">
        <v>43690</v>
      </c>
      <c r="I376" s="230">
        <v>720</v>
      </c>
    </row>
    <row r="377" spans="1:9" hidden="1" outlineLevel="1" x14ac:dyDescent="0.35">
      <c r="A377" s="83" t="s">
        <v>2061</v>
      </c>
      <c r="B377" s="7" t="s">
        <v>2794</v>
      </c>
      <c r="C377" s="178" t="s">
        <v>2062</v>
      </c>
      <c r="D377" s="97" t="s">
        <v>2795</v>
      </c>
      <c r="E377" s="97">
        <v>1</v>
      </c>
      <c r="F377" s="97">
        <v>3</v>
      </c>
      <c r="G377" s="97">
        <f t="shared" si="12"/>
        <v>4</v>
      </c>
      <c r="H377" s="80">
        <v>43690</v>
      </c>
      <c r="I377" s="230">
        <v>220</v>
      </c>
    </row>
    <row r="378" spans="1:9" hidden="1" outlineLevel="1" x14ac:dyDescent="0.35">
      <c r="A378" s="83" t="s">
        <v>2061</v>
      </c>
      <c r="B378" s="7" t="s">
        <v>2796</v>
      </c>
      <c r="C378" s="178" t="s">
        <v>2062</v>
      </c>
      <c r="D378" s="97" t="s">
        <v>2797</v>
      </c>
      <c r="E378" s="97">
        <v>3</v>
      </c>
      <c r="F378" s="97">
        <v>5</v>
      </c>
      <c r="G378" s="97">
        <f t="shared" si="12"/>
        <v>8</v>
      </c>
      <c r="H378" s="80">
        <v>43690</v>
      </c>
      <c r="I378" s="230">
        <v>400</v>
      </c>
    </row>
    <row r="379" spans="1:9" hidden="1" outlineLevel="1" x14ac:dyDescent="0.35">
      <c r="A379" s="83" t="s">
        <v>2061</v>
      </c>
      <c r="B379" s="7" t="s">
        <v>2798</v>
      </c>
      <c r="C379" s="178" t="s">
        <v>2062</v>
      </c>
      <c r="D379" s="97" t="s">
        <v>2799</v>
      </c>
      <c r="E379" s="97">
        <v>1</v>
      </c>
      <c r="F379" s="97">
        <v>4</v>
      </c>
      <c r="G379" s="97">
        <f t="shared" si="12"/>
        <v>5</v>
      </c>
      <c r="H379" s="80">
        <v>43690</v>
      </c>
      <c r="I379" s="230">
        <v>150</v>
      </c>
    </row>
    <row r="380" spans="1:9" hidden="1" outlineLevel="1" x14ac:dyDescent="0.35">
      <c r="A380" s="83" t="s">
        <v>2061</v>
      </c>
      <c r="B380" s="7" t="s">
        <v>2800</v>
      </c>
      <c r="C380" s="178" t="s">
        <v>2062</v>
      </c>
      <c r="D380" s="97" t="s">
        <v>2801</v>
      </c>
      <c r="E380" s="97">
        <v>0</v>
      </c>
      <c r="F380" s="97">
        <v>2</v>
      </c>
      <c r="G380" s="97">
        <f t="shared" si="12"/>
        <v>2</v>
      </c>
      <c r="H380" s="80">
        <v>43690</v>
      </c>
      <c r="I380" s="230">
        <v>270</v>
      </c>
    </row>
    <row r="381" spans="1:9" hidden="1" outlineLevel="1" x14ac:dyDescent="0.35">
      <c r="A381" s="83" t="s">
        <v>2061</v>
      </c>
      <c r="B381" s="7" t="s">
        <v>2802</v>
      </c>
      <c r="C381" s="178" t="s">
        <v>2062</v>
      </c>
      <c r="D381" s="97" t="s">
        <v>2803</v>
      </c>
      <c r="E381" s="97">
        <v>2</v>
      </c>
      <c r="F381" s="97">
        <v>3</v>
      </c>
      <c r="G381" s="97">
        <f t="shared" si="12"/>
        <v>5</v>
      </c>
      <c r="H381" s="80">
        <v>43690</v>
      </c>
      <c r="I381" s="230">
        <v>290</v>
      </c>
    </row>
    <row r="382" spans="1:9" hidden="1" outlineLevel="1" x14ac:dyDescent="0.35">
      <c r="A382" s="83" t="s">
        <v>2061</v>
      </c>
      <c r="B382" s="7" t="s">
        <v>2804</v>
      </c>
      <c r="C382" s="178" t="s">
        <v>2062</v>
      </c>
      <c r="D382" s="97" t="s">
        <v>2805</v>
      </c>
      <c r="E382" s="97">
        <v>1</v>
      </c>
      <c r="F382" s="97">
        <v>3</v>
      </c>
      <c r="G382" s="97">
        <f t="shared" si="12"/>
        <v>4</v>
      </c>
      <c r="H382" s="80">
        <v>43690</v>
      </c>
      <c r="I382" s="230">
        <v>160</v>
      </c>
    </row>
    <row r="383" spans="1:9" hidden="1" outlineLevel="1" x14ac:dyDescent="0.35">
      <c r="A383" s="83" t="s">
        <v>2061</v>
      </c>
      <c r="B383" s="7" t="s">
        <v>2806</v>
      </c>
      <c r="C383" s="178" t="s">
        <v>2062</v>
      </c>
      <c r="D383" s="97" t="s">
        <v>2807</v>
      </c>
      <c r="E383" s="97">
        <v>3</v>
      </c>
      <c r="F383" s="97">
        <v>4</v>
      </c>
      <c r="G383" s="97">
        <f t="shared" si="12"/>
        <v>7</v>
      </c>
      <c r="H383" s="80">
        <v>43690</v>
      </c>
      <c r="I383" s="230">
        <v>270</v>
      </c>
    </row>
    <row r="384" spans="1:9" hidden="1" outlineLevel="1" x14ac:dyDescent="0.35">
      <c r="A384" s="83" t="s">
        <v>2061</v>
      </c>
      <c r="B384" s="7" t="s">
        <v>2808</v>
      </c>
      <c r="C384" s="178" t="s">
        <v>2062</v>
      </c>
      <c r="D384" s="97" t="s">
        <v>2809</v>
      </c>
      <c r="E384" s="97">
        <v>2</v>
      </c>
      <c r="F384" s="97">
        <v>5</v>
      </c>
      <c r="G384" s="97">
        <f t="shared" si="12"/>
        <v>7</v>
      </c>
      <c r="H384" s="80">
        <v>43690</v>
      </c>
      <c r="I384" s="230">
        <v>100</v>
      </c>
    </row>
    <row r="385" spans="1:9" hidden="1" outlineLevel="1" x14ac:dyDescent="0.35">
      <c r="A385" s="83" t="s">
        <v>2061</v>
      </c>
      <c r="B385" s="7" t="s">
        <v>2810</v>
      </c>
      <c r="C385" s="178" t="s">
        <v>2062</v>
      </c>
      <c r="D385" s="97" t="s">
        <v>2811</v>
      </c>
      <c r="E385" s="97">
        <v>0</v>
      </c>
      <c r="F385" s="97">
        <v>5</v>
      </c>
      <c r="G385" s="97">
        <f t="shared" si="12"/>
        <v>5</v>
      </c>
      <c r="H385" s="80">
        <v>43690</v>
      </c>
      <c r="I385" s="230">
        <v>130</v>
      </c>
    </row>
    <row r="386" spans="1:9" hidden="1" outlineLevel="1" x14ac:dyDescent="0.35">
      <c r="A386" s="83" t="s">
        <v>2061</v>
      </c>
      <c r="B386" s="7" t="s">
        <v>2812</v>
      </c>
      <c r="C386" s="178" t="s">
        <v>2062</v>
      </c>
      <c r="D386" s="97" t="s">
        <v>2813</v>
      </c>
      <c r="E386" s="97">
        <v>4</v>
      </c>
      <c r="F386" s="97">
        <v>7</v>
      </c>
      <c r="G386" s="97">
        <f t="shared" si="12"/>
        <v>11</v>
      </c>
      <c r="H386" s="80">
        <v>43690</v>
      </c>
      <c r="I386" s="230">
        <v>200</v>
      </c>
    </row>
    <row r="387" spans="1:9" hidden="1" outlineLevel="1" x14ac:dyDescent="0.35">
      <c r="A387" s="83" t="s">
        <v>2061</v>
      </c>
      <c r="B387" s="7" t="s">
        <v>2814</v>
      </c>
      <c r="C387" s="178" t="s">
        <v>2062</v>
      </c>
      <c r="D387" s="97" t="s">
        <v>2815</v>
      </c>
      <c r="E387" s="97">
        <v>3</v>
      </c>
      <c r="F387" s="97">
        <v>1</v>
      </c>
      <c r="G387" s="97">
        <f t="shared" si="12"/>
        <v>4</v>
      </c>
      <c r="H387" s="80">
        <v>43690</v>
      </c>
      <c r="I387" s="230">
        <v>290</v>
      </c>
    </row>
    <row r="388" spans="1:9" hidden="1" outlineLevel="1" x14ac:dyDescent="0.35">
      <c r="A388" s="83" t="s">
        <v>2061</v>
      </c>
      <c r="B388" s="7" t="s">
        <v>2816</v>
      </c>
      <c r="C388" s="178" t="s">
        <v>2062</v>
      </c>
      <c r="D388" s="97" t="s">
        <v>2817</v>
      </c>
      <c r="E388" s="97">
        <v>1</v>
      </c>
      <c r="F388" s="97">
        <v>1</v>
      </c>
      <c r="G388" s="97">
        <f t="shared" si="12"/>
        <v>2</v>
      </c>
      <c r="H388" s="80">
        <v>43690</v>
      </c>
      <c r="I388" s="230">
        <v>510</v>
      </c>
    </row>
    <row r="389" spans="1:9" hidden="1" outlineLevel="1" x14ac:dyDescent="0.35">
      <c r="A389" s="83" t="s">
        <v>2061</v>
      </c>
      <c r="B389" s="7" t="s">
        <v>2818</v>
      </c>
      <c r="C389" s="178" t="s">
        <v>2062</v>
      </c>
      <c r="D389" s="97" t="s">
        <v>2819</v>
      </c>
      <c r="E389" s="97">
        <v>2</v>
      </c>
      <c r="F389" s="97">
        <v>2</v>
      </c>
      <c r="G389" s="97">
        <f t="shared" si="12"/>
        <v>4</v>
      </c>
      <c r="H389" s="80">
        <v>43690</v>
      </c>
      <c r="I389" s="230">
        <v>250</v>
      </c>
    </row>
    <row r="390" spans="1:9" hidden="1" outlineLevel="1" x14ac:dyDescent="0.35">
      <c r="A390" s="83" t="s">
        <v>2061</v>
      </c>
      <c r="B390" s="7" t="s">
        <v>2820</v>
      </c>
      <c r="C390" s="178" t="s">
        <v>2062</v>
      </c>
      <c r="D390" s="97" t="s">
        <v>2821</v>
      </c>
      <c r="E390" s="97">
        <v>2</v>
      </c>
      <c r="F390" s="97">
        <v>3</v>
      </c>
      <c r="G390" s="97">
        <f t="shared" si="12"/>
        <v>5</v>
      </c>
      <c r="H390" s="80">
        <v>43690</v>
      </c>
      <c r="I390" s="230">
        <v>100</v>
      </c>
    </row>
    <row r="391" spans="1:9" hidden="1" outlineLevel="1" x14ac:dyDescent="0.35">
      <c r="A391" s="83" t="s">
        <v>2061</v>
      </c>
      <c r="B391" s="7" t="s">
        <v>2822</v>
      </c>
      <c r="C391" s="178" t="s">
        <v>2062</v>
      </c>
      <c r="D391" s="97" t="s">
        <v>2823</v>
      </c>
      <c r="E391" s="97">
        <v>2</v>
      </c>
      <c r="F391" s="97">
        <v>5</v>
      </c>
      <c r="G391" s="97">
        <f t="shared" si="12"/>
        <v>7</v>
      </c>
      <c r="H391" s="80">
        <v>43690</v>
      </c>
      <c r="I391" s="230">
        <v>440</v>
      </c>
    </row>
    <row r="392" spans="1:9" hidden="1" outlineLevel="1" x14ac:dyDescent="0.35">
      <c r="A392" s="83" t="s">
        <v>2061</v>
      </c>
      <c r="B392" s="7" t="s">
        <v>2824</v>
      </c>
      <c r="C392" s="178" t="s">
        <v>2062</v>
      </c>
      <c r="D392" s="97" t="s">
        <v>2825</v>
      </c>
      <c r="E392" s="97">
        <v>4</v>
      </c>
      <c r="F392" s="97">
        <v>5</v>
      </c>
      <c r="G392" s="97">
        <f t="shared" si="12"/>
        <v>9</v>
      </c>
      <c r="H392" s="80">
        <v>43690</v>
      </c>
      <c r="I392" s="230">
        <v>280</v>
      </c>
    </row>
    <row r="393" spans="1:9" hidden="1" outlineLevel="1" x14ac:dyDescent="0.35">
      <c r="A393" s="83" t="s">
        <v>2061</v>
      </c>
      <c r="B393" s="7" t="s">
        <v>2826</v>
      </c>
      <c r="C393" s="178" t="s">
        <v>2062</v>
      </c>
      <c r="D393" s="97" t="s">
        <v>2827</v>
      </c>
      <c r="E393" s="97">
        <v>0</v>
      </c>
      <c r="F393" s="97">
        <v>3</v>
      </c>
      <c r="G393" s="97">
        <f t="shared" si="12"/>
        <v>3</v>
      </c>
      <c r="H393" s="80">
        <v>43690</v>
      </c>
      <c r="I393" s="230">
        <v>380</v>
      </c>
    </row>
    <row r="394" spans="1:9" hidden="1" outlineLevel="1" x14ac:dyDescent="0.35">
      <c r="A394" s="83" t="s">
        <v>2061</v>
      </c>
      <c r="B394" s="7" t="s">
        <v>2828</v>
      </c>
      <c r="C394" s="178" t="s">
        <v>2062</v>
      </c>
      <c r="D394" s="97" t="s">
        <v>2829</v>
      </c>
      <c r="E394" s="97">
        <v>1</v>
      </c>
      <c r="F394" s="97">
        <v>2</v>
      </c>
      <c r="G394" s="97">
        <f t="shared" si="12"/>
        <v>3</v>
      </c>
      <c r="H394" s="80">
        <v>43690</v>
      </c>
      <c r="I394" s="230">
        <v>330</v>
      </c>
    </row>
    <row r="395" spans="1:9" hidden="1" outlineLevel="1" x14ac:dyDescent="0.35">
      <c r="A395" s="83" t="s">
        <v>2061</v>
      </c>
      <c r="B395" s="7" t="s">
        <v>2830</v>
      </c>
      <c r="C395" s="178" t="s">
        <v>2062</v>
      </c>
      <c r="D395" s="97" t="s">
        <v>2831</v>
      </c>
      <c r="E395" s="97">
        <v>4</v>
      </c>
      <c r="F395" s="97">
        <v>3</v>
      </c>
      <c r="G395" s="97">
        <f t="shared" si="12"/>
        <v>7</v>
      </c>
      <c r="H395" s="80">
        <v>43690</v>
      </c>
      <c r="I395" s="230">
        <v>111</v>
      </c>
    </row>
    <row r="396" spans="1:9" hidden="1" outlineLevel="1" x14ac:dyDescent="0.35">
      <c r="A396" s="83" t="s">
        <v>2061</v>
      </c>
      <c r="B396" s="7" t="s">
        <v>2832</v>
      </c>
      <c r="C396" s="178" t="s">
        <v>2062</v>
      </c>
      <c r="D396" s="97" t="s">
        <v>2833</v>
      </c>
      <c r="E396" s="97">
        <v>7</v>
      </c>
      <c r="F396" s="97">
        <v>5</v>
      </c>
      <c r="G396" s="97">
        <f t="shared" si="12"/>
        <v>12</v>
      </c>
      <c r="H396" s="80">
        <v>43690</v>
      </c>
      <c r="I396" s="230">
        <v>400</v>
      </c>
    </row>
    <row r="397" spans="1:9" hidden="1" outlineLevel="1" x14ac:dyDescent="0.35">
      <c r="A397" s="83" t="s">
        <v>2061</v>
      </c>
      <c r="B397" s="7" t="s">
        <v>2834</v>
      </c>
      <c r="C397" s="178" t="s">
        <v>2062</v>
      </c>
      <c r="D397" s="97" t="s">
        <v>2835</v>
      </c>
      <c r="E397" s="97">
        <v>0</v>
      </c>
      <c r="F397" s="97">
        <v>2</v>
      </c>
      <c r="G397" s="97">
        <f t="shared" si="12"/>
        <v>2</v>
      </c>
      <c r="H397" s="80">
        <v>43690</v>
      </c>
      <c r="I397" s="230">
        <v>150</v>
      </c>
    </row>
    <row r="398" spans="1:9" hidden="1" outlineLevel="1" x14ac:dyDescent="0.35">
      <c r="A398" s="83" t="s">
        <v>2061</v>
      </c>
      <c r="B398" s="7" t="s">
        <v>2836</v>
      </c>
      <c r="C398" s="178" t="s">
        <v>2062</v>
      </c>
      <c r="D398" s="97" t="s">
        <v>2837</v>
      </c>
      <c r="E398" s="97">
        <v>1</v>
      </c>
      <c r="F398" s="97">
        <v>3</v>
      </c>
      <c r="G398" s="97">
        <f t="shared" si="12"/>
        <v>4</v>
      </c>
      <c r="H398" s="80">
        <v>43690</v>
      </c>
      <c r="I398" s="230">
        <v>213</v>
      </c>
    </row>
    <row r="399" spans="1:9" hidden="1" outlineLevel="1" x14ac:dyDescent="0.35">
      <c r="A399" s="83" t="s">
        <v>2061</v>
      </c>
      <c r="B399" s="7" t="s">
        <v>2838</v>
      </c>
      <c r="C399" s="178" t="s">
        <v>2062</v>
      </c>
      <c r="D399" s="97" t="s">
        <v>2839</v>
      </c>
      <c r="E399" s="97">
        <v>1</v>
      </c>
      <c r="F399" s="97">
        <v>2</v>
      </c>
      <c r="G399" s="97">
        <f t="shared" si="12"/>
        <v>3</v>
      </c>
      <c r="H399" s="80">
        <v>43690</v>
      </c>
      <c r="I399" s="230">
        <v>220</v>
      </c>
    </row>
    <row r="400" spans="1:9" hidden="1" outlineLevel="1" x14ac:dyDescent="0.35">
      <c r="A400" s="83" t="s">
        <v>2061</v>
      </c>
      <c r="B400" s="7" t="s">
        <v>2840</v>
      </c>
      <c r="C400" s="178" t="s">
        <v>2062</v>
      </c>
      <c r="D400" s="97" t="s">
        <v>2841</v>
      </c>
      <c r="E400" s="97">
        <v>2</v>
      </c>
      <c r="F400" s="97">
        <v>3</v>
      </c>
      <c r="G400" s="97">
        <f t="shared" si="12"/>
        <v>5</v>
      </c>
      <c r="H400" s="80">
        <v>43690</v>
      </c>
      <c r="I400" s="230">
        <v>310</v>
      </c>
    </row>
    <row r="401" spans="1:9" hidden="1" outlineLevel="1" x14ac:dyDescent="0.35">
      <c r="A401" s="83" t="s">
        <v>2061</v>
      </c>
      <c r="B401" s="7" t="s">
        <v>2842</v>
      </c>
      <c r="C401" s="178" t="s">
        <v>2062</v>
      </c>
      <c r="D401" s="97" t="s">
        <v>2843</v>
      </c>
      <c r="E401" s="97">
        <v>3</v>
      </c>
      <c r="F401" s="97">
        <v>5</v>
      </c>
      <c r="G401" s="97">
        <f t="shared" si="12"/>
        <v>8</v>
      </c>
      <c r="H401" s="80">
        <v>43690</v>
      </c>
      <c r="I401" s="230">
        <v>190</v>
      </c>
    </row>
    <row r="402" spans="1:9" hidden="1" outlineLevel="1" x14ac:dyDescent="0.35">
      <c r="A402" s="83" t="s">
        <v>2061</v>
      </c>
      <c r="B402" s="7" t="s">
        <v>2844</v>
      </c>
      <c r="C402" s="178" t="s">
        <v>2062</v>
      </c>
      <c r="D402" s="97" t="s">
        <v>2845</v>
      </c>
      <c r="E402" s="97">
        <v>1</v>
      </c>
      <c r="F402" s="97">
        <v>2</v>
      </c>
      <c r="G402" s="97">
        <f t="shared" si="12"/>
        <v>3</v>
      </c>
      <c r="H402" s="80">
        <v>43690</v>
      </c>
      <c r="I402" s="230">
        <v>98</v>
      </c>
    </row>
    <row r="403" spans="1:9" hidden="1" outlineLevel="1" x14ac:dyDescent="0.35">
      <c r="A403" s="83" t="s">
        <v>2061</v>
      </c>
      <c r="B403" s="7" t="s">
        <v>2846</v>
      </c>
      <c r="C403" s="178" t="s">
        <v>2062</v>
      </c>
      <c r="D403" s="97" t="s">
        <v>2847</v>
      </c>
      <c r="E403" s="97">
        <v>1</v>
      </c>
      <c r="F403" s="97">
        <v>2</v>
      </c>
      <c r="G403" s="97">
        <f t="shared" si="12"/>
        <v>3</v>
      </c>
      <c r="H403" s="80">
        <v>43690</v>
      </c>
      <c r="I403" s="230">
        <v>390</v>
      </c>
    </row>
    <row r="404" spans="1:9" hidden="1" outlineLevel="1" x14ac:dyDescent="0.35">
      <c r="A404" s="83" t="s">
        <v>2061</v>
      </c>
      <c r="B404" s="7" t="s">
        <v>2848</v>
      </c>
      <c r="C404" s="178" t="s">
        <v>2062</v>
      </c>
      <c r="D404" s="97" t="s">
        <v>2849</v>
      </c>
      <c r="E404" s="97">
        <v>1</v>
      </c>
      <c r="F404" s="97">
        <v>4</v>
      </c>
      <c r="G404" s="97">
        <f t="shared" ref="G404:G428" si="13">E404+F404</f>
        <v>5</v>
      </c>
      <c r="H404" s="80">
        <v>43690</v>
      </c>
      <c r="I404" s="230">
        <v>170</v>
      </c>
    </row>
    <row r="405" spans="1:9" hidden="1" outlineLevel="1" x14ac:dyDescent="0.35">
      <c r="A405" s="83" t="s">
        <v>2061</v>
      </c>
      <c r="B405" s="7" t="s">
        <v>2850</v>
      </c>
      <c r="C405" s="178" t="s">
        <v>2062</v>
      </c>
      <c r="D405" s="97" t="s">
        <v>2851</v>
      </c>
      <c r="E405" s="97">
        <v>0</v>
      </c>
      <c r="F405" s="97">
        <v>6</v>
      </c>
      <c r="G405" s="97">
        <f t="shared" si="13"/>
        <v>6</v>
      </c>
      <c r="H405" s="80">
        <v>43690</v>
      </c>
      <c r="I405" s="230">
        <v>270</v>
      </c>
    </row>
    <row r="406" spans="1:9" hidden="1" outlineLevel="1" x14ac:dyDescent="0.35">
      <c r="A406" s="83" t="s">
        <v>2061</v>
      </c>
      <c r="B406" s="7" t="s">
        <v>2852</v>
      </c>
      <c r="C406" s="178" t="s">
        <v>2062</v>
      </c>
      <c r="D406" s="97" t="s">
        <v>2853</v>
      </c>
      <c r="E406" s="97">
        <v>2</v>
      </c>
      <c r="F406" s="97">
        <v>3</v>
      </c>
      <c r="G406" s="97">
        <f t="shared" si="13"/>
        <v>5</v>
      </c>
      <c r="H406" s="80">
        <v>43690</v>
      </c>
      <c r="I406" s="230">
        <v>300</v>
      </c>
    </row>
    <row r="407" spans="1:9" hidden="1" outlineLevel="1" x14ac:dyDescent="0.35">
      <c r="A407" s="83" t="s">
        <v>2061</v>
      </c>
      <c r="B407" s="7" t="s">
        <v>2854</v>
      </c>
      <c r="C407" s="178" t="s">
        <v>2062</v>
      </c>
      <c r="D407" s="97" t="s">
        <v>2855</v>
      </c>
      <c r="E407" s="97">
        <v>4</v>
      </c>
      <c r="F407" s="97">
        <v>3</v>
      </c>
      <c r="G407" s="97">
        <f t="shared" si="13"/>
        <v>7</v>
      </c>
      <c r="H407" s="80">
        <v>43690</v>
      </c>
      <c r="I407" s="230">
        <v>200</v>
      </c>
    </row>
    <row r="408" spans="1:9" hidden="1" outlineLevel="1" x14ac:dyDescent="0.35">
      <c r="A408" s="83" t="s">
        <v>2061</v>
      </c>
      <c r="B408" s="7" t="s">
        <v>2856</v>
      </c>
      <c r="C408" s="178" t="s">
        <v>2062</v>
      </c>
      <c r="D408" s="97" t="s">
        <v>2857</v>
      </c>
      <c r="E408" s="97">
        <v>7</v>
      </c>
      <c r="F408" s="97">
        <v>1</v>
      </c>
      <c r="G408" s="97">
        <f t="shared" si="13"/>
        <v>8</v>
      </c>
      <c r="H408" s="80">
        <v>43690</v>
      </c>
      <c r="I408" s="230">
        <v>210</v>
      </c>
    </row>
    <row r="409" spans="1:9" hidden="1" outlineLevel="1" x14ac:dyDescent="0.35">
      <c r="A409" s="83" t="s">
        <v>2061</v>
      </c>
      <c r="B409" s="7" t="s">
        <v>2858</v>
      </c>
      <c r="C409" s="178" t="s">
        <v>2062</v>
      </c>
      <c r="D409" s="97" t="s">
        <v>2859</v>
      </c>
      <c r="E409" s="97">
        <v>5</v>
      </c>
      <c r="F409" s="97">
        <v>2</v>
      </c>
      <c r="G409" s="97">
        <f t="shared" si="13"/>
        <v>7</v>
      </c>
      <c r="H409" s="80">
        <v>43690</v>
      </c>
      <c r="I409" s="230">
        <v>150</v>
      </c>
    </row>
    <row r="410" spans="1:9" hidden="1" outlineLevel="1" x14ac:dyDescent="0.35">
      <c r="A410" s="83" t="s">
        <v>2061</v>
      </c>
      <c r="B410" s="7" t="s">
        <v>2860</v>
      </c>
      <c r="C410" s="178" t="s">
        <v>2062</v>
      </c>
      <c r="D410" s="97" t="s">
        <v>2861</v>
      </c>
      <c r="E410" s="97">
        <v>4</v>
      </c>
      <c r="F410" s="97">
        <v>2</v>
      </c>
      <c r="G410" s="97">
        <f t="shared" si="13"/>
        <v>6</v>
      </c>
      <c r="H410" s="80">
        <v>43690</v>
      </c>
      <c r="I410" s="230">
        <v>190</v>
      </c>
    </row>
    <row r="411" spans="1:9" hidden="1" outlineLevel="1" x14ac:dyDescent="0.35">
      <c r="A411" s="83" t="s">
        <v>2061</v>
      </c>
      <c r="B411" s="7" t="s">
        <v>2862</v>
      </c>
      <c r="C411" s="178" t="s">
        <v>2062</v>
      </c>
      <c r="D411" s="97" t="s">
        <v>2863</v>
      </c>
      <c r="E411" s="97">
        <v>3</v>
      </c>
      <c r="F411" s="97">
        <v>2</v>
      </c>
      <c r="G411" s="97">
        <f t="shared" si="13"/>
        <v>5</v>
      </c>
      <c r="H411" s="80">
        <v>43690</v>
      </c>
      <c r="I411" s="230">
        <v>200</v>
      </c>
    </row>
    <row r="412" spans="1:9" hidden="1" outlineLevel="1" x14ac:dyDescent="0.35">
      <c r="A412" s="83" t="s">
        <v>2061</v>
      </c>
      <c r="B412" s="7" t="s">
        <v>2864</v>
      </c>
      <c r="C412" s="178" t="s">
        <v>2062</v>
      </c>
      <c r="D412" s="97" t="s">
        <v>2865</v>
      </c>
      <c r="E412" s="97">
        <v>4</v>
      </c>
      <c r="F412" s="97">
        <v>2</v>
      </c>
      <c r="G412" s="97">
        <f t="shared" si="13"/>
        <v>6</v>
      </c>
      <c r="H412" s="80">
        <v>43690</v>
      </c>
      <c r="I412" s="230">
        <v>290</v>
      </c>
    </row>
    <row r="413" spans="1:9" hidden="1" outlineLevel="1" x14ac:dyDescent="0.35">
      <c r="A413" s="83" t="s">
        <v>2061</v>
      </c>
      <c r="B413" s="7" t="s">
        <v>2866</v>
      </c>
      <c r="C413" s="178" t="s">
        <v>2062</v>
      </c>
      <c r="D413" s="97" t="s">
        <v>2867</v>
      </c>
      <c r="E413" s="97">
        <v>8</v>
      </c>
      <c r="F413" s="97">
        <v>1</v>
      </c>
      <c r="G413" s="97">
        <f t="shared" si="13"/>
        <v>9</v>
      </c>
      <c r="H413" s="80">
        <v>43690</v>
      </c>
      <c r="I413" s="230">
        <v>170</v>
      </c>
    </row>
    <row r="414" spans="1:9" hidden="1" outlineLevel="1" x14ac:dyDescent="0.35">
      <c r="A414" s="83" t="s">
        <v>2061</v>
      </c>
      <c r="B414" s="7" t="s">
        <v>2868</v>
      </c>
      <c r="C414" s="178" t="s">
        <v>2062</v>
      </c>
      <c r="D414" s="97" t="s">
        <v>2869</v>
      </c>
      <c r="E414" s="97">
        <v>2</v>
      </c>
      <c r="F414" s="97">
        <v>2</v>
      </c>
      <c r="G414" s="97">
        <f t="shared" si="13"/>
        <v>4</v>
      </c>
      <c r="H414" s="80">
        <v>43690</v>
      </c>
      <c r="I414" s="230">
        <v>350</v>
      </c>
    </row>
    <row r="415" spans="1:9" hidden="1" outlineLevel="1" x14ac:dyDescent="0.35">
      <c r="A415" s="83" t="s">
        <v>2061</v>
      </c>
      <c r="B415" s="7" t="s">
        <v>2870</v>
      </c>
      <c r="C415" s="178" t="s">
        <v>2062</v>
      </c>
      <c r="D415" s="97" t="s">
        <v>2871</v>
      </c>
      <c r="E415" s="97">
        <v>1</v>
      </c>
      <c r="F415" s="97">
        <v>2</v>
      </c>
      <c r="G415" s="97">
        <f t="shared" si="13"/>
        <v>3</v>
      </c>
      <c r="H415" s="80">
        <v>43690</v>
      </c>
      <c r="I415" s="230">
        <v>330</v>
      </c>
    </row>
    <row r="416" spans="1:9" hidden="1" outlineLevel="1" x14ac:dyDescent="0.35">
      <c r="A416" s="83" t="s">
        <v>2061</v>
      </c>
      <c r="B416" s="7" t="s">
        <v>2872</v>
      </c>
      <c r="C416" s="178" t="s">
        <v>2062</v>
      </c>
      <c r="D416" s="97" t="s">
        <v>2873</v>
      </c>
      <c r="E416" s="97">
        <v>2</v>
      </c>
      <c r="F416" s="97">
        <v>2</v>
      </c>
      <c r="G416" s="97">
        <f t="shared" si="13"/>
        <v>4</v>
      </c>
      <c r="H416" s="80">
        <v>43690</v>
      </c>
      <c r="I416" s="230">
        <v>290</v>
      </c>
    </row>
    <row r="417" spans="1:9" hidden="1" outlineLevel="1" x14ac:dyDescent="0.35">
      <c r="A417" s="83" t="s">
        <v>2061</v>
      </c>
      <c r="B417" s="7" t="s">
        <v>2874</v>
      </c>
      <c r="C417" s="178" t="s">
        <v>2062</v>
      </c>
      <c r="D417" s="97" t="s">
        <v>2875</v>
      </c>
      <c r="E417" s="97">
        <v>4</v>
      </c>
      <c r="F417" s="97">
        <v>2</v>
      </c>
      <c r="G417" s="97">
        <f t="shared" si="13"/>
        <v>6</v>
      </c>
      <c r="H417" s="80">
        <v>43690</v>
      </c>
      <c r="I417" s="230">
        <v>680</v>
      </c>
    </row>
    <row r="418" spans="1:9" hidden="1" outlineLevel="1" x14ac:dyDescent="0.35">
      <c r="A418" s="83" t="s">
        <v>2061</v>
      </c>
      <c r="B418" s="7" t="s">
        <v>2876</v>
      </c>
      <c r="C418" s="178" t="s">
        <v>2062</v>
      </c>
      <c r="D418" s="97" t="s">
        <v>2877</v>
      </c>
      <c r="E418" s="97">
        <v>3</v>
      </c>
      <c r="F418" s="97">
        <v>1</v>
      </c>
      <c r="G418" s="97">
        <f t="shared" si="13"/>
        <v>4</v>
      </c>
      <c r="H418" s="80">
        <v>43690</v>
      </c>
      <c r="I418" s="230">
        <v>160</v>
      </c>
    </row>
    <row r="419" spans="1:9" hidden="1" outlineLevel="1" x14ac:dyDescent="0.35">
      <c r="A419" s="83" t="s">
        <v>2061</v>
      </c>
      <c r="B419" s="7" t="s">
        <v>2878</v>
      </c>
      <c r="C419" s="178" t="s">
        <v>2062</v>
      </c>
      <c r="D419" s="97" t="s">
        <v>2879</v>
      </c>
      <c r="E419" s="97">
        <v>5</v>
      </c>
      <c r="F419" s="97">
        <v>2</v>
      </c>
      <c r="G419" s="97">
        <f t="shared" si="13"/>
        <v>7</v>
      </c>
      <c r="H419" s="80">
        <v>43690</v>
      </c>
      <c r="I419" s="230">
        <v>180</v>
      </c>
    </row>
    <row r="420" spans="1:9" hidden="1" outlineLevel="1" x14ac:dyDescent="0.35">
      <c r="A420" s="83" t="s">
        <v>2061</v>
      </c>
      <c r="B420" s="7" t="s">
        <v>2880</v>
      </c>
      <c r="C420" s="178" t="s">
        <v>2062</v>
      </c>
      <c r="D420" s="97" t="s">
        <v>2881</v>
      </c>
      <c r="E420" s="97">
        <v>4</v>
      </c>
      <c r="F420" s="97">
        <v>2</v>
      </c>
      <c r="G420" s="97">
        <f t="shared" si="13"/>
        <v>6</v>
      </c>
      <c r="H420" s="80">
        <v>43690</v>
      </c>
      <c r="I420" s="230">
        <v>570</v>
      </c>
    </row>
    <row r="421" spans="1:9" hidden="1" outlineLevel="1" x14ac:dyDescent="0.35">
      <c r="A421" s="83" t="s">
        <v>2061</v>
      </c>
      <c r="B421" s="7" t="s">
        <v>2882</v>
      </c>
      <c r="C421" s="178" t="s">
        <v>2062</v>
      </c>
      <c r="D421" s="97" t="s">
        <v>2883</v>
      </c>
      <c r="E421" s="97">
        <v>0</v>
      </c>
      <c r="F421" s="97">
        <v>1</v>
      </c>
      <c r="G421" s="97">
        <f t="shared" si="13"/>
        <v>1</v>
      </c>
      <c r="H421" s="80">
        <v>43690</v>
      </c>
      <c r="I421" s="230">
        <v>220</v>
      </c>
    </row>
    <row r="422" spans="1:9" hidden="1" outlineLevel="1" x14ac:dyDescent="0.35">
      <c r="A422" s="83" t="s">
        <v>2061</v>
      </c>
      <c r="B422" s="7" t="s">
        <v>2884</v>
      </c>
      <c r="C422" s="178" t="s">
        <v>2062</v>
      </c>
      <c r="D422" s="97" t="s">
        <v>2885</v>
      </c>
      <c r="E422" s="97">
        <v>2</v>
      </c>
      <c r="F422" s="97">
        <v>1</v>
      </c>
      <c r="G422" s="97">
        <f t="shared" si="13"/>
        <v>3</v>
      </c>
      <c r="H422" s="80">
        <v>43690</v>
      </c>
      <c r="I422" s="230">
        <v>700</v>
      </c>
    </row>
    <row r="423" spans="1:9" hidden="1" outlineLevel="1" x14ac:dyDescent="0.35">
      <c r="A423" s="83" t="s">
        <v>2061</v>
      </c>
      <c r="B423" s="7" t="s">
        <v>2886</v>
      </c>
      <c r="C423" s="178" t="s">
        <v>2062</v>
      </c>
      <c r="D423" s="97" t="s">
        <v>2887</v>
      </c>
      <c r="E423" s="97">
        <v>1</v>
      </c>
      <c r="F423" s="97">
        <v>2</v>
      </c>
      <c r="G423" s="97">
        <f t="shared" si="13"/>
        <v>3</v>
      </c>
      <c r="H423" s="80">
        <v>43690</v>
      </c>
      <c r="I423" s="230">
        <v>180</v>
      </c>
    </row>
    <row r="424" spans="1:9" hidden="1" outlineLevel="1" x14ac:dyDescent="0.35">
      <c r="A424" s="83" t="s">
        <v>2061</v>
      </c>
      <c r="B424" s="7" t="s">
        <v>2888</v>
      </c>
      <c r="C424" s="178" t="s">
        <v>2062</v>
      </c>
      <c r="D424" s="97" t="s">
        <v>2889</v>
      </c>
      <c r="E424" s="97">
        <v>2</v>
      </c>
      <c r="F424" s="97">
        <v>3</v>
      </c>
      <c r="G424" s="97">
        <f t="shared" si="13"/>
        <v>5</v>
      </c>
      <c r="H424" s="80">
        <v>43690</v>
      </c>
      <c r="I424" s="230">
        <v>450</v>
      </c>
    </row>
    <row r="425" spans="1:9" hidden="1" outlineLevel="1" x14ac:dyDescent="0.35">
      <c r="A425" s="83" t="s">
        <v>2061</v>
      </c>
      <c r="B425" s="7" t="s">
        <v>2890</v>
      </c>
      <c r="C425" s="178" t="s">
        <v>2062</v>
      </c>
      <c r="D425" s="97" t="s">
        <v>2891</v>
      </c>
      <c r="E425" s="97">
        <v>1</v>
      </c>
      <c r="F425" s="97">
        <v>1</v>
      </c>
      <c r="G425" s="97">
        <f t="shared" si="13"/>
        <v>2</v>
      </c>
      <c r="H425" s="80">
        <v>43690</v>
      </c>
      <c r="I425" s="230">
        <v>300</v>
      </c>
    </row>
    <row r="426" spans="1:9" hidden="1" outlineLevel="1" x14ac:dyDescent="0.35">
      <c r="A426" s="83" t="s">
        <v>2061</v>
      </c>
      <c r="B426" s="7" t="s">
        <v>2892</v>
      </c>
      <c r="C426" s="178" t="s">
        <v>2062</v>
      </c>
      <c r="D426" s="97" t="s">
        <v>2893</v>
      </c>
      <c r="E426" s="97">
        <v>1</v>
      </c>
      <c r="F426" s="97">
        <v>1</v>
      </c>
      <c r="G426" s="97">
        <f t="shared" si="13"/>
        <v>2</v>
      </c>
      <c r="H426" s="80">
        <v>43690</v>
      </c>
      <c r="I426" s="230">
        <v>320</v>
      </c>
    </row>
    <row r="427" spans="1:9" hidden="1" outlineLevel="1" x14ac:dyDescent="0.35">
      <c r="A427" s="83" t="s">
        <v>2061</v>
      </c>
      <c r="B427" s="7" t="s">
        <v>2894</v>
      </c>
      <c r="C427" s="178" t="s">
        <v>2062</v>
      </c>
      <c r="D427" s="97" t="s">
        <v>2895</v>
      </c>
      <c r="E427" s="97">
        <v>2</v>
      </c>
      <c r="F427" s="97">
        <v>2</v>
      </c>
      <c r="G427" s="97">
        <f t="shared" si="13"/>
        <v>4</v>
      </c>
      <c r="H427" s="80">
        <v>43690</v>
      </c>
      <c r="I427" s="230">
        <v>440</v>
      </c>
    </row>
    <row r="428" spans="1:9" hidden="1" outlineLevel="1" x14ac:dyDescent="0.35">
      <c r="A428" s="83" t="s">
        <v>2061</v>
      </c>
      <c r="B428" s="7" t="s">
        <v>2896</v>
      </c>
      <c r="C428" s="178" t="s">
        <v>2062</v>
      </c>
      <c r="D428" s="97" t="s">
        <v>2897</v>
      </c>
      <c r="E428" s="97">
        <v>1</v>
      </c>
      <c r="F428" s="97">
        <v>2</v>
      </c>
      <c r="G428" s="97">
        <f t="shared" si="13"/>
        <v>3</v>
      </c>
      <c r="H428" s="80">
        <v>43690</v>
      </c>
      <c r="I428" s="230">
        <v>110</v>
      </c>
    </row>
    <row r="429" spans="1:9" ht="15" collapsed="1" thickBot="1" x14ac:dyDescent="0.4">
      <c r="A429" s="84" t="s">
        <v>2061</v>
      </c>
      <c r="B429" s="87"/>
      <c r="C429" s="184" t="s">
        <v>2062</v>
      </c>
      <c r="D429" s="94">
        <f>COUNTA(D340:D428)</f>
        <v>89</v>
      </c>
      <c r="E429" s="94">
        <f>SUM(E340:E428)</f>
        <v>234</v>
      </c>
      <c r="F429" s="94">
        <f>SUM(F340:F428)</f>
        <v>257</v>
      </c>
      <c r="G429" s="94">
        <f>SUM(G340:G428)</f>
        <v>491</v>
      </c>
      <c r="H429" s="105">
        <v>43690</v>
      </c>
      <c r="I429" s="95">
        <f>AVERAGE(I340:I428)</f>
        <v>276.42696629213481</v>
      </c>
    </row>
    <row r="430" spans="1:9" hidden="1" outlineLevel="1" x14ac:dyDescent="0.35">
      <c r="A430" s="160" t="s">
        <v>2063</v>
      </c>
      <c r="B430" s="88" t="s">
        <v>2898</v>
      </c>
      <c r="C430" s="99" t="s">
        <v>2064</v>
      </c>
      <c r="D430" s="100" t="s">
        <v>2899</v>
      </c>
      <c r="E430" s="100">
        <v>2</v>
      </c>
      <c r="F430" s="100">
        <v>2</v>
      </c>
      <c r="G430" s="101">
        <f t="shared" ref="G430:G493" si="14">E430+F430</f>
        <v>4</v>
      </c>
      <c r="H430" s="80">
        <v>43678</v>
      </c>
      <c r="I430" s="229">
        <v>30</v>
      </c>
    </row>
    <row r="431" spans="1:9" hidden="1" outlineLevel="1" x14ac:dyDescent="0.35">
      <c r="A431" s="293" t="s">
        <v>2063</v>
      </c>
      <c r="B431" s="86" t="s">
        <v>2900</v>
      </c>
      <c r="C431" s="92" t="s">
        <v>2064</v>
      </c>
      <c r="D431" s="96" t="s">
        <v>2901</v>
      </c>
      <c r="E431" s="96">
        <v>4</v>
      </c>
      <c r="F431" s="96">
        <v>3</v>
      </c>
      <c r="G431" s="97">
        <f t="shared" si="14"/>
        <v>7</v>
      </c>
      <c r="H431" s="80">
        <v>43678</v>
      </c>
      <c r="I431" s="228">
        <v>60</v>
      </c>
    </row>
    <row r="432" spans="1:9" hidden="1" outlineLevel="1" x14ac:dyDescent="0.35">
      <c r="A432" s="293" t="s">
        <v>2063</v>
      </c>
      <c r="B432" s="86" t="s">
        <v>2902</v>
      </c>
      <c r="C432" s="92" t="s">
        <v>2064</v>
      </c>
      <c r="D432" s="96" t="s">
        <v>2903</v>
      </c>
      <c r="E432" s="96">
        <v>1</v>
      </c>
      <c r="F432" s="96">
        <v>2</v>
      </c>
      <c r="G432" s="97">
        <f t="shared" si="14"/>
        <v>3</v>
      </c>
      <c r="H432" s="80">
        <v>43678</v>
      </c>
      <c r="I432" s="228">
        <v>120</v>
      </c>
    </row>
    <row r="433" spans="1:9" hidden="1" outlineLevel="1" x14ac:dyDescent="0.35">
      <c r="A433" s="293" t="s">
        <v>2063</v>
      </c>
      <c r="B433" s="86" t="s">
        <v>2904</v>
      </c>
      <c r="C433" s="92" t="s">
        <v>2064</v>
      </c>
      <c r="D433" s="96" t="s">
        <v>2905</v>
      </c>
      <c r="E433" s="96">
        <v>1</v>
      </c>
      <c r="F433" s="96">
        <v>2</v>
      </c>
      <c r="G433" s="97">
        <f t="shared" si="14"/>
        <v>3</v>
      </c>
      <c r="H433" s="80">
        <v>43678</v>
      </c>
      <c r="I433" s="228">
        <v>90</v>
      </c>
    </row>
    <row r="434" spans="1:9" hidden="1" outlineLevel="1" x14ac:dyDescent="0.35">
      <c r="A434" s="293" t="s">
        <v>2063</v>
      </c>
      <c r="B434" s="86" t="s">
        <v>2906</v>
      </c>
      <c r="C434" s="92" t="s">
        <v>2064</v>
      </c>
      <c r="D434" s="96" t="s">
        <v>2907</v>
      </c>
      <c r="E434" s="96">
        <v>0</v>
      </c>
      <c r="F434" s="96">
        <v>2</v>
      </c>
      <c r="G434" s="97">
        <f t="shared" si="14"/>
        <v>2</v>
      </c>
      <c r="H434" s="80">
        <v>43678</v>
      </c>
      <c r="I434" s="228">
        <v>130</v>
      </c>
    </row>
    <row r="435" spans="1:9" hidden="1" outlineLevel="1" x14ac:dyDescent="0.35">
      <c r="A435" s="293" t="s">
        <v>2063</v>
      </c>
      <c r="B435" s="86" t="s">
        <v>2908</v>
      </c>
      <c r="C435" s="92" t="s">
        <v>2064</v>
      </c>
      <c r="D435" s="96" t="s">
        <v>2909</v>
      </c>
      <c r="E435" s="96">
        <v>3</v>
      </c>
      <c r="F435" s="96">
        <v>2</v>
      </c>
      <c r="G435" s="97">
        <f t="shared" si="14"/>
        <v>5</v>
      </c>
      <c r="H435" s="80">
        <v>43678</v>
      </c>
      <c r="I435" s="228">
        <v>250</v>
      </c>
    </row>
    <row r="436" spans="1:9" hidden="1" outlineLevel="1" x14ac:dyDescent="0.35">
      <c r="A436" s="293" t="s">
        <v>2063</v>
      </c>
      <c r="B436" s="86" t="s">
        <v>2910</v>
      </c>
      <c r="C436" s="92" t="s">
        <v>2064</v>
      </c>
      <c r="D436" s="96" t="s">
        <v>2911</v>
      </c>
      <c r="E436" s="96">
        <v>2</v>
      </c>
      <c r="F436" s="96">
        <v>2</v>
      </c>
      <c r="G436" s="97">
        <f t="shared" si="14"/>
        <v>4</v>
      </c>
      <c r="H436" s="80">
        <v>43678</v>
      </c>
      <c r="I436" s="228">
        <v>190</v>
      </c>
    </row>
    <row r="437" spans="1:9" hidden="1" outlineLevel="1" x14ac:dyDescent="0.35">
      <c r="A437" s="293" t="s">
        <v>2063</v>
      </c>
      <c r="B437" s="86" t="s">
        <v>2912</v>
      </c>
      <c r="C437" s="92" t="s">
        <v>2064</v>
      </c>
      <c r="D437" s="96" t="s">
        <v>2913</v>
      </c>
      <c r="E437" s="96">
        <v>6</v>
      </c>
      <c r="F437" s="96">
        <v>4</v>
      </c>
      <c r="G437" s="97">
        <f t="shared" si="14"/>
        <v>10</v>
      </c>
      <c r="H437" s="80">
        <v>43678</v>
      </c>
      <c r="I437" s="228">
        <v>50</v>
      </c>
    </row>
    <row r="438" spans="1:9" hidden="1" outlineLevel="1" x14ac:dyDescent="0.35">
      <c r="A438" s="293" t="s">
        <v>2063</v>
      </c>
      <c r="B438" s="86" t="s">
        <v>2914</v>
      </c>
      <c r="C438" s="92" t="s">
        <v>2064</v>
      </c>
      <c r="D438" s="96" t="s">
        <v>2915</v>
      </c>
      <c r="E438" s="96">
        <v>1</v>
      </c>
      <c r="F438" s="96">
        <v>2</v>
      </c>
      <c r="G438" s="97">
        <f t="shared" si="14"/>
        <v>3</v>
      </c>
      <c r="H438" s="80">
        <v>43678</v>
      </c>
      <c r="I438" s="228">
        <v>280</v>
      </c>
    </row>
    <row r="439" spans="1:9" hidden="1" outlineLevel="1" x14ac:dyDescent="0.35">
      <c r="A439" s="293" t="s">
        <v>2063</v>
      </c>
      <c r="B439" s="86" t="s">
        <v>2916</v>
      </c>
      <c r="C439" s="92" t="s">
        <v>2064</v>
      </c>
      <c r="D439" s="96" t="s">
        <v>2917</v>
      </c>
      <c r="E439" s="96">
        <v>3</v>
      </c>
      <c r="F439" s="96">
        <v>2</v>
      </c>
      <c r="G439" s="97">
        <f t="shared" si="14"/>
        <v>5</v>
      </c>
      <c r="H439" s="80">
        <v>43678</v>
      </c>
      <c r="I439" s="228">
        <v>250</v>
      </c>
    </row>
    <row r="440" spans="1:9" hidden="1" outlineLevel="1" x14ac:dyDescent="0.35">
      <c r="A440" s="293" t="s">
        <v>2063</v>
      </c>
      <c r="B440" s="86" t="s">
        <v>2918</v>
      </c>
      <c r="C440" s="92" t="s">
        <v>2064</v>
      </c>
      <c r="D440" s="96" t="s">
        <v>2919</v>
      </c>
      <c r="E440" s="96">
        <v>1</v>
      </c>
      <c r="F440" s="96">
        <v>2</v>
      </c>
      <c r="G440" s="97">
        <f t="shared" si="14"/>
        <v>3</v>
      </c>
      <c r="H440" s="80">
        <v>43678</v>
      </c>
      <c r="I440" s="228">
        <v>180</v>
      </c>
    </row>
    <row r="441" spans="1:9" hidden="1" outlineLevel="1" x14ac:dyDescent="0.35">
      <c r="A441" s="293" t="s">
        <v>2063</v>
      </c>
      <c r="B441" s="86" t="s">
        <v>2920</v>
      </c>
      <c r="C441" s="92" t="s">
        <v>2064</v>
      </c>
      <c r="D441" s="96" t="s">
        <v>2921</v>
      </c>
      <c r="E441" s="96">
        <v>4</v>
      </c>
      <c r="F441" s="96">
        <v>2</v>
      </c>
      <c r="G441" s="97">
        <f t="shared" si="14"/>
        <v>6</v>
      </c>
      <c r="H441" s="80">
        <v>43678</v>
      </c>
      <c r="I441" s="228">
        <v>210</v>
      </c>
    </row>
    <row r="442" spans="1:9" hidden="1" outlineLevel="1" x14ac:dyDescent="0.35">
      <c r="A442" s="293" t="s">
        <v>2063</v>
      </c>
      <c r="B442" s="86" t="s">
        <v>2922</v>
      </c>
      <c r="C442" s="92" t="s">
        <v>2064</v>
      </c>
      <c r="D442" s="96" t="s">
        <v>2923</v>
      </c>
      <c r="E442" s="96">
        <v>1</v>
      </c>
      <c r="F442" s="96">
        <v>2</v>
      </c>
      <c r="G442" s="97">
        <f t="shared" si="14"/>
        <v>3</v>
      </c>
      <c r="H442" s="80">
        <v>43678</v>
      </c>
      <c r="I442" s="228">
        <v>170</v>
      </c>
    </row>
    <row r="443" spans="1:9" hidden="1" outlineLevel="1" x14ac:dyDescent="0.35">
      <c r="A443" s="293" t="s">
        <v>2063</v>
      </c>
      <c r="B443" s="86" t="s">
        <v>2924</v>
      </c>
      <c r="C443" s="92" t="s">
        <v>2064</v>
      </c>
      <c r="D443" s="96" t="s">
        <v>2925</v>
      </c>
      <c r="E443" s="96">
        <v>7</v>
      </c>
      <c r="F443" s="96">
        <v>3</v>
      </c>
      <c r="G443" s="97">
        <f t="shared" si="14"/>
        <v>10</v>
      </c>
      <c r="H443" s="80">
        <v>43678</v>
      </c>
      <c r="I443" s="228">
        <v>130</v>
      </c>
    </row>
    <row r="444" spans="1:9" hidden="1" outlineLevel="1" x14ac:dyDescent="0.35">
      <c r="A444" s="293" t="s">
        <v>2063</v>
      </c>
      <c r="B444" s="86" t="s">
        <v>2926</v>
      </c>
      <c r="C444" s="92" t="s">
        <v>2064</v>
      </c>
      <c r="D444" s="96" t="s">
        <v>2927</v>
      </c>
      <c r="E444" s="96">
        <v>3</v>
      </c>
      <c r="F444" s="96">
        <v>2</v>
      </c>
      <c r="G444" s="97">
        <f t="shared" si="14"/>
        <v>5</v>
      </c>
      <c r="H444" s="80">
        <v>43678</v>
      </c>
      <c r="I444" s="228">
        <v>80</v>
      </c>
    </row>
    <row r="445" spans="1:9" hidden="1" outlineLevel="1" x14ac:dyDescent="0.35">
      <c r="A445" s="293" t="s">
        <v>2063</v>
      </c>
      <c r="B445" s="86" t="s">
        <v>2928</v>
      </c>
      <c r="C445" s="92" t="s">
        <v>2064</v>
      </c>
      <c r="D445" s="96" t="s">
        <v>2929</v>
      </c>
      <c r="E445" s="96">
        <v>3</v>
      </c>
      <c r="F445" s="96">
        <v>2</v>
      </c>
      <c r="G445" s="97">
        <f t="shared" si="14"/>
        <v>5</v>
      </c>
      <c r="H445" s="80">
        <v>43678</v>
      </c>
      <c r="I445" s="228">
        <v>230</v>
      </c>
    </row>
    <row r="446" spans="1:9" hidden="1" outlineLevel="1" x14ac:dyDescent="0.35">
      <c r="A446" s="293" t="s">
        <v>2063</v>
      </c>
      <c r="B446" s="86" t="s">
        <v>2930</v>
      </c>
      <c r="C446" s="92" t="s">
        <v>2064</v>
      </c>
      <c r="D446" s="96" t="s">
        <v>2931</v>
      </c>
      <c r="E446" s="96">
        <v>2</v>
      </c>
      <c r="F446" s="96">
        <v>2</v>
      </c>
      <c r="G446" s="97">
        <f t="shared" si="14"/>
        <v>4</v>
      </c>
      <c r="H446" s="80">
        <v>43678</v>
      </c>
      <c r="I446" s="228">
        <v>210</v>
      </c>
    </row>
    <row r="447" spans="1:9" hidden="1" outlineLevel="1" x14ac:dyDescent="0.35">
      <c r="A447" s="293" t="s">
        <v>2063</v>
      </c>
      <c r="B447" s="86" t="s">
        <v>2932</v>
      </c>
      <c r="C447" s="92" t="s">
        <v>2064</v>
      </c>
      <c r="D447" s="96" t="s">
        <v>2933</v>
      </c>
      <c r="E447" s="96">
        <v>4</v>
      </c>
      <c r="F447" s="96">
        <v>2</v>
      </c>
      <c r="G447" s="97">
        <f t="shared" si="14"/>
        <v>6</v>
      </c>
      <c r="H447" s="80">
        <v>43678</v>
      </c>
      <c r="I447" s="228">
        <v>100</v>
      </c>
    </row>
    <row r="448" spans="1:9" hidden="1" outlineLevel="1" x14ac:dyDescent="0.35">
      <c r="A448" s="293" t="s">
        <v>2063</v>
      </c>
      <c r="B448" s="86" t="s">
        <v>2934</v>
      </c>
      <c r="C448" s="92" t="s">
        <v>2064</v>
      </c>
      <c r="D448" s="96" t="s">
        <v>2935</v>
      </c>
      <c r="E448" s="96">
        <v>2</v>
      </c>
      <c r="F448" s="96">
        <v>2</v>
      </c>
      <c r="G448" s="97">
        <f t="shared" si="14"/>
        <v>4</v>
      </c>
      <c r="H448" s="80">
        <v>43678</v>
      </c>
      <c r="I448" s="228">
        <v>500</v>
      </c>
    </row>
    <row r="449" spans="1:9" hidden="1" outlineLevel="1" x14ac:dyDescent="0.35">
      <c r="A449" s="293" t="s">
        <v>2063</v>
      </c>
      <c r="B449" s="86" t="s">
        <v>2936</v>
      </c>
      <c r="C449" s="92" t="s">
        <v>2064</v>
      </c>
      <c r="D449" s="96" t="s">
        <v>2937</v>
      </c>
      <c r="E449" s="96">
        <v>1</v>
      </c>
      <c r="F449" s="96">
        <v>2</v>
      </c>
      <c r="G449" s="97">
        <f t="shared" si="14"/>
        <v>3</v>
      </c>
      <c r="H449" s="80">
        <v>43678</v>
      </c>
      <c r="I449" s="228">
        <v>530</v>
      </c>
    </row>
    <row r="450" spans="1:9" hidden="1" outlineLevel="1" x14ac:dyDescent="0.35">
      <c r="A450" s="293" t="s">
        <v>2063</v>
      </c>
      <c r="B450" s="86" t="s">
        <v>2938</v>
      </c>
      <c r="C450" s="92" t="s">
        <v>2064</v>
      </c>
      <c r="D450" s="96" t="s">
        <v>2455</v>
      </c>
      <c r="E450" s="96">
        <v>0</v>
      </c>
      <c r="F450" s="96">
        <v>2</v>
      </c>
      <c r="G450" s="97">
        <f t="shared" si="14"/>
        <v>2</v>
      </c>
      <c r="H450" s="80">
        <v>43678</v>
      </c>
      <c r="I450" s="228">
        <v>540</v>
      </c>
    </row>
    <row r="451" spans="1:9" hidden="1" outlineLevel="1" x14ac:dyDescent="0.35">
      <c r="A451" s="293" t="s">
        <v>2063</v>
      </c>
      <c r="B451" s="86" t="s">
        <v>2939</v>
      </c>
      <c r="C451" s="92" t="s">
        <v>2064</v>
      </c>
      <c r="D451" s="96" t="s">
        <v>2940</v>
      </c>
      <c r="E451" s="96">
        <v>3</v>
      </c>
      <c r="F451" s="96">
        <v>3</v>
      </c>
      <c r="G451" s="97">
        <f t="shared" si="14"/>
        <v>6</v>
      </c>
      <c r="H451" s="80">
        <v>43678</v>
      </c>
      <c r="I451" s="228">
        <v>550</v>
      </c>
    </row>
    <row r="452" spans="1:9" hidden="1" outlineLevel="1" x14ac:dyDescent="0.35">
      <c r="A452" s="293" t="s">
        <v>2063</v>
      </c>
      <c r="B452" s="86" t="s">
        <v>2941</v>
      </c>
      <c r="C452" s="92" t="s">
        <v>2064</v>
      </c>
      <c r="D452" s="96" t="s">
        <v>2942</v>
      </c>
      <c r="E452" s="96">
        <v>1</v>
      </c>
      <c r="F452" s="96">
        <v>2</v>
      </c>
      <c r="G452" s="97">
        <f t="shared" si="14"/>
        <v>3</v>
      </c>
      <c r="H452" s="80">
        <v>43678</v>
      </c>
      <c r="I452" s="228">
        <v>590</v>
      </c>
    </row>
    <row r="453" spans="1:9" hidden="1" outlineLevel="1" x14ac:dyDescent="0.35">
      <c r="A453" s="293" t="s">
        <v>2063</v>
      </c>
      <c r="B453" s="86" t="s">
        <v>2943</v>
      </c>
      <c r="C453" s="92" t="s">
        <v>2064</v>
      </c>
      <c r="D453" s="96" t="s">
        <v>2944</v>
      </c>
      <c r="E453" s="96">
        <v>2</v>
      </c>
      <c r="F453" s="96">
        <v>2</v>
      </c>
      <c r="G453" s="97">
        <f t="shared" si="14"/>
        <v>4</v>
      </c>
      <c r="H453" s="80">
        <v>43678</v>
      </c>
      <c r="I453" s="228">
        <v>570</v>
      </c>
    </row>
    <row r="454" spans="1:9" hidden="1" outlineLevel="1" x14ac:dyDescent="0.35">
      <c r="A454" s="293" t="s">
        <v>2063</v>
      </c>
      <c r="B454" s="86" t="s">
        <v>2945</v>
      </c>
      <c r="C454" s="92" t="s">
        <v>2064</v>
      </c>
      <c r="D454" s="96" t="s">
        <v>2946</v>
      </c>
      <c r="E454" s="96">
        <v>0</v>
      </c>
      <c r="F454" s="96">
        <v>2</v>
      </c>
      <c r="G454" s="97">
        <f t="shared" si="14"/>
        <v>2</v>
      </c>
      <c r="H454" s="80">
        <v>43678</v>
      </c>
      <c r="I454" s="228">
        <v>630</v>
      </c>
    </row>
    <row r="455" spans="1:9" hidden="1" outlineLevel="1" x14ac:dyDescent="0.35">
      <c r="A455" s="293" t="s">
        <v>2063</v>
      </c>
      <c r="B455" s="86" t="s">
        <v>2947</v>
      </c>
      <c r="C455" s="92" t="s">
        <v>2064</v>
      </c>
      <c r="D455" s="96" t="s">
        <v>2948</v>
      </c>
      <c r="E455" s="96">
        <v>4</v>
      </c>
      <c r="F455" s="96">
        <v>2</v>
      </c>
      <c r="G455" s="97">
        <f t="shared" si="14"/>
        <v>6</v>
      </c>
      <c r="H455" s="80">
        <v>43678</v>
      </c>
      <c r="I455" s="228">
        <v>670</v>
      </c>
    </row>
    <row r="456" spans="1:9" hidden="1" outlineLevel="1" x14ac:dyDescent="0.35">
      <c r="A456" s="293" t="s">
        <v>2063</v>
      </c>
      <c r="B456" s="86" t="s">
        <v>2949</v>
      </c>
      <c r="C456" s="92" t="s">
        <v>2064</v>
      </c>
      <c r="D456" s="96" t="s">
        <v>2950</v>
      </c>
      <c r="E456" s="96">
        <v>8</v>
      </c>
      <c r="F456" s="96">
        <v>2</v>
      </c>
      <c r="G456" s="97">
        <f t="shared" si="14"/>
        <v>10</v>
      </c>
      <c r="H456" s="80">
        <v>43678</v>
      </c>
      <c r="I456" s="228">
        <v>600</v>
      </c>
    </row>
    <row r="457" spans="1:9" hidden="1" outlineLevel="1" x14ac:dyDescent="0.35">
      <c r="A457" s="293" t="s">
        <v>2063</v>
      </c>
      <c r="B457" s="86" t="s">
        <v>2951</v>
      </c>
      <c r="C457" s="92" t="s">
        <v>2064</v>
      </c>
      <c r="D457" s="96" t="s">
        <v>2952</v>
      </c>
      <c r="E457" s="96">
        <v>6</v>
      </c>
      <c r="F457" s="96">
        <v>2</v>
      </c>
      <c r="G457" s="97">
        <f t="shared" si="14"/>
        <v>8</v>
      </c>
      <c r="H457" s="80">
        <v>43678</v>
      </c>
      <c r="I457" s="228">
        <v>650</v>
      </c>
    </row>
    <row r="458" spans="1:9" hidden="1" outlineLevel="1" x14ac:dyDescent="0.35">
      <c r="A458" s="293" t="s">
        <v>2063</v>
      </c>
      <c r="B458" s="86" t="s">
        <v>2953</v>
      </c>
      <c r="C458" s="92" t="s">
        <v>2064</v>
      </c>
      <c r="D458" s="96" t="s">
        <v>2954</v>
      </c>
      <c r="E458" s="96">
        <v>7</v>
      </c>
      <c r="F458" s="96">
        <v>4</v>
      </c>
      <c r="G458" s="97">
        <f t="shared" si="14"/>
        <v>11</v>
      </c>
      <c r="H458" s="80">
        <v>43678</v>
      </c>
      <c r="I458" s="228">
        <v>630</v>
      </c>
    </row>
    <row r="459" spans="1:9" hidden="1" outlineLevel="1" x14ac:dyDescent="0.35">
      <c r="A459" s="293" t="s">
        <v>2063</v>
      </c>
      <c r="B459" s="86" t="s">
        <v>2955</v>
      </c>
      <c r="C459" s="92" t="s">
        <v>2064</v>
      </c>
      <c r="D459" s="96" t="s">
        <v>2956</v>
      </c>
      <c r="E459" s="96">
        <v>2</v>
      </c>
      <c r="F459" s="96">
        <v>2</v>
      </c>
      <c r="G459" s="97">
        <f t="shared" si="14"/>
        <v>4</v>
      </c>
      <c r="H459" s="80">
        <v>43678</v>
      </c>
      <c r="I459" s="228">
        <v>680</v>
      </c>
    </row>
    <row r="460" spans="1:9" hidden="1" outlineLevel="1" x14ac:dyDescent="0.35">
      <c r="A460" s="293" t="s">
        <v>2063</v>
      </c>
      <c r="B460" s="86" t="s">
        <v>2957</v>
      </c>
      <c r="C460" s="92" t="s">
        <v>2064</v>
      </c>
      <c r="D460" s="96" t="s">
        <v>2958</v>
      </c>
      <c r="E460" s="96">
        <v>0</v>
      </c>
      <c r="F460" s="96">
        <v>2</v>
      </c>
      <c r="G460" s="97">
        <f t="shared" si="14"/>
        <v>2</v>
      </c>
      <c r="H460" s="80">
        <v>43678</v>
      </c>
      <c r="I460" s="228">
        <v>670</v>
      </c>
    </row>
    <row r="461" spans="1:9" hidden="1" outlineLevel="1" x14ac:dyDescent="0.35">
      <c r="A461" s="293" t="s">
        <v>2063</v>
      </c>
      <c r="B461" s="86" t="s">
        <v>2959</v>
      </c>
      <c r="C461" s="92" t="s">
        <v>2064</v>
      </c>
      <c r="D461" s="96" t="s">
        <v>2960</v>
      </c>
      <c r="E461" s="96">
        <v>1</v>
      </c>
      <c r="F461" s="96">
        <v>2</v>
      </c>
      <c r="G461" s="97">
        <f t="shared" si="14"/>
        <v>3</v>
      </c>
      <c r="H461" s="80">
        <v>43678</v>
      </c>
      <c r="I461" s="228">
        <v>690</v>
      </c>
    </row>
    <row r="462" spans="1:9" hidden="1" outlineLevel="1" x14ac:dyDescent="0.35">
      <c r="A462" s="293" t="s">
        <v>2063</v>
      </c>
      <c r="B462" s="86" t="s">
        <v>2961</v>
      </c>
      <c r="C462" s="92" t="s">
        <v>2064</v>
      </c>
      <c r="D462" s="96" t="s">
        <v>2962</v>
      </c>
      <c r="E462" s="96">
        <v>3</v>
      </c>
      <c r="F462" s="96">
        <v>3</v>
      </c>
      <c r="G462" s="97">
        <f t="shared" si="14"/>
        <v>6</v>
      </c>
      <c r="H462" s="80">
        <v>43678</v>
      </c>
      <c r="I462" s="228">
        <v>700</v>
      </c>
    </row>
    <row r="463" spans="1:9" hidden="1" outlineLevel="1" x14ac:dyDescent="0.35">
      <c r="A463" s="293" t="s">
        <v>2063</v>
      </c>
      <c r="B463" s="86" t="s">
        <v>2963</v>
      </c>
      <c r="C463" s="92" t="s">
        <v>2064</v>
      </c>
      <c r="D463" s="96" t="s">
        <v>2964</v>
      </c>
      <c r="E463" s="96">
        <v>2</v>
      </c>
      <c r="F463" s="96">
        <v>2</v>
      </c>
      <c r="G463" s="97">
        <f t="shared" si="14"/>
        <v>4</v>
      </c>
      <c r="H463" s="80">
        <v>43678</v>
      </c>
      <c r="I463" s="228">
        <v>380</v>
      </c>
    </row>
    <row r="464" spans="1:9" hidden="1" outlineLevel="1" x14ac:dyDescent="0.35">
      <c r="A464" s="293" t="s">
        <v>2063</v>
      </c>
      <c r="B464" s="86" t="s">
        <v>2965</v>
      </c>
      <c r="C464" s="92" t="s">
        <v>2064</v>
      </c>
      <c r="D464" s="96" t="s">
        <v>2966</v>
      </c>
      <c r="E464" s="96">
        <v>4</v>
      </c>
      <c r="F464" s="96">
        <v>2</v>
      </c>
      <c r="G464" s="97">
        <f t="shared" si="14"/>
        <v>6</v>
      </c>
      <c r="H464" s="80">
        <v>43678</v>
      </c>
      <c r="I464" s="228">
        <v>610</v>
      </c>
    </row>
    <row r="465" spans="1:9" hidden="1" outlineLevel="1" x14ac:dyDescent="0.35">
      <c r="A465" s="293" t="s">
        <v>2063</v>
      </c>
      <c r="B465" s="86" t="s">
        <v>2967</v>
      </c>
      <c r="C465" s="92" t="s">
        <v>2064</v>
      </c>
      <c r="D465" s="96" t="s">
        <v>2968</v>
      </c>
      <c r="E465" s="96">
        <v>5</v>
      </c>
      <c r="F465" s="96">
        <v>2</v>
      </c>
      <c r="G465" s="97">
        <f t="shared" si="14"/>
        <v>7</v>
      </c>
      <c r="H465" s="80">
        <v>43678</v>
      </c>
      <c r="I465" s="228">
        <v>650</v>
      </c>
    </row>
    <row r="466" spans="1:9" hidden="1" outlineLevel="1" x14ac:dyDescent="0.35">
      <c r="A466" s="293" t="s">
        <v>2063</v>
      </c>
      <c r="B466" s="86" t="s">
        <v>2969</v>
      </c>
      <c r="C466" s="92" t="s">
        <v>2064</v>
      </c>
      <c r="D466" s="96" t="s">
        <v>2970</v>
      </c>
      <c r="E466" s="96">
        <v>3</v>
      </c>
      <c r="F466" s="96">
        <v>3</v>
      </c>
      <c r="G466" s="97">
        <f t="shared" si="14"/>
        <v>6</v>
      </c>
      <c r="H466" s="80">
        <v>43678</v>
      </c>
      <c r="I466" s="228">
        <v>680</v>
      </c>
    </row>
    <row r="467" spans="1:9" hidden="1" outlineLevel="1" x14ac:dyDescent="0.35">
      <c r="A467" s="293" t="s">
        <v>2063</v>
      </c>
      <c r="B467" s="86" t="s">
        <v>2971</v>
      </c>
      <c r="C467" s="92" t="s">
        <v>2064</v>
      </c>
      <c r="D467" s="96" t="s">
        <v>2972</v>
      </c>
      <c r="E467" s="96">
        <v>3</v>
      </c>
      <c r="F467" s="96">
        <v>2</v>
      </c>
      <c r="G467" s="97">
        <f t="shared" si="14"/>
        <v>5</v>
      </c>
      <c r="H467" s="80">
        <v>43678</v>
      </c>
      <c r="I467" s="228">
        <v>800</v>
      </c>
    </row>
    <row r="468" spans="1:9" hidden="1" outlineLevel="1" x14ac:dyDescent="0.35">
      <c r="A468" s="293" t="s">
        <v>2063</v>
      </c>
      <c r="B468" s="86" t="s">
        <v>2973</v>
      </c>
      <c r="C468" s="92" t="s">
        <v>2064</v>
      </c>
      <c r="D468" s="96" t="s">
        <v>2974</v>
      </c>
      <c r="E468" s="96">
        <v>4</v>
      </c>
      <c r="F468" s="96">
        <v>2</v>
      </c>
      <c r="G468" s="97">
        <f t="shared" si="14"/>
        <v>6</v>
      </c>
      <c r="H468" s="80">
        <v>43678</v>
      </c>
      <c r="I468" s="228">
        <v>890</v>
      </c>
    </row>
    <row r="469" spans="1:9" hidden="1" outlineLevel="1" x14ac:dyDescent="0.35">
      <c r="A469" s="293" t="s">
        <v>2063</v>
      </c>
      <c r="B469" s="86" t="s">
        <v>2975</v>
      </c>
      <c r="C469" s="92" t="s">
        <v>2064</v>
      </c>
      <c r="D469" s="96" t="s">
        <v>2976</v>
      </c>
      <c r="E469" s="96">
        <v>6</v>
      </c>
      <c r="F469" s="96">
        <v>2</v>
      </c>
      <c r="G469" s="97">
        <f t="shared" si="14"/>
        <v>8</v>
      </c>
      <c r="H469" s="80">
        <v>43678</v>
      </c>
      <c r="I469" s="228">
        <v>730</v>
      </c>
    </row>
    <row r="470" spans="1:9" hidden="1" outlineLevel="1" x14ac:dyDescent="0.35">
      <c r="A470" s="293" t="s">
        <v>2063</v>
      </c>
      <c r="B470" s="86" t="s">
        <v>2977</v>
      </c>
      <c r="C470" s="92" t="s">
        <v>2064</v>
      </c>
      <c r="D470" s="96" t="s">
        <v>2978</v>
      </c>
      <c r="E470" s="96">
        <v>1</v>
      </c>
      <c r="F470" s="96">
        <v>2</v>
      </c>
      <c r="G470" s="97">
        <f t="shared" si="14"/>
        <v>3</v>
      </c>
      <c r="H470" s="80">
        <v>43678</v>
      </c>
      <c r="I470" s="228">
        <v>880</v>
      </c>
    </row>
    <row r="471" spans="1:9" hidden="1" outlineLevel="1" x14ac:dyDescent="0.35">
      <c r="A471" s="293" t="s">
        <v>2063</v>
      </c>
      <c r="B471" s="86" t="s">
        <v>2979</v>
      </c>
      <c r="C471" s="92" t="s">
        <v>2064</v>
      </c>
      <c r="D471" s="96" t="s">
        <v>2980</v>
      </c>
      <c r="E471" s="96">
        <v>1</v>
      </c>
      <c r="F471" s="96">
        <v>2</v>
      </c>
      <c r="G471" s="97">
        <f t="shared" si="14"/>
        <v>3</v>
      </c>
      <c r="H471" s="80">
        <v>43678</v>
      </c>
      <c r="I471" s="228">
        <v>855</v>
      </c>
    </row>
    <row r="472" spans="1:9" hidden="1" outlineLevel="1" x14ac:dyDescent="0.35">
      <c r="A472" s="293" t="s">
        <v>2063</v>
      </c>
      <c r="B472" s="86" t="s">
        <v>2981</v>
      </c>
      <c r="C472" s="92" t="s">
        <v>2064</v>
      </c>
      <c r="D472" s="96" t="s">
        <v>2982</v>
      </c>
      <c r="E472" s="96">
        <v>5</v>
      </c>
      <c r="F472" s="96">
        <v>3</v>
      </c>
      <c r="G472" s="97">
        <f t="shared" si="14"/>
        <v>8</v>
      </c>
      <c r="H472" s="80">
        <v>43678</v>
      </c>
      <c r="I472" s="228">
        <v>850</v>
      </c>
    </row>
    <row r="473" spans="1:9" hidden="1" outlineLevel="1" x14ac:dyDescent="0.35">
      <c r="A473" s="293" t="s">
        <v>2063</v>
      </c>
      <c r="B473" s="86" t="s">
        <v>2983</v>
      </c>
      <c r="C473" s="92" t="s">
        <v>2064</v>
      </c>
      <c r="D473" s="96" t="s">
        <v>2984</v>
      </c>
      <c r="E473" s="96">
        <v>1</v>
      </c>
      <c r="F473" s="96">
        <v>3</v>
      </c>
      <c r="G473" s="97">
        <f t="shared" si="14"/>
        <v>4</v>
      </c>
      <c r="H473" s="80">
        <v>43678</v>
      </c>
      <c r="I473" s="228">
        <v>150</v>
      </c>
    </row>
    <row r="474" spans="1:9" hidden="1" outlineLevel="1" x14ac:dyDescent="0.35">
      <c r="A474" s="293" t="s">
        <v>2063</v>
      </c>
      <c r="B474" s="86" t="s">
        <v>2985</v>
      </c>
      <c r="C474" s="92" t="s">
        <v>2064</v>
      </c>
      <c r="D474" s="96" t="s">
        <v>2986</v>
      </c>
      <c r="E474" s="96">
        <v>0</v>
      </c>
      <c r="F474" s="96">
        <v>2</v>
      </c>
      <c r="G474" s="97">
        <f t="shared" si="14"/>
        <v>2</v>
      </c>
      <c r="H474" s="80">
        <v>43678</v>
      </c>
      <c r="I474" s="228">
        <v>210</v>
      </c>
    </row>
    <row r="475" spans="1:9" hidden="1" outlineLevel="1" x14ac:dyDescent="0.35">
      <c r="A475" s="293" t="s">
        <v>2063</v>
      </c>
      <c r="B475" s="86" t="s">
        <v>2987</v>
      </c>
      <c r="C475" s="92" t="s">
        <v>2064</v>
      </c>
      <c r="D475" s="96" t="s">
        <v>2988</v>
      </c>
      <c r="E475" s="96">
        <v>1</v>
      </c>
      <c r="F475" s="96">
        <v>2</v>
      </c>
      <c r="G475" s="97">
        <f t="shared" si="14"/>
        <v>3</v>
      </c>
      <c r="H475" s="80">
        <v>43678</v>
      </c>
      <c r="I475" s="228">
        <v>130</v>
      </c>
    </row>
    <row r="476" spans="1:9" hidden="1" outlineLevel="1" x14ac:dyDescent="0.35">
      <c r="A476" s="293" t="s">
        <v>2063</v>
      </c>
      <c r="B476" s="86" t="s">
        <v>2989</v>
      </c>
      <c r="C476" s="92" t="s">
        <v>2064</v>
      </c>
      <c r="D476" s="96" t="s">
        <v>2990</v>
      </c>
      <c r="E476" s="96">
        <v>0</v>
      </c>
      <c r="F476" s="96">
        <v>2</v>
      </c>
      <c r="G476" s="97">
        <f t="shared" si="14"/>
        <v>2</v>
      </c>
      <c r="H476" s="80">
        <v>43678</v>
      </c>
      <c r="I476" s="228">
        <v>270</v>
      </c>
    </row>
    <row r="477" spans="1:9" hidden="1" outlineLevel="1" x14ac:dyDescent="0.35">
      <c r="A477" s="293" t="s">
        <v>2063</v>
      </c>
      <c r="B477" s="86" t="s">
        <v>2991</v>
      </c>
      <c r="C477" s="92" t="s">
        <v>2064</v>
      </c>
      <c r="D477" s="96" t="s">
        <v>2992</v>
      </c>
      <c r="E477" s="96">
        <v>1</v>
      </c>
      <c r="F477" s="96">
        <v>3</v>
      </c>
      <c r="G477" s="97">
        <f t="shared" si="14"/>
        <v>4</v>
      </c>
      <c r="H477" s="80">
        <v>43678</v>
      </c>
      <c r="I477" s="228">
        <v>305</v>
      </c>
    </row>
    <row r="478" spans="1:9" hidden="1" outlineLevel="1" x14ac:dyDescent="0.35">
      <c r="A478" s="293" t="s">
        <v>2063</v>
      </c>
      <c r="B478" s="86" t="s">
        <v>2993</v>
      </c>
      <c r="C478" s="92" t="s">
        <v>2064</v>
      </c>
      <c r="D478" s="96" t="s">
        <v>2994</v>
      </c>
      <c r="E478" s="96">
        <v>1</v>
      </c>
      <c r="F478" s="96">
        <v>2</v>
      </c>
      <c r="G478" s="97">
        <f t="shared" si="14"/>
        <v>3</v>
      </c>
      <c r="H478" s="80">
        <v>43678</v>
      </c>
      <c r="I478" s="228">
        <v>220</v>
      </c>
    </row>
    <row r="479" spans="1:9" hidden="1" outlineLevel="1" x14ac:dyDescent="0.35">
      <c r="A479" s="293" t="s">
        <v>2063</v>
      </c>
      <c r="B479" s="86" t="s">
        <v>2995</v>
      </c>
      <c r="C479" s="92" t="s">
        <v>2064</v>
      </c>
      <c r="D479" s="96" t="s">
        <v>2996</v>
      </c>
      <c r="E479" s="96">
        <v>0</v>
      </c>
      <c r="F479" s="96">
        <v>2</v>
      </c>
      <c r="G479" s="97">
        <f t="shared" si="14"/>
        <v>2</v>
      </c>
      <c r="H479" s="80">
        <v>43678</v>
      </c>
      <c r="I479" s="228">
        <v>340</v>
      </c>
    </row>
    <row r="480" spans="1:9" hidden="1" outlineLevel="1" x14ac:dyDescent="0.35">
      <c r="A480" s="293" t="s">
        <v>2063</v>
      </c>
      <c r="B480" s="86" t="s">
        <v>2997</v>
      </c>
      <c r="C480" s="92" t="s">
        <v>2064</v>
      </c>
      <c r="D480" s="96" t="s">
        <v>2998</v>
      </c>
      <c r="E480" s="96">
        <v>0</v>
      </c>
      <c r="F480" s="96">
        <v>2</v>
      </c>
      <c r="G480" s="97">
        <f t="shared" si="14"/>
        <v>2</v>
      </c>
      <c r="H480" s="80">
        <v>43678</v>
      </c>
      <c r="I480" s="228">
        <v>240</v>
      </c>
    </row>
    <row r="481" spans="1:9" hidden="1" outlineLevel="1" x14ac:dyDescent="0.35">
      <c r="A481" s="293" t="s">
        <v>2063</v>
      </c>
      <c r="B481" s="86" t="s">
        <v>2999</v>
      </c>
      <c r="C481" s="92" t="s">
        <v>2064</v>
      </c>
      <c r="D481" s="96" t="s">
        <v>3000</v>
      </c>
      <c r="E481" s="96">
        <v>0</v>
      </c>
      <c r="F481" s="96">
        <v>4</v>
      </c>
      <c r="G481" s="97">
        <f t="shared" si="14"/>
        <v>4</v>
      </c>
      <c r="H481" s="80">
        <v>43678</v>
      </c>
      <c r="I481" s="228">
        <v>370</v>
      </c>
    </row>
    <row r="482" spans="1:9" hidden="1" outlineLevel="1" x14ac:dyDescent="0.35">
      <c r="A482" s="293" t="s">
        <v>2063</v>
      </c>
      <c r="B482" s="86" t="s">
        <v>3001</v>
      </c>
      <c r="C482" s="92" t="s">
        <v>2064</v>
      </c>
      <c r="D482" s="96" t="s">
        <v>3002</v>
      </c>
      <c r="E482" s="96">
        <v>1</v>
      </c>
      <c r="F482" s="96">
        <v>2</v>
      </c>
      <c r="G482" s="97">
        <f t="shared" si="14"/>
        <v>3</v>
      </c>
      <c r="H482" s="80">
        <v>43678</v>
      </c>
      <c r="I482" s="228">
        <v>250</v>
      </c>
    </row>
    <row r="483" spans="1:9" hidden="1" outlineLevel="1" x14ac:dyDescent="0.35">
      <c r="A483" s="293" t="s">
        <v>2063</v>
      </c>
      <c r="B483" s="86" t="s">
        <v>3003</v>
      </c>
      <c r="C483" s="92" t="s">
        <v>2064</v>
      </c>
      <c r="D483" s="96" t="s">
        <v>2996</v>
      </c>
      <c r="E483" s="96">
        <v>0</v>
      </c>
      <c r="F483" s="96">
        <v>2</v>
      </c>
      <c r="G483" s="97">
        <f t="shared" si="14"/>
        <v>2</v>
      </c>
      <c r="H483" s="80">
        <v>43678</v>
      </c>
      <c r="I483" s="228">
        <v>290</v>
      </c>
    </row>
    <row r="484" spans="1:9" hidden="1" outlineLevel="1" x14ac:dyDescent="0.35">
      <c r="A484" s="293" t="s">
        <v>2063</v>
      </c>
      <c r="B484" s="86" t="s">
        <v>3004</v>
      </c>
      <c r="C484" s="92" t="s">
        <v>2064</v>
      </c>
      <c r="D484" s="96" t="s">
        <v>3005</v>
      </c>
      <c r="E484" s="96">
        <v>1</v>
      </c>
      <c r="F484" s="96">
        <v>3</v>
      </c>
      <c r="G484" s="97">
        <f t="shared" si="14"/>
        <v>4</v>
      </c>
      <c r="H484" s="80">
        <v>43678</v>
      </c>
      <c r="I484" s="228">
        <v>280</v>
      </c>
    </row>
    <row r="485" spans="1:9" hidden="1" outlineLevel="1" x14ac:dyDescent="0.35">
      <c r="A485" s="293" t="s">
        <v>2063</v>
      </c>
      <c r="B485" s="86" t="s">
        <v>3006</v>
      </c>
      <c r="C485" s="92" t="s">
        <v>2064</v>
      </c>
      <c r="D485" s="96" t="s">
        <v>2875</v>
      </c>
      <c r="E485" s="96">
        <v>0</v>
      </c>
      <c r="F485" s="96">
        <v>2</v>
      </c>
      <c r="G485" s="97">
        <f t="shared" si="14"/>
        <v>2</v>
      </c>
      <c r="H485" s="80">
        <v>43678</v>
      </c>
      <c r="I485" s="228">
        <v>300</v>
      </c>
    </row>
    <row r="486" spans="1:9" hidden="1" outlineLevel="1" x14ac:dyDescent="0.35">
      <c r="A486" s="293" t="s">
        <v>2063</v>
      </c>
      <c r="B486" s="86" t="s">
        <v>3007</v>
      </c>
      <c r="C486" s="92" t="s">
        <v>2064</v>
      </c>
      <c r="D486" s="96" t="s">
        <v>3008</v>
      </c>
      <c r="E486" s="96">
        <v>1</v>
      </c>
      <c r="F486" s="96">
        <v>2</v>
      </c>
      <c r="G486" s="97">
        <f t="shared" si="14"/>
        <v>3</v>
      </c>
      <c r="H486" s="80">
        <v>43678</v>
      </c>
      <c r="I486" s="228">
        <v>310</v>
      </c>
    </row>
    <row r="487" spans="1:9" hidden="1" outlineLevel="1" x14ac:dyDescent="0.35">
      <c r="A487" s="293" t="s">
        <v>2063</v>
      </c>
      <c r="B487" s="86" t="s">
        <v>3009</v>
      </c>
      <c r="C487" s="92" t="s">
        <v>2064</v>
      </c>
      <c r="D487" s="96" t="s">
        <v>3010</v>
      </c>
      <c r="E487" s="96">
        <v>0</v>
      </c>
      <c r="F487" s="96">
        <v>2</v>
      </c>
      <c r="G487" s="97">
        <f t="shared" si="14"/>
        <v>2</v>
      </c>
      <c r="H487" s="80">
        <v>43678</v>
      </c>
      <c r="I487" s="228">
        <v>330</v>
      </c>
    </row>
    <row r="488" spans="1:9" hidden="1" outlineLevel="1" x14ac:dyDescent="0.35">
      <c r="A488" s="293" t="s">
        <v>2063</v>
      </c>
      <c r="B488" s="86" t="s">
        <v>3011</v>
      </c>
      <c r="C488" s="92" t="s">
        <v>2064</v>
      </c>
      <c r="D488" s="96" t="s">
        <v>3012</v>
      </c>
      <c r="E488" s="96">
        <v>1</v>
      </c>
      <c r="F488" s="96">
        <v>2</v>
      </c>
      <c r="G488" s="97">
        <f t="shared" si="14"/>
        <v>3</v>
      </c>
      <c r="H488" s="80">
        <v>43678</v>
      </c>
      <c r="I488" s="228">
        <v>270</v>
      </c>
    </row>
    <row r="489" spans="1:9" hidden="1" outlineLevel="1" x14ac:dyDescent="0.35">
      <c r="A489" s="293" t="s">
        <v>2063</v>
      </c>
      <c r="B489" s="86" t="s">
        <v>3013</v>
      </c>
      <c r="C489" s="92" t="s">
        <v>2064</v>
      </c>
      <c r="D489" s="96" t="s">
        <v>3014</v>
      </c>
      <c r="E489" s="96">
        <v>1</v>
      </c>
      <c r="F489" s="96">
        <v>2</v>
      </c>
      <c r="G489" s="97">
        <f t="shared" si="14"/>
        <v>3</v>
      </c>
      <c r="H489" s="80">
        <v>43678</v>
      </c>
      <c r="I489" s="228">
        <v>100</v>
      </c>
    </row>
    <row r="490" spans="1:9" hidden="1" outlineLevel="1" x14ac:dyDescent="0.35">
      <c r="A490" s="293" t="s">
        <v>2063</v>
      </c>
      <c r="B490" s="86" t="s">
        <v>3015</v>
      </c>
      <c r="C490" s="92" t="s">
        <v>2064</v>
      </c>
      <c r="D490" s="96" t="s">
        <v>3016</v>
      </c>
      <c r="E490" s="96">
        <v>1</v>
      </c>
      <c r="F490" s="96">
        <v>3</v>
      </c>
      <c r="G490" s="97">
        <f t="shared" si="14"/>
        <v>4</v>
      </c>
      <c r="H490" s="80">
        <v>43678</v>
      </c>
      <c r="I490" s="228">
        <v>120</v>
      </c>
    </row>
    <row r="491" spans="1:9" hidden="1" outlineLevel="1" x14ac:dyDescent="0.35">
      <c r="A491" s="293" t="s">
        <v>2063</v>
      </c>
      <c r="B491" s="86" t="s">
        <v>3017</v>
      </c>
      <c r="C491" s="92" t="s">
        <v>2064</v>
      </c>
      <c r="D491" s="96" t="s">
        <v>3018</v>
      </c>
      <c r="E491" s="96">
        <v>0</v>
      </c>
      <c r="F491" s="96">
        <v>2</v>
      </c>
      <c r="G491" s="97">
        <f t="shared" si="14"/>
        <v>2</v>
      </c>
      <c r="H491" s="80">
        <v>43678</v>
      </c>
      <c r="I491" s="228">
        <v>150</v>
      </c>
    </row>
    <row r="492" spans="1:9" hidden="1" outlineLevel="1" x14ac:dyDescent="0.35">
      <c r="A492" s="293" t="s">
        <v>2063</v>
      </c>
      <c r="B492" s="86" t="s">
        <v>3019</v>
      </c>
      <c r="C492" s="92" t="s">
        <v>2064</v>
      </c>
      <c r="D492" s="96" t="s">
        <v>3020</v>
      </c>
      <c r="E492" s="96">
        <v>1</v>
      </c>
      <c r="F492" s="96">
        <v>2</v>
      </c>
      <c r="G492" s="97">
        <f t="shared" si="14"/>
        <v>3</v>
      </c>
      <c r="H492" s="80">
        <v>43678</v>
      </c>
      <c r="I492" s="228">
        <v>250</v>
      </c>
    </row>
    <row r="493" spans="1:9" hidden="1" outlineLevel="1" x14ac:dyDescent="0.35">
      <c r="A493" s="293" t="s">
        <v>2063</v>
      </c>
      <c r="B493" s="86" t="s">
        <v>3021</v>
      </c>
      <c r="C493" s="92" t="s">
        <v>2064</v>
      </c>
      <c r="D493" s="96" t="s">
        <v>3022</v>
      </c>
      <c r="E493" s="96">
        <v>0</v>
      </c>
      <c r="F493" s="96">
        <v>2</v>
      </c>
      <c r="G493" s="97">
        <f t="shared" si="14"/>
        <v>2</v>
      </c>
      <c r="H493" s="80">
        <v>43678</v>
      </c>
      <c r="I493" s="228">
        <v>210</v>
      </c>
    </row>
    <row r="494" spans="1:9" hidden="1" outlineLevel="1" x14ac:dyDescent="0.35">
      <c r="A494" s="293" t="s">
        <v>2063</v>
      </c>
      <c r="B494" s="86" t="s">
        <v>3023</v>
      </c>
      <c r="C494" s="92" t="s">
        <v>2064</v>
      </c>
      <c r="D494" s="96" t="s">
        <v>3024</v>
      </c>
      <c r="E494" s="96">
        <v>0</v>
      </c>
      <c r="F494" s="96">
        <v>2</v>
      </c>
      <c r="G494" s="97">
        <f t="shared" ref="G494:G557" si="15">E494+F494</f>
        <v>2</v>
      </c>
      <c r="H494" s="80">
        <v>43678</v>
      </c>
      <c r="I494" s="228">
        <v>135</v>
      </c>
    </row>
    <row r="495" spans="1:9" hidden="1" outlineLevel="1" x14ac:dyDescent="0.35">
      <c r="A495" s="293" t="s">
        <v>2063</v>
      </c>
      <c r="B495" s="86" t="s">
        <v>3025</v>
      </c>
      <c r="C495" s="92" t="s">
        <v>2064</v>
      </c>
      <c r="D495" s="96" t="s">
        <v>3026</v>
      </c>
      <c r="E495" s="96">
        <v>0</v>
      </c>
      <c r="F495" s="96">
        <v>2</v>
      </c>
      <c r="G495" s="97">
        <f t="shared" si="15"/>
        <v>2</v>
      </c>
      <c r="H495" s="80">
        <v>43678</v>
      </c>
      <c r="I495" s="228">
        <v>210</v>
      </c>
    </row>
    <row r="496" spans="1:9" hidden="1" outlineLevel="1" x14ac:dyDescent="0.35">
      <c r="A496" s="293" t="s">
        <v>2063</v>
      </c>
      <c r="B496" s="86" t="s">
        <v>3027</v>
      </c>
      <c r="C496" s="92" t="s">
        <v>2064</v>
      </c>
      <c r="D496" s="96" t="s">
        <v>3028</v>
      </c>
      <c r="E496" s="96">
        <v>1</v>
      </c>
      <c r="F496" s="96">
        <v>4</v>
      </c>
      <c r="G496" s="97">
        <f t="shared" si="15"/>
        <v>5</v>
      </c>
      <c r="H496" s="80">
        <v>43678</v>
      </c>
      <c r="I496" s="228">
        <v>218</v>
      </c>
    </row>
    <row r="497" spans="1:9" hidden="1" outlineLevel="1" x14ac:dyDescent="0.35">
      <c r="A497" s="293" t="s">
        <v>2063</v>
      </c>
      <c r="B497" s="86" t="s">
        <v>3029</v>
      </c>
      <c r="C497" s="92" t="s">
        <v>2064</v>
      </c>
      <c r="D497" s="96" t="s">
        <v>3030</v>
      </c>
      <c r="E497" s="96">
        <v>0</v>
      </c>
      <c r="F497" s="96">
        <v>2</v>
      </c>
      <c r="G497" s="97">
        <f t="shared" si="15"/>
        <v>2</v>
      </c>
      <c r="H497" s="80">
        <v>43678</v>
      </c>
      <c r="I497" s="228">
        <v>200</v>
      </c>
    </row>
    <row r="498" spans="1:9" hidden="1" outlineLevel="1" x14ac:dyDescent="0.35">
      <c r="A498" s="293" t="s">
        <v>2063</v>
      </c>
      <c r="B498" s="86" t="s">
        <v>3031</v>
      </c>
      <c r="C498" s="92" t="s">
        <v>2064</v>
      </c>
      <c r="D498" s="96" t="s">
        <v>3032</v>
      </c>
      <c r="E498" s="96">
        <v>2</v>
      </c>
      <c r="F498" s="96">
        <v>2</v>
      </c>
      <c r="G498" s="97">
        <f t="shared" si="15"/>
        <v>4</v>
      </c>
      <c r="H498" s="80">
        <v>43678</v>
      </c>
      <c r="I498" s="228">
        <v>420</v>
      </c>
    </row>
    <row r="499" spans="1:9" hidden="1" outlineLevel="1" x14ac:dyDescent="0.35">
      <c r="A499" s="293" t="s">
        <v>2063</v>
      </c>
      <c r="B499" s="86" t="s">
        <v>3033</v>
      </c>
      <c r="C499" s="92" t="s">
        <v>2064</v>
      </c>
      <c r="D499" s="96" t="s">
        <v>3034</v>
      </c>
      <c r="E499" s="96">
        <v>4</v>
      </c>
      <c r="F499" s="96">
        <v>3</v>
      </c>
      <c r="G499" s="97">
        <f t="shared" si="15"/>
        <v>7</v>
      </c>
      <c r="H499" s="80">
        <v>43678</v>
      </c>
      <c r="I499" s="228">
        <v>400</v>
      </c>
    </row>
    <row r="500" spans="1:9" hidden="1" outlineLevel="1" x14ac:dyDescent="0.35">
      <c r="A500" s="293" t="s">
        <v>2063</v>
      </c>
      <c r="B500" s="86" t="s">
        <v>3035</v>
      </c>
      <c r="C500" s="92" t="s">
        <v>2064</v>
      </c>
      <c r="D500" s="96" t="s">
        <v>3036</v>
      </c>
      <c r="E500" s="96">
        <v>6</v>
      </c>
      <c r="F500" s="96">
        <v>3</v>
      </c>
      <c r="G500" s="97">
        <f t="shared" si="15"/>
        <v>9</v>
      </c>
      <c r="H500" s="80">
        <v>43678</v>
      </c>
      <c r="I500" s="228">
        <v>430</v>
      </c>
    </row>
    <row r="501" spans="1:9" hidden="1" outlineLevel="1" x14ac:dyDescent="0.35">
      <c r="A501" s="293" t="s">
        <v>2063</v>
      </c>
      <c r="B501" s="86" t="s">
        <v>3037</v>
      </c>
      <c r="C501" s="92" t="s">
        <v>2064</v>
      </c>
      <c r="D501" s="96" t="s">
        <v>3038</v>
      </c>
      <c r="E501" s="96">
        <v>3</v>
      </c>
      <c r="F501" s="96">
        <v>3</v>
      </c>
      <c r="G501" s="97">
        <f t="shared" si="15"/>
        <v>6</v>
      </c>
      <c r="H501" s="80">
        <v>43678</v>
      </c>
      <c r="I501" s="228">
        <v>400</v>
      </c>
    </row>
    <row r="502" spans="1:9" ht="15" collapsed="1" thickBot="1" x14ac:dyDescent="0.4">
      <c r="A502" s="233" t="s">
        <v>2063</v>
      </c>
      <c r="B502" s="232"/>
      <c r="C502" s="184" t="s">
        <v>2064</v>
      </c>
      <c r="D502" s="94">
        <f>COUNTA(D430:D501)</f>
        <v>72</v>
      </c>
      <c r="E502" s="94">
        <f>SUM(E430:E501)</f>
        <v>149</v>
      </c>
      <c r="F502" s="94">
        <f>SUM(F430:F501)</f>
        <v>165</v>
      </c>
      <c r="G502" s="94">
        <f t="shared" si="15"/>
        <v>314</v>
      </c>
      <c r="H502" s="105">
        <v>43678</v>
      </c>
      <c r="I502" s="95">
        <f>AVERAGE(I430:I501)</f>
        <v>372.125</v>
      </c>
    </row>
    <row r="503" spans="1:9" hidden="1" outlineLevel="1" x14ac:dyDescent="0.35">
      <c r="A503" s="160" t="s">
        <v>2065</v>
      </c>
      <c r="B503" s="88" t="s">
        <v>3039</v>
      </c>
      <c r="C503" s="99" t="s">
        <v>2066</v>
      </c>
      <c r="D503" s="100" t="s">
        <v>3040</v>
      </c>
      <c r="E503" s="100">
        <v>3</v>
      </c>
      <c r="F503" s="101">
        <v>3</v>
      </c>
      <c r="G503" s="101">
        <f t="shared" si="15"/>
        <v>6</v>
      </c>
      <c r="H503" s="80">
        <v>43600</v>
      </c>
      <c r="I503" s="231">
        <v>50</v>
      </c>
    </row>
    <row r="504" spans="1:9" hidden="1" outlineLevel="1" x14ac:dyDescent="0.35">
      <c r="A504" s="293" t="s">
        <v>2065</v>
      </c>
      <c r="B504" s="86" t="s">
        <v>3041</v>
      </c>
      <c r="C504" s="92" t="s">
        <v>2066</v>
      </c>
      <c r="D504" s="96" t="s">
        <v>776</v>
      </c>
      <c r="E504" s="96">
        <v>2</v>
      </c>
      <c r="F504" s="97">
        <v>2</v>
      </c>
      <c r="G504" s="97">
        <f t="shared" si="15"/>
        <v>4</v>
      </c>
      <c r="H504" s="80">
        <v>43600</v>
      </c>
      <c r="I504" s="228">
        <v>180</v>
      </c>
    </row>
    <row r="505" spans="1:9" hidden="1" outlineLevel="1" x14ac:dyDescent="0.35">
      <c r="A505" s="293" t="s">
        <v>2065</v>
      </c>
      <c r="B505" s="86" t="s">
        <v>3042</v>
      </c>
      <c r="C505" s="92" t="s">
        <v>2066</v>
      </c>
      <c r="D505" s="96" t="s">
        <v>3043</v>
      </c>
      <c r="E505" s="96">
        <v>1</v>
      </c>
      <c r="F505" s="97">
        <v>2</v>
      </c>
      <c r="G505" s="97">
        <f t="shared" si="15"/>
        <v>3</v>
      </c>
      <c r="H505" s="80">
        <v>43600</v>
      </c>
      <c r="I505" s="228">
        <v>130</v>
      </c>
    </row>
    <row r="506" spans="1:9" hidden="1" outlineLevel="1" x14ac:dyDescent="0.35">
      <c r="A506" s="293" t="s">
        <v>2065</v>
      </c>
      <c r="B506" s="86" t="s">
        <v>3044</v>
      </c>
      <c r="C506" s="92" t="s">
        <v>2066</v>
      </c>
      <c r="D506" s="96" t="s">
        <v>3045</v>
      </c>
      <c r="E506" s="96">
        <v>3</v>
      </c>
      <c r="F506" s="97">
        <v>2</v>
      </c>
      <c r="G506" s="97">
        <f t="shared" si="15"/>
        <v>5</v>
      </c>
      <c r="H506" s="80">
        <v>43600</v>
      </c>
      <c r="I506" s="228">
        <v>98</v>
      </c>
    </row>
    <row r="507" spans="1:9" hidden="1" outlineLevel="1" x14ac:dyDescent="0.35">
      <c r="A507" s="293" t="s">
        <v>2065</v>
      </c>
      <c r="B507" s="86" t="s">
        <v>3046</v>
      </c>
      <c r="C507" s="92" t="s">
        <v>2066</v>
      </c>
      <c r="D507" s="96" t="s">
        <v>3047</v>
      </c>
      <c r="E507" s="96">
        <v>4</v>
      </c>
      <c r="F507" s="97">
        <v>2</v>
      </c>
      <c r="G507" s="97">
        <f t="shared" si="15"/>
        <v>6</v>
      </c>
      <c r="H507" s="80">
        <v>43600</v>
      </c>
      <c r="I507" s="228">
        <v>201</v>
      </c>
    </row>
    <row r="508" spans="1:9" hidden="1" outlineLevel="1" x14ac:dyDescent="0.35">
      <c r="A508" s="293" t="s">
        <v>2065</v>
      </c>
      <c r="B508" s="86" t="s">
        <v>3048</v>
      </c>
      <c r="C508" s="92" t="s">
        <v>2066</v>
      </c>
      <c r="D508" s="96" t="s">
        <v>3049</v>
      </c>
      <c r="E508" s="96">
        <v>1</v>
      </c>
      <c r="F508" s="97">
        <v>2</v>
      </c>
      <c r="G508" s="97">
        <f t="shared" si="15"/>
        <v>3</v>
      </c>
      <c r="H508" s="80">
        <v>43600</v>
      </c>
      <c r="I508" s="228">
        <v>375</v>
      </c>
    </row>
    <row r="509" spans="1:9" hidden="1" outlineLevel="1" x14ac:dyDescent="0.35">
      <c r="A509" s="293" t="s">
        <v>2065</v>
      </c>
      <c r="B509" s="86" t="s">
        <v>3050</v>
      </c>
      <c r="C509" s="92" t="s">
        <v>2066</v>
      </c>
      <c r="D509" s="96" t="s">
        <v>3051</v>
      </c>
      <c r="E509" s="96">
        <v>2</v>
      </c>
      <c r="F509" s="97">
        <v>2</v>
      </c>
      <c r="G509" s="97">
        <f t="shared" si="15"/>
        <v>4</v>
      </c>
      <c r="H509" s="80">
        <v>43600</v>
      </c>
      <c r="I509" s="228">
        <v>240</v>
      </c>
    </row>
    <row r="510" spans="1:9" hidden="1" outlineLevel="1" x14ac:dyDescent="0.35">
      <c r="A510" s="293" t="s">
        <v>2065</v>
      </c>
      <c r="B510" s="86" t="s">
        <v>3052</v>
      </c>
      <c r="C510" s="92" t="s">
        <v>2066</v>
      </c>
      <c r="D510" s="96" t="s">
        <v>3053</v>
      </c>
      <c r="E510" s="96">
        <v>3</v>
      </c>
      <c r="F510" s="97">
        <v>2</v>
      </c>
      <c r="G510" s="97">
        <f t="shared" si="15"/>
        <v>5</v>
      </c>
      <c r="H510" s="80">
        <v>43600</v>
      </c>
      <c r="I510" s="228">
        <v>177</v>
      </c>
    </row>
    <row r="511" spans="1:9" hidden="1" outlineLevel="1" x14ac:dyDescent="0.35">
      <c r="A511" s="293" t="s">
        <v>2065</v>
      </c>
      <c r="B511" s="86" t="s">
        <v>3054</v>
      </c>
      <c r="C511" s="92" t="s">
        <v>2066</v>
      </c>
      <c r="D511" s="96" t="s">
        <v>3055</v>
      </c>
      <c r="E511" s="96">
        <v>4</v>
      </c>
      <c r="F511" s="97">
        <v>2</v>
      </c>
      <c r="G511" s="97">
        <f t="shared" si="15"/>
        <v>6</v>
      </c>
      <c r="H511" s="80">
        <v>43600</v>
      </c>
      <c r="I511" s="228">
        <v>200</v>
      </c>
    </row>
    <row r="512" spans="1:9" hidden="1" outlineLevel="1" x14ac:dyDescent="0.35">
      <c r="A512" s="293" t="s">
        <v>2065</v>
      </c>
      <c r="B512" s="86" t="s">
        <v>3056</v>
      </c>
      <c r="C512" s="92" t="s">
        <v>2066</v>
      </c>
      <c r="D512" s="96" t="s">
        <v>3057</v>
      </c>
      <c r="E512" s="96">
        <v>6</v>
      </c>
      <c r="F512" s="97">
        <v>2</v>
      </c>
      <c r="G512" s="97">
        <f t="shared" si="15"/>
        <v>8</v>
      </c>
      <c r="H512" s="80">
        <v>43600</v>
      </c>
      <c r="I512" s="228">
        <v>60</v>
      </c>
    </row>
    <row r="513" spans="1:9" hidden="1" outlineLevel="1" x14ac:dyDescent="0.35">
      <c r="A513" s="293" t="s">
        <v>2065</v>
      </c>
      <c r="B513" s="86" t="s">
        <v>3058</v>
      </c>
      <c r="C513" s="92" t="s">
        <v>2066</v>
      </c>
      <c r="D513" s="96" t="s">
        <v>3059</v>
      </c>
      <c r="E513" s="96">
        <v>5</v>
      </c>
      <c r="F513" s="97">
        <v>2</v>
      </c>
      <c r="G513" s="97">
        <f t="shared" si="15"/>
        <v>7</v>
      </c>
      <c r="H513" s="80">
        <v>43600</v>
      </c>
      <c r="I513" s="228">
        <v>120</v>
      </c>
    </row>
    <row r="514" spans="1:9" hidden="1" outlineLevel="1" x14ac:dyDescent="0.35">
      <c r="A514" s="293" t="s">
        <v>2065</v>
      </c>
      <c r="B514" s="86" t="s">
        <v>3060</v>
      </c>
      <c r="C514" s="92" t="s">
        <v>2066</v>
      </c>
      <c r="D514" s="96" t="s">
        <v>3061</v>
      </c>
      <c r="E514" s="96">
        <v>4</v>
      </c>
      <c r="F514" s="97">
        <v>2</v>
      </c>
      <c r="G514" s="97">
        <f t="shared" si="15"/>
        <v>6</v>
      </c>
      <c r="H514" s="80">
        <v>43600</v>
      </c>
      <c r="I514" s="228">
        <v>150</v>
      </c>
    </row>
    <row r="515" spans="1:9" hidden="1" outlineLevel="1" x14ac:dyDescent="0.35">
      <c r="A515" s="293" t="s">
        <v>2065</v>
      </c>
      <c r="B515" s="86" t="s">
        <v>3062</v>
      </c>
      <c r="C515" s="92" t="s">
        <v>2066</v>
      </c>
      <c r="D515" s="96" t="s">
        <v>3063</v>
      </c>
      <c r="E515" s="96">
        <v>1</v>
      </c>
      <c r="F515" s="97">
        <v>2</v>
      </c>
      <c r="G515" s="97">
        <f t="shared" si="15"/>
        <v>3</v>
      </c>
      <c r="H515" s="80">
        <v>43600</v>
      </c>
      <c r="I515" s="228">
        <v>200</v>
      </c>
    </row>
    <row r="516" spans="1:9" hidden="1" outlineLevel="1" x14ac:dyDescent="0.35">
      <c r="A516" s="293" t="s">
        <v>2065</v>
      </c>
      <c r="B516" s="86" t="s">
        <v>3064</v>
      </c>
      <c r="C516" s="92" t="s">
        <v>2066</v>
      </c>
      <c r="D516" s="96" t="s">
        <v>3065</v>
      </c>
      <c r="E516" s="96">
        <v>5</v>
      </c>
      <c r="F516" s="97">
        <v>3</v>
      </c>
      <c r="G516" s="97">
        <f t="shared" si="15"/>
        <v>8</v>
      </c>
      <c r="H516" s="80">
        <v>43600</v>
      </c>
      <c r="I516" s="228">
        <v>40</v>
      </c>
    </row>
    <row r="517" spans="1:9" hidden="1" outlineLevel="1" x14ac:dyDescent="0.35">
      <c r="A517" s="293" t="s">
        <v>2065</v>
      </c>
      <c r="B517" s="86" t="s">
        <v>3066</v>
      </c>
      <c r="C517" s="92" t="s">
        <v>2066</v>
      </c>
      <c r="D517" s="96" t="s">
        <v>3067</v>
      </c>
      <c r="E517" s="96">
        <v>0</v>
      </c>
      <c r="F517" s="97">
        <v>2</v>
      </c>
      <c r="G517" s="97">
        <f t="shared" si="15"/>
        <v>2</v>
      </c>
      <c r="H517" s="80">
        <v>43600</v>
      </c>
      <c r="I517" s="228">
        <v>180</v>
      </c>
    </row>
    <row r="518" spans="1:9" hidden="1" outlineLevel="1" x14ac:dyDescent="0.35">
      <c r="A518" s="293" t="s">
        <v>2065</v>
      </c>
      <c r="B518" s="86" t="s">
        <v>3068</v>
      </c>
      <c r="C518" s="92" t="s">
        <v>2066</v>
      </c>
      <c r="D518" s="96" t="s">
        <v>3069</v>
      </c>
      <c r="E518" s="96">
        <v>1</v>
      </c>
      <c r="F518" s="97">
        <v>3</v>
      </c>
      <c r="G518" s="97">
        <f t="shared" si="15"/>
        <v>4</v>
      </c>
      <c r="H518" s="80">
        <v>43600</v>
      </c>
      <c r="I518" s="228">
        <v>210</v>
      </c>
    </row>
    <row r="519" spans="1:9" hidden="1" outlineLevel="1" x14ac:dyDescent="0.35">
      <c r="A519" s="293" t="s">
        <v>2065</v>
      </c>
      <c r="B519" s="86" t="s">
        <v>3070</v>
      </c>
      <c r="C519" s="92" t="s">
        <v>2066</v>
      </c>
      <c r="D519" s="96" t="s">
        <v>3071</v>
      </c>
      <c r="E519" s="96">
        <v>3</v>
      </c>
      <c r="F519" s="97">
        <v>2</v>
      </c>
      <c r="G519" s="97">
        <f t="shared" si="15"/>
        <v>5</v>
      </c>
      <c r="H519" s="80">
        <v>43600</v>
      </c>
      <c r="I519" s="228">
        <v>130</v>
      </c>
    </row>
    <row r="520" spans="1:9" hidden="1" outlineLevel="1" x14ac:dyDescent="0.35">
      <c r="A520" s="293" t="s">
        <v>2065</v>
      </c>
      <c r="B520" s="86" t="s">
        <v>3072</v>
      </c>
      <c r="C520" s="92" t="s">
        <v>2066</v>
      </c>
      <c r="D520" s="96" t="s">
        <v>3073</v>
      </c>
      <c r="E520" s="96">
        <v>0</v>
      </c>
      <c r="F520" s="97">
        <v>2</v>
      </c>
      <c r="G520" s="97">
        <f t="shared" si="15"/>
        <v>2</v>
      </c>
      <c r="H520" s="80">
        <v>43600</v>
      </c>
      <c r="I520" s="228">
        <v>100</v>
      </c>
    </row>
    <row r="521" spans="1:9" hidden="1" outlineLevel="1" x14ac:dyDescent="0.35">
      <c r="A521" s="293" t="s">
        <v>2065</v>
      </c>
      <c r="B521" s="86" t="s">
        <v>3074</v>
      </c>
      <c r="C521" s="92" t="s">
        <v>2066</v>
      </c>
      <c r="D521" s="96" t="s">
        <v>3075</v>
      </c>
      <c r="E521" s="96">
        <v>3</v>
      </c>
      <c r="F521" s="97">
        <v>3</v>
      </c>
      <c r="G521" s="97">
        <f t="shared" si="15"/>
        <v>6</v>
      </c>
      <c r="H521" s="80">
        <v>43600</v>
      </c>
      <c r="I521" s="228">
        <v>300</v>
      </c>
    </row>
    <row r="522" spans="1:9" hidden="1" outlineLevel="1" x14ac:dyDescent="0.35">
      <c r="A522" s="293" t="s">
        <v>2065</v>
      </c>
      <c r="B522" s="86" t="s">
        <v>3076</v>
      </c>
      <c r="C522" s="92" t="s">
        <v>2066</v>
      </c>
      <c r="D522" s="96" t="s">
        <v>3077</v>
      </c>
      <c r="E522" s="96">
        <v>1</v>
      </c>
      <c r="F522" s="97">
        <v>2</v>
      </c>
      <c r="G522" s="97">
        <f t="shared" si="15"/>
        <v>3</v>
      </c>
      <c r="H522" s="80">
        <v>43600</v>
      </c>
      <c r="I522" s="228">
        <v>410</v>
      </c>
    </row>
    <row r="523" spans="1:9" hidden="1" outlineLevel="1" x14ac:dyDescent="0.35">
      <c r="A523" s="293" t="s">
        <v>2065</v>
      </c>
      <c r="B523" s="86" t="s">
        <v>3078</v>
      </c>
      <c r="C523" s="92" t="s">
        <v>2066</v>
      </c>
      <c r="D523" s="96" t="s">
        <v>3079</v>
      </c>
      <c r="E523" s="96">
        <v>2</v>
      </c>
      <c r="F523" s="97">
        <v>2</v>
      </c>
      <c r="G523" s="97">
        <f t="shared" si="15"/>
        <v>4</v>
      </c>
      <c r="H523" s="80">
        <v>43600</v>
      </c>
      <c r="I523" s="228">
        <v>430</v>
      </c>
    </row>
    <row r="524" spans="1:9" hidden="1" outlineLevel="1" x14ac:dyDescent="0.35">
      <c r="A524" s="293" t="s">
        <v>2065</v>
      </c>
      <c r="B524" s="86" t="s">
        <v>3080</v>
      </c>
      <c r="C524" s="92" t="s">
        <v>2066</v>
      </c>
      <c r="D524" s="96" t="s">
        <v>3073</v>
      </c>
      <c r="E524" s="96">
        <v>4</v>
      </c>
      <c r="F524" s="97">
        <v>2</v>
      </c>
      <c r="G524" s="97">
        <f t="shared" si="15"/>
        <v>6</v>
      </c>
      <c r="H524" s="80">
        <v>43600</v>
      </c>
      <c r="I524" s="228">
        <v>320</v>
      </c>
    </row>
    <row r="525" spans="1:9" hidden="1" outlineLevel="1" x14ac:dyDescent="0.35">
      <c r="A525" s="293" t="s">
        <v>2065</v>
      </c>
      <c r="B525" s="86" t="s">
        <v>3081</v>
      </c>
      <c r="C525" s="92" t="s">
        <v>2066</v>
      </c>
      <c r="D525" s="96" t="s">
        <v>3082</v>
      </c>
      <c r="E525" s="96">
        <v>2</v>
      </c>
      <c r="F525" s="97">
        <v>2</v>
      </c>
      <c r="G525" s="97">
        <f t="shared" si="15"/>
        <v>4</v>
      </c>
      <c r="H525" s="80">
        <v>43600</v>
      </c>
      <c r="I525" s="228">
        <v>370</v>
      </c>
    </row>
    <row r="526" spans="1:9" hidden="1" outlineLevel="1" x14ac:dyDescent="0.35">
      <c r="A526" s="293" t="s">
        <v>2065</v>
      </c>
      <c r="B526" s="86" t="s">
        <v>3083</v>
      </c>
      <c r="C526" s="92" t="s">
        <v>2066</v>
      </c>
      <c r="D526" s="96" t="s">
        <v>3084</v>
      </c>
      <c r="E526" s="96">
        <v>1</v>
      </c>
      <c r="F526" s="97">
        <v>2</v>
      </c>
      <c r="G526" s="97">
        <f t="shared" si="15"/>
        <v>3</v>
      </c>
      <c r="H526" s="80">
        <v>43600</v>
      </c>
      <c r="I526" s="228">
        <v>400</v>
      </c>
    </row>
    <row r="527" spans="1:9" hidden="1" outlineLevel="1" x14ac:dyDescent="0.35">
      <c r="A527" s="293" t="s">
        <v>2065</v>
      </c>
      <c r="B527" s="86" t="s">
        <v>3085</v>
      </c>
      <c r="C527" s="92" t="s">
        <v>2066</v>
      </c>
      <c r="D527" s="96" t="s">
        <v>2956</v>
      </c>
      <c r="E527" s="96">
        <v>3</v>
      </c>
      <c r="F527" s="97">
        <v>2</v>
      </c>
      <c r="G527" s="97">
        <f t="shared" si="15"/>
        <v>5</v>
      </c>
      <c r="H527" s="80">
        <v>43600</v>
      </c>
      <c r="I527" s="228">
        <v>315</v>
      </c>
    </row>
    <row r="528" spans="1:9" hidden="1" outlineLevel="1" x14ac:dyDescent="0.35">
      <c r="A528" s="293" t="s">
        <v>2065</v>
      </c>
      <c r="B528" s="86" t="s">
        <v>3086</v>
      </c>
      <c r="C528" s="92" t="s">
        <v>2066</v>
      </c>
      <c r="D528" s="96" t="s">
        <v>3087</v>
      </c>
      <c r="E528" s="96">
        <v>3</v>
      </c>
      <c r="F528" s="97">
        <v>2</v>
      </c>
      <c r="G528" s="97">
        <f t="shared" si="15"/>
        <v>5</v>
      </c>
      <c r="H528" s="80">
        <v>43600</v>
      </c>
      <c r="I528" s="228">
        <v>440</v>
      </c>
    </row>
    <row r="529" spans="1:9" hidden="1" outlineLevel="1" x14ac:dyDescent="0.35">
      <c r="A529" s="293" t="s">
        <v>2065</v>
      </c>
      <c r="B529" s="86" t="s">
        <v>3088</v>
      </c>
      <c r="C529" s="92" t="s">
        <v>2066</v>
      </c>
      <c r="D529" s="96" t="s">
        <v>3089</v>
      </c>
      <c r="E529" s="96">
        <v>2</v>
      </c>
      <c r="F529" s="97">
        <v>2</v>
      </c>
      <c r="G529" s="97">
        <f t="shared" si="15"/>
        <v>4</v>
      </c>
      <c r="H529" s="80">
        <v>43600</v>
      </c>
      <c r="I529" s="228">
        <v>348</v>
      </c>
    </row>
    <row r="530" spans="1:9" hidden="1" outlineLevel="1" x14ac:dyDescent="0.35">
      <c r="A530" s="293" t="s">
        <v>2065</v>
      </c>
      <c r="B530" s="86" t="s">
        <v>3090</v>
      </c>
      <c r="C530" s="92" t="s">
        <v>2066</v>
      </c>
      <c r="D530" s="96" t="s">
        <v>3091</v>
      </c>
      <c r="E530" s="96">
        <v>0</v>
      </c>
      <c r="F530" s="97">
        <v>2</v>
      </c>
      <c r="G530" s="97">
        <f t="shared" si="15"/>
        <v>2</v>
      </c>
      <c r="H530" s="80">
        <v>43600</v>
      </c>
      <c r="I530" s="228">
        <v>410</v>
      </c>
    </row>
    <row r="531" spans="1:9" hidden="1" outlineLevel="1" x14ac:dyDescent="0.35">
      <c r="A531" s="293" t="s">
        <v>2065</v>
      </c>
      <c r="B531" s="86" t="s">
        <v>3092</v>
      </c>
      <c r="C531" s="92" t="s">
        <v>2066</v>
      </c>
      <c r="D531" s="96" t="s">
        <v>3093</v>
      </c>
      <c r="E531" s="96">
        <v>1</v>
      </c>
      <c r="F531" s="97">
        <v>3</v>
      </c>
      <c r="G531" s="97">
        <f t="shared" si="15"/>
        <v>4</v>
      </c>
      <c r="H531" s="80">
        <v>43600</v>
      </c>
      <c r="I531" s="228">
        <v>360</v>
      </c>
    </row>
    <row r="532" spans="1:9" hidden="1" outlineLevel="1" x14ac:dyDescent="0.35">
      <c r="A532" s="293" t="s">
        <v>2065</v>
      </c>
      <c r="B532" s="86" t="s">
        <v>3094</v>
      </c>
      <c r="C532" s="92" t="s">
        <v>2066</v>
      </c>
      <c r="D532" s="96" t="s">
        <v>3095</v>
      </c>
      <c r="E532" s="96">
        <v>4</v>
      </c>
      <c r="F532" s="97">
        <v>3</v>
      </c>
      <c r="G532" s="97">
        <f t="shared" si="15"/>
        <v>7</v>
      </c>
      <c r="H532" s="80">
        <v>43600</v>
      </c>
      <c r="I532" s="228">
        <v>450</v>
      </c>
    </row>
    <row r="533" spans="1:9" hidden="1" outlineLevel="1" x14ac:dyDescent="0.35">
      <c r="A533" s="293" t="s">
        <v>2065</v>
      </c>
      <c r="B533" s="86" t="s">
        <v>3096</v>
      </c>
      <c r="C533" s="92" t="s">
        <v>2066</v>
      </c>
      <c r="D533" s="96" t="s">
        <v>3097</v>
      </c>
      <c r="E533" s="96">
        <v>3</v>
      </c>
      <c r="F533" s="97">
        <v>3</v>
      </c>
      <c r="G533" s="97">
        <f t="shared" si="15"/>
        <v>6</v>
      </c>
      <c r="H533" s="80">
        <v>43600</v>
      </c>
      <c r="I533" s="228">
        <v>470</v>
      </c>
    </row>
    <row r="534" spans="1:9" hidden="1" outlineLevel="1" x14ac:dyDescent="0.35">
      <c r="A534" s="293" t="s">
        <v>2065</v>
      </c>
      <c r="B534" s="86" t="s">
        <v>3098</v>
      </c>
      <c r="C534" s="92" t="s">
        <v>2066</v>
      </c>
      <c r="D534" s="96" t="s">
        <v>1445</v>
      </c>
      <c r="E534" s="96">
        <v>6</v>
      </c>
      <c r="F534" s="97">
        <v>3</v>
      </c>
      <c r="G534" s="97">
        <f t="shared" si="15"/>
        <v>9</v>
      </c>
      <c r="H534" s="80">
        <v>43600</v>
      </c>
      <c r="I534" s="228">
        <v>490</v>
      </c>
    </row>
    <row r="535" spans="1:9" hidden="1" outlineLevel="1" x14ac:dyDescent="0.35">
      <c r="A535" s="293" t="s">
        <v>2065</v>
      </c>
      <c r="B535" s="86" t="s">
        <v>3099</v>
      </c>
      <c r="C535" s="92" t="s">
        <v>2066</v>
      </c>
      <c r="D535" s="96" t="s">
        <v>3100</v>
      </c>
      <c r="E535" s="96">
        <v>1</v>
      </c>
      <c r="F535" s="97">
        <v>3</v>
      </c>
      <c r="G535" s="97">
        <f t="shared" si="15"/>
        <v>4</v>
      </c>
      <c r="H535" s="80">
        <v>43600</v>
      </c>
      <c r="I535" s="228">
        <v>520</v>
      </c>
    </row>
    <row r="536" spans="1:9" hidden="1" outlineLevel="1" x14ac:dyDescent="0.35">
      <c r="A536" s="293" t="s">
        <v>2065</v>
      </c>
      <c r="B536" s="86" t="s">
        <v>3101</v>
      </c>
      <c r="C536" s="92" t="s">
        <v>2066</v>
      </c>
      <c r="D536" s="96" t="s">
        <v>3102</v>
      </c>
      <c r="E536" s="96">
        <v>4</v>
      </c>
      <c r="F536" s="97">
        <v>3</v>
      </c>
      <c r="G536" s="97">
        <f t="shared" si="15"/>
        <v>7</v>
      </c>
      <c r="H536" s="80">
        <v>43600</v>
      </c>
      <c r="I536" s="228">
        <v>430</v>
      </c>
    </row>
    <row r="537" spans="1:9" hidden="1" outlineLevel="1" x14ac:dyDescent="0.35">
      <c r="A537" s="293" t="s">
        <v>2065</v>
      </c>
      <c r="B537" s="86" t="s">
        <v>3103</v>
      </c>
      <c r="C537" s="92" t="s">
        <v>2066</v>
      </c>
      <c r="D537" s="96" t="s">
        <v>3104</v>
      </c>
      <c r="E537" s="96">
        <v>1</v>
      </c>
      <c r="F537" s="97">
        <v>2</v>
      </c>
      <c r="G537" s="97">
        <f t="shared" si="15"/>
        <v>3</v>
      </c>
      <c r="H537" s="80">
        <v>43600</v>
      </c>
      <c r="I537" s="228">
        <v>505</v>
      </c>
    </row>
    <row r="538" spans="1:9" hidden="1" outlineLevel="1" x14ac:dyDescent="0.35">
      <c r="A538" s="293" t="s">
        <v>2065</v>
      </c>
      <c r="B538" s="86" t="s">
        <v>3105</v>
      </c>
      <c r="C538" s="92" t="s">
        <v>2066</v>
      </c>
      <c r="D538" s="96" t="s">
        <v>3106</v>
      </c>
      <c r="E538" s="96">
        <v>6</v>
      </c>
      <c r="F538" s="97">
        <v>2</v>
      </c>
      <c r="G538" s="97">
        <f t="shared" si="15"/>
        <v>8</v>
      </c>
      <c r="H538" s="80">
        <v>43600</v>
      </c>
      <c r="I538" s="228">
        <v>380</v>
      </c>
    </row>
    <row r="539" spans="1:9" hidden="1" outlineLevel="1" x14ac:dyDescent="0.35">
      <c r="A539" s="293" t="s">
        <v>2065</v>
      </c>
      <c r="B539" s="86" t="s">
        <v>3107</v>
      </c>
      <c r="C539" s="92" t="s">
        <v>2066</v>
      </c>
      <c r="D539" s="96" t="s">
        <v>3108</v>
      </c>
      <c r="E539" s="96">
        <v>2</v>
      </c>
      <c r="F539" s="97">
        <v>2</v>
      </c>
      <c r="G539" s="97">
        <f t="shared" si="15"/>
        <v>4</v>
      </c>
      <c r="H539" s="80">
        <v>43600</v>
      </c>
      <c r="I539" s="228">
        <v>335</v>
      </c>
    </row>
    <row r="540" spans="1:9" hidden="1" outlineLevel="1" x14ac:dyDescent="0.35">
      <c r="A540" s="293" t="s">
        <v>2065</v>
      </c>
      <c r="B540" s="86" t="s">
        <v>3109</v>
      </c>
      <c r="C540" s="92" t="s">
        <v>2066</v>
      </c>
      <c r="D540" s="96" t="s">
        <v>3110</v>
      </c>
      <c r="E540" s="96">
        <v>0</v>
      </c>
      <c r="F540" s="97">
        <v>2</v>
      </c>
      <c r="G540" s="97">
        <f t="shared" si="15"/>
        <v>2</v>
      </c>
      <c r="H540" s="80">
        <v>43600</v>
      </c>
      <c r="I540" s="228">
        <v>350</v>
      </c>
    </row>
    <row r="541" spans="1:9" hidden="1" outlineLevel="1" x14ac:dyDescent="0.35">
      <c r="A541" s="293" t="s">
        <v>2065</v>
      </c>
      <c r="B541" s="86" t="s">
        <v>3111</v>
      </c>
      <c r="C541" s="92" t="s">
        <v>2066</v>
      </c>
      <c r="D541" s="96" t="s">
        <v>3112</v>
      </c>
      <c r="E541" s="96">
        <v>1</v>
      </c>
      <c r="F541" s="97">
        <v>2</v>
      </c>
      <c r="G541" s="97">
        <f t="shared" si="15"/>
        <v>3</v>
      </c>
      <c r="H541" s="80">
        <v>43600</v>
      </c>
      <c r="I541" s="228">
        <v>500</v>
      </c>
    </row>
    <row r="542" spans="1:9" hidden="1" outlineLevel="1" x14ac:dyDescent="0.35">
      <c r="A542" s="293" t="s">
        <v>2065</v>
      </c>
      <c r="B542" s="86" t="s">
        <v>3113</v>
      </c>
      <c r="C542" s="92" t="s">
        <v>2066</v>
      </c>
      <c r="D542" s="96" t="s">
        <v>3114</v>
      </c>
      <c r="E542" s="96">
        <v>3</v>
      </c>
      <c r="F542" s="97">
        <v>2</v>
      </c>
      <c r="G542" s="97">
        <f t="shared" si="15"/>
        <v>5</v>
      </c>
      <c r="H542" s="80">
        <v>43600</v>
      </c>
      <c r="I542" s="228">
        <v>420</v>
      </c>
    </row>
    <row r="543" spans="1:9" hidden="1" outlineLevel="1" x14ac:dyDescent="0.35">
      <c r="A543" s="293" t="s">
        <v>2065</v>
      </c>
      <c r="B543" s="86" t="s">
        <v>3115</v>
      </c>
      <c r="C543" s="92" t="s">
        <v>2066</v>
      </c>
      <c r="D543" s="96" t="s">
        <v>3116</v>
      </c>
      <c r="E543" s="96">
        <v>4</v>
      </c>
      <c r="F543" s="97">
        <v>2</v>
      </c>
      <c r="G543" s="97">
        <f t="shared" si="15"/>
        <v>6</v>
      </c>
      <c r="H543" s="80">
        <v>43600</v>
      </c>
      <c r="I543" s="228">
        <v>490</v>
      </c>
    </row>
    <row r="544" spans="1:9" hidden="1" outlineLevel="1" x14ac:dyDescent="0.35">
      <c r="A544" s="293" t="s">
        <v>2065</v>
      </c>
      <c r="B544" s="86" t="s">
        <v>3117</v>
      </c>
      <c r="C544" s="92" t="s">
        <v>2066</v>
      </c>
      <c r="D544" s="96" t="s">
        <v>3118</v>
      </c>
      <c r="E544" s="96">
        <v>5</v>
      </c>
      <c r="F544" s="97">
        <v>2</v>
      </c>
      <c r="G544" s="97">
        <f t="shared" si="15"/>
        <v>7</v>
      </c>
      <c r="H544" s="80">
        <v>43600</v>
      </c>
      <c r="I544" s="228">
        <v>428</v>
      </c>
    </row>
    <row r="545" spans="1:9" hidden="1" outlineLevel="1" x14ac:dyDescent="0.35">
      <c r="A545" s="293" t="s">
        <v>2065</v>
      </c>
      <c r="B545" s="86" t="s">
        <v>3119</v>
      </c>
      <c r="C545" s="92" t="s">
        <v>2066</v>
      </c>
      <c r="D545" s="96" t="s">
        <v>3120</v>
      </c>
      <c r="E545" s="96">
        <v>0</v>
      </c>
      <c r="F545" s="97">
        <v>2</v>
      </c>
      <c r="G545" s="97">
        <f t="shared" si="15"/>
        <v>2</v>
      </c>
      <c r="H545" s="80">
        <v>43600</v>
      </c>
      <c r="I545" s="228">
        <v>480</v>
      </c>
    </row>
    <row r="546" spans="1:9" hidden="1" outlineLevel="1" x14ac:dyDescent="0.35">
      <c r="A546" s="293" t="s">
        <v>2065</v>
      </c>
      <c r="B546" s="86" t="s">
        <v>3121</v>
      </c>
      <c r="C546" s="92" t="s">
        <v>2066</v>
      </c>
      <c r="D546" s="96" t="s">
        <v>3122</v>
      </c>
      <c r="E546" s="96">
        <v>2</v>
      </c>
      <c r="F546" s="97">
        <v>2</v>
      </c>
      <c r="G546" s="97">
        <f t="shared" si="15"/>
        <v>4</v>
      </c>
      <c r="H546" s="80">
        <v>43600</v>
      </c>
      <c r="I546" s="228">
        <v>500</v>
      </c>
    </row>
    <row r="547" spans="1:9" hidden="1" outlineLevel="1" x14ac:dyDescent="0.35">
      <c r="A547" s="293" t="s">
        <v>2065</v>
      </c>
      <c r="B547" s="86" t="s">
        <v>3123</v>
      </c>
      <c r="C547" s="92" t="s">
        <v>2066</v>
      </c>
      <c r="D547" s="96" t="s">
        <v>3124</v>
      </c>
      <c r="E547" s="96">
        <v>0</v>
      </c>
      <c r="F547" s="97">
        <v>2</v>
      </c>
      <c r="G547" s="97">
        <f t="shared" si="15"/>
        <v>2</v>
      </c>
      <c r="H547" s="80">
        <v>43600</v>
      </c>
      <c r="I547" s="228">
        <v>480</v>
      </c>
    </row>
    <row r="548" spans="1:9" hidden="1" outlineLevel="1" x14ac:dyDescent="0.35">
      <c r="A548" s="293" t="s">
        <v>2065</v>
      </c>
      <c r="B548" s="86" t="s">
        <v>3125</v>
      </c>
      <c r="C548" s="92" t="s">
        <v>2066</v>
      </c>
      <c r="D548" s="96" t="s">
        <v>3126</v>
      </c>
      <c r="E548" s="96">
        <v>2</v>
      </c>
      <c r="F548" s="97">
        <v>2</v>
      </c>
      <c r="G548" s="97">
        <f t="shared" si="15"/>
        <v>4</v>
      </c>
      <c r="H548" s="80">
        <v>43600</v>
      </c>
      <c r="I548" s="228">
        <v>520</v>
      </c>
    </row>
    <row r="549" spans="1:9" hidden="1" outlineLevel="1" x14ac:dyDescent="0.35">
      <c r="A549" s="293" t="s">
        <v>2065</v>
      </c>
      <c r="B549" s="86" t="s">
        <v>3127</v>
      </c>
      <c r="C549" s="92" t="s">
        <v>2066</v>
      </c>
      <c r="D549" s="96" t="s">
        <v>3128</v>
      </c>
      <c r="E549" s="96">
        <v>3</v>
      </c>
      <c r="F549" s="97">
        <v>2</v>
      </c>
      <c r="G549" s="97">
        <f t="shared" si="15"/>
        <v>5</v>
      </c>
      <c r="H549" s="80">
        <v>43600</v>
      </c>
      <c r="I549" s="228">
        <v>460</v>
      </c>
    </row>
    <row r="550" spans="1:9" hidden="1" outlineLevel="1" x14ac:dyDescent="0.35">
      <c r="A550" s="293" t="s">
        <v>2065</v>
      </c>
      <c r="B550" s="86" t="s">
        <v>3129</v>
      </c>
      <c r="C550" s="92" t="s">
        <v>2066</v>
      </c>
      <c r="D550" s="96" t="s">
        <v>3130</v>
      </c>
      <c r="E550" s="96">
        <v>1</v>
      </c>
      <c r="F550" s="97">
        <v>2</v>
      </c>
      <c r="G550" s="97">
        <f t="shared" si="15"/>
        <v>3</v>
      </c>
      <c r="H550" s="80">
        <v>43600</v>
      </c>
      <c r="I550" s="228">
        <v>560</v>
      </c>
    </row>
    <row r="551" spans="1:9" hidden="1" outlineLevel="1" x14ac:dyDescent="0.35">
      <c r="A551" s="293" t="s">
        <v>2065</v>
      </c>
      <c r="B551" s="86" t="s">
        <v>3131</v>
      </c>
      <c r="C551" s="92" t="s">
        <v>2066</v>
      </c>
      <c r="D551" s="96" t="s">
        <v>3132</v>
      </c>
      <c r="E551" s="96">
        <v>2</v>
      </c>
      <c r="F551" s="97">
        <v>3</v>
      </c>
      <c r="G551" s="97">
        <f t="shared" si="15"/>
        <v>5</v>
      </c>
      <c r="H551" s="80">
        <v>43600</v>
      </c>
      <c r="I551" s="228">
        <v>510</v>
      </c>
    </row>
    <row r="552" spans="1:9" hidden="1" outlineLevel="1" x14ac:dyDescent="0.35">
      <c r="A552" s="293" t="s">
        <v>2065</v>
      </c>
      <c r="B552" s="86" t="s">
        <v>3133</v>
      </c>
      <c r="C552" s="92" t="s">
        <v>2066</v>
      </c>
      <c r="D552" s="96" t="s">
        <v>3134</v>
      </c>
      <c r="E552" s="96">
        <v>3</v>
      </c>
      <c r="F552" s="97">
        <v>3</v>
      </c>
      <c r="G552" s="97">
        <f t="shared" si="15"/>
        <v>6</v>
      </c>
      <c r="H552" s="80">
        <v>43600</v>
      </c>
      <c r="I552" s="228">
        <v>490</v>
      </c>
    </row>
    <row r="553" spans="1:9" hidden="1" outlineLevel="1" x14ac:dyDescent="0.35">
      <c r="A553" s="293" t="s">
        <v>2065</v>
      </c>
      <c r="B553" s="86" t="s">
        <v>3135</v>
      </c>
      <c r="C553" s="92" t="s">
        <v>2066</v>
      </c>
      <c r="D553" s="96" t="s">
        <v>3136</v>
      </c>
      <c r="E553" s="96">
        <v>1</v>
      </c>
      <c r="F553" s="97">
        <v>2</v>
      </c>
      <c r="G553" s="97">
        <f t="shared" si="15"/>
        <v>3</v>
      </c>
      <c r="H553" s="80">
        <v>43600</v>
      </c>
      <c r="I553" s="228">
        <v>530</v>
      </c>
    </row>
    <row r="554" spans="1:9" hidden="1" outlineLevel="1" x14ac:dyDescent="0.35">
      <c r="A554" s="293" t="s">
        <v>2065</v>
      </c>
      <c r="B554" s="86" t="s">
        <v>3137</v>
      </c>
      <c r="C554" s="92" t="s">
        <v>2066</v>
      </c>
      <c r="D554" s="96" t="s">
        <v>3138</v>
      </c>
      <c r="E554" s="96">
        <v>1</v>
      </c>
      <c r="F554" s="97">
        <v>2</v>
      </c>
      <c r="G554" s="97">
        <f t="shared" si="15"/>
        <v>3</v>
      </c>
      <c r="H554" s="80">
        <v>43600</v>
      </c>
      <c r="I554" s="228">
        <v>700</v>
      </c>
    </row>
    <row r="555" spans="1:9" hidden="1" outlineLevel="1" x14ac:dyDescent="0.35">
      <c r="A555" s="293" t="s">
        <v>2065</v>
      </c>
      <c r="B555" s="86" t="s">
        <v>3139</v>
      </c>
      <c r="C555" s="92" t="s">
        <v>2066</v>
      </c>
      <c r="D555" s="96" t="s">
        <v>3140</v>
      </c>
      <c r="E555" s="96">
        <v>0</v>
      </c>
      <c r="F555" s="97">
        <v>2</v>
      </c>
      <c r="G555" s="97">
        <f t="shared" si="15"/>
        <v>2</v>
      </c>
      <c r="H555" s="80">
        <v>43600</v>
      </c>
      <c r="I555" s="228">
        <v>680</v>
      </c>
    </row>
    <row r="556" spans="1:9" hidden="1" outlineLevel="1" x14ac:dyDescent="0.35">
      <c r="A556" s="293" t="s">
        <v>2065</v>
      </c>
      <c r="B556" s="86" t="s">
        <v>3141</v>
      </c>
      <c r="C556" s="92" t="s">
        <v>2066</v>
      </c>
      <c r="D556" s="96" t="s">
        <v>3142</v>
      </c>
      <c r="E556" s="96">
        <v>3</v>
      </c>
      <c r="F556" s="97">
        <v>3</v>
      </c>
      <c r="G556" s="97">
        <f t="shared" si="15"/>
        <v>6</v>
      </c>
      <c r="H556" s="80">
        <v>43600</v>
      </c>
      <c r="I556" s="228">
        <v>640</v>
      </c>
    </row>
    <row r="557" spans="1:9" hidden="1" outlineLevel="1" x14ac:dyDescent="0.35">
      <c r="A557" s="293" t="s">
        <v>2065</v>
      </c>
      <c r="B557" s="86" t="s">
        <v>3143</v>
      </c>
      <c r="C557" s="92" t="s">
        <v>2066</v>
      </c>
      <c r="D557" s="96" t="s">
        <v>3144</v>
      </c>
      <c r="E557" s="96">
        <v>7</v>
      </c>
      <c r="F557" s="97">
        <v>3</v>
      </c>
      <c r="G557" s="97">
        <f t="shared" si="15"/>
        <v>10</v>
      </c>
      <c r="H557" s="80">
        <v>43600</v>
      </c>
      <c r="I557" s="228">
        <v>610</v>
      </c>
    </row>
    <row r="558" spans="1:9" hidden="1" outlineLevel="1" x14ac:dyDescent="0.35">
      <c r="A558" s="293" t="s">
        <v>2065</v>
      </c>
      <c r="B558" s="86" t="s">
        <v>3145</v>
      </c>
      <c r="C558" s="92" t="s">
        <v>2066</v>
      </c>
      <c r="D558" s="96" t="s">
        <v>3146</v>
      </c>
      <c r="E558" s="96">
        <v>2</v>
      </c>
      <c r="F558" s="97">
        <v>2</v>
      </c>
      <c r="G558" s="97">
        <f t="shared" ref="G558:G621" si="16">E558+F558</f>
        <v>4</v>
      </c>
      <c r="H558" s="80">
        <v>43600</v>
      </c>
      <c r="I558" s="228">
        <v>605</v>
      </c>
    </row>
    <row r="559" spans="1:9" hidden="1" outlineLevel="1" x14ac:dyDescent="0.35">
      <c r="A559" s="293" t="s">
        <v>2065</v>
      </c>
      <c r="B559" s="86" t="s">
        <v>3147</v>
      </c>
      <c r="C559" s="92" t="s">
        <v>2066</v>
      </c>
      <c r="D559" s="96" t="s">
        <v>3148</v>
      </c>
      <c r="E559" s="96">
        <v>1</v>
      </c>
      <c r="F559" s="97">
        <v>2</v>
      </c>
      <c r="G559" s="97">
        <f t="shared" si="16"/>
        <v>3</v>
      </c>
      <c r="H559" s="80">
        <v>43600</v>
      </c>
      <c r="I559" s="228">
        <v>590</v>
      </c>
    </row>
    <row r="560" spans="1:9" hidden="1" outlineLevel="1" x14ac:dyDescent="0.35">
      <c r="A560" s="293" t="s">
        <v>2065</v>
      </c>
      <c r="B560" s="86" t="s">
        <v>3149</v>
      </c>
      <c r="C560" s="92" t="s">
        <v>2066</v>
      </c>
      <c r="D560" s="96" t="s">
        <v>3150</v>
      </c>
      <c r="E560" s="96">
        <v>3</v>
      </c>
      <c r="F560" s="97">
        <v>2</v>
      </c>
      <c r="G560" s="97">
        <f t="shared" si="16"/>
        <v>5</v>
      </c>
      <c r="H560" s="80">
        <v>43600</v>
      </c>
      <c r="I560" s="228">
        <v>630</v>
      </c>
    </row>
    <row r="561" spans="1:9" hidden="1" outlineLevel="1" x14ac:dyDescent="0.35">
      <c r="A561" s="293" t="s">
        <v>2065</v>
      </c>
      <c r="B561" s="86" t="s">
        <v>3151</v>
      </c>
      <c r="C561" s="92" t="s">
        <v>2066</v>
      </c>
      <c r="D561" s="96" t="s">
        <v>3152</v>
      </c>
      <c r="E561" s="96">
        <v>4</v>
      </c>
      <c r="F561" s="97">
        <v>3</v>
      </c>
      <c r="G561" s="97">
        <f t="shared" si="16"/>
        <v>7</v>
      </c>
      <c r="H561" s="80">
        <v>43600</v>
      </c>
      <c r="I561" s="228">
        <v>570</v>
      </c>
    </row>
    <row r="562" spans="1:9" hidden="1" outlineLevel="1" x14ac:dyDescent="0.35">
      <c r="A562" s="293" t="s">
        <v>2065</v>
      </c>
      <c r="B562" s="86" t="s">
        <v>3153</v>
      </c>
      <c r="C562" s="92" t="s">
        <v>2066</v>
      </c>
      <c r="D562" s="96" t="s">
        <v>3154</v>
      </c>
      <c r="E562" s="96">
        <v>2</v>
      </c>
      <c r="F562" s="97">
        <v>3</v>
      </c>
      <c r="G562" s="97">
        <f t="shared" si="16"/>
        <v>5</v>
      </c>
      <c r="H562" s="80">
        <v>43600</v>
      </c>
      <c r="I562" s="228">
        <v>550</v>
      </c>
    </row>
    <row r="563" spans="1:9" hidden="1" outlineLevel="1" x14ac:dyDescent="0.35">
      <c r="A563" s="293" t="s">
        <v>2065</v>
      </c>
      <c r="B563" s="86" t="s">
        <v>3155</v>
      </c>
      <c r="C563" s="92" t="s">
        <v>2066</v>
      </c>
      <c r="D563" s="96" t="s">
        <v>3156</v>
      </c>
      <c r="E563" s="96">
        <v>10</v>
      </c>
      <c r="F563" s="97">
        <v>4</v>
      </c>
      <c r="G563" s="97">
        <f t="shared" si="16"/>
        <v>14</v>
      </c>
      <c r="H563" s="80">
        <v>43600</v>
      </c>
      <c r="I563" s="228">
        <v>440</v>
      </c>
    </row>
    <row r="564" spans="1:9" hidden="1" outlineLevel="1" x14ac:dyDescent="0.35">
      <c r="A564" s="293" t="s">
        <v>2065</v>
      </c>
      <c r="B564" s="86" t="s">
        <v>3157</v>
      </c>
      <c r="C564" s="92" t="s">
        <v>2066</v>
      </c>
      <c r="D564" s="96" t="s">
        <v>3158</v>
      </c>
      <c r="E564" s="96">
        <v>4</v>
      </c>
      <c r="F564" s="97">
        <v>2</v>
      </c>
      <c r="G564" s="97">
        <f t="shared" si="16"/>
        <v>6</v>
      </c>
      <c r="H564" s="80">
        <v>43600</v>
      </c>
      <c r="I564" s="228">
        <v>520</v>
      </c>
    </row>
    <row r="565" spans="1:9" hidden="1" outlineLevel="1" x14ac:dyDescent="0.35">
      <c r="A565" s="293" t="s">
        <v>2065</v>
      </c>
      <c r="B565" s="86" t="s">
        <v>3159</v>
      </c>
      <c r="C565" s="92" t="s">
        <v>2066</v>
      </c>
      <c r="D565" s="96" t="s">
        <v>3160</v>
      </c>
      <c r="E565" s="96">
        <v>7</v>
      </c>
      <c r="F565" s="97">
        <v>2</v>
      </c>
      <c r="G565" s="97">
        <f t="shared" si="16"/>
        <v>9</v>
      </c>
      <c r="H565" s="80">
        <v>43600</v>
      </c>
      <c r="I565" s="228">
        <v>450</v>
      </c>
    </row>
    <row r="566" spans="1:9" hidden="1" outlineLevel="1" x14ac:dyDescent="0.35">
      <c r="A566" s="293" t="s">
        <v>2065</v>
      </c>
      <c r="B566" s="86" t="s">
        <v>3161</v>
      </c>
      <c r="C566" s="92" t="s">
        <v>2066</v>
      </c>
      <c r="D566" s="96" t="s">
        <v>3162</v>
      </c>
      <c r="E566" s="96">
        <v>6</v>
      </c>
      <c r="F566" s="97">
        <v>3</v>
      </c>
      <c r="G566" s="97">
        <f t="shared" si="16"/>
        <v>9</v>
      </c>
      <c r="H566" s="80">
        <v>43600</v>
      </c>
      <c r="I566" s="228">
        <v>600</v>
      </c>
    </row>
    <row r="567" spans="1:9" hidden="1" outlineLevel="1" x14ac:dyDescent="0.35">
      <c r="A567" s="293" t="s">
        <v>2065</v>
      </c>
      <c r="B567" s="86" t="s">
        <v>3163</v>
      </c>
      <c r="C567" s="92" t="s">
        <v>2066</v>
      </c>
      <c r="D567" s="96" t="s">
        <v>3164</v>
      </c>
      <c r="E567" s="96">
        <v>1</v>
      </c>
      <c r="F567" s="97">
        <v>2</v>
      </c>
      <c r="G567" s="97">
        <f t="shared" si="16"/>
        <v>3</v>
      </c>
      <c r="H567" s="80">
        <v>43600</v>
      </c>
      <c r="I567" s="228">
        <v>620</v>
      </c>
    </row>
    <row r="568" spans="1:9" hidden="1" outlineLevel="1" x14ac:dyDescent="0.35">
      <c r="A568" s="293" t="s">
        <v>2065</v>
      </c>
      <c r="B568" s="86" t="s">
        <v>3165</v>
      </c>
      <c r="C568" s="92" t="s">
        <v>2066</v>
      </c>
      <c r="D568" s="96" t="s">
        <v>3166</v>
      </c>
      <c r="E568" s="96">
        <v>3</v>
      </c>
      <c r="F568" s="97">
        <v>2</v>
      </c>
      <c r="G568" s="97">
        <f t="shared" si="16"/>
        <v>5</v>
      </c>
      <c r="H568" s="80">
        <v>43600</v>
      </c>
      <c r="I568" s="228">
        <v>650</v>
      </c>
    </row>
    <row r="569" spans="1:9" hidden="1" outlineLevel="1" x14ac:dyDescent="0.35">
      <c r="A569" s="293" t="s">
        <v>2065</v>
      </c>
      <c r="B569" s="86" t="s">
        <v>3167</v>
      </c>
      <c r="C569" s="92" t="s">
        <v>2066</v>
      </c>
      <c r="D569" s="96" t="s">
        <v>3168</v>
      </c>
      <c r="E569" s="96">
        <v>2</v>
      </c>
      <c r="F569" s="97">
        <v>2</v>
      </c>
      <c r="G569" s="97">
        <f t="shared" si="16"/>
        <v>4</v>
      </c>
      <c r="H569" s="80">
        <v>43600</v>
      </c>
      <c r="I569" s="228">
        <v>590</v>
      </c>
    </row>
    <row r="570" spans="1:9" hidden="1" outlineLevel="1" x14ac:dyDescent="0.35">
      <c r="A570" s="293" t="s">
        <v>2065</v>
      </c>
      <c r="B570" s="86" t="s">
        <v>3169</v>
      </c>
      <c r="C570" s="92" t="s">
        <v>2066</v>
      </c>
      <c r="D570" s="96" t="s">
        <v>3170</v>
      </c>
      <c r="E570" s="96">
        <v>0</v>
      </c>
      <c r="F570" s="97">
        <v>2</v>
      </c>
      <c r="G570" s="97">
        <f t="shared" si="16"/>
        <v>2</v>
      </c>
      <c r="H570" s="80">
        <v>43600</v>
      </c>
      <c r="I570" s="228">
        <v>680</v>
      </c>
    </row>
    <row r="571" spans="1:9" hidden="1" outlineLevel="1" x14ac:dyDescent="0.35">
      <c r="A571" s="293" t="s">
        <v>2065</v>
      </c>
      <c r="B571" s="86" t="s">
        <v>3171</v>
      </c>
      <c r="C571" s="92" t="s">
        <v>2066</v>
      </c>
      <c r="D571" s="96" t="s">
        <v>3172</v>
      </c>
      <c r="E571" s="96">
        <v>0</v>
      </c>
      <c r="F571" s="97">
        <v>2</v>
      </c>
      <c r="G571" s="97">
        <f t="shared" si="16"/>
        <v>2</v>
      </c>
      <c r="H571" s="80">
        <v>43600</v>
      </c>
      <c r="I571" s="228">
        <v>810</v>
      </c>
    </row>
    <row r="572" spans="1:9" hidden="1" outlineLevel="1" x14ac:dyDescent="0.35">
      <c r="A572" s="293" t="s">
        <v>2065</v>
      </c>
      <c r="B572" s="86" t="s">
        <v>3173</v>
      </c>
      <c r="C572" s="92" t="s">
        <v>2066</v>
      </c>
      <c r="D572" s="96" t="s">
        <v>2911</v>
      </c>
      <c r="E572" s="96">
        <v>0</v>
      </c>
      <c r="F572" s="97">
        <v>2</v>
      </c>
      <c r="G572" s="97">
        <f t="shared" si="16"/>
        <v>2</v>
      </c>
      <c r="H572" s="80">
        <v>43600</v>
      </c>
      <c r="I572" s="228">
        <v>870</v>
      </c>
    </row>
    <row r="573" spans="1:9" hidden="1" outlineLevel="1" x14ac:dyDescent="0.35">
      <c r="A573" s="293" t="s">
        <v>2065</v>
      </c>
      <c r="B573" s="86" t="s">
        <v>3174</v>
      </c>
      <c r="C573" s="92" t="s">
        <v>2066</v>
      </c>
      <c r="D573" s="96" t="s">
        <v>3175</v>
      </c>
      <c r="E573" s="96">
        <v>0</v>
      </c>
      <c r="F573" s="97">
        <v>1</v>
      </c>
      <c r="G573" s="97">
        <f t="shared" si="16"/>
        <v>1</v>
      </c>
      <c r="H573" s="80">
        <v>43600</v>
      </c>
      <c r="I573" s="228">
        <v>760</v>
      </c>
    </row>
    <row r="574" spans="1:9" hidden="1" outlineLevel="1" x14ac:dyDescent="0.35">
      <c r="A574" s="293" t="s">
        <v>2065</v>
      </c>
      <c r="B574" s="86" t="s">
        <v>3176</v>
      </c>
      <c r="C574" s="92" t="s">
        <v>2066</v>
      </c>
      <c r="D574" s="96" t="s">
        <v>3177</v>
      </c>
      <c r="E574" s="96">
        <v>4</v>
      </c>
      <c r="F574" s="97">
        <v>2</v>
      </c>
      <c r="G574" s="97">
        <f t="shared" si="16"/>
        <v>6</v>
      </c>
      <c r="H574" s="80">
        <v>43600</v>
      </c>
      <c r="I574" s="228">
        <v>860</v>
      </c>
    </row>
    <row r="575" spans="1:9" hidden="1" outlineLevel="1" x14ac:dyDescent="0.35">
      <c r="A575" s="293" t="s">
        <v>2065</v>
      </c>
      <c r="B575" s="86" t="s">
        <v>3178</v>
      </c>
      <c r="C575" s="92" t="s">
        <v>2066</v>
      </c>
      <c r="D575" s="96" t="s">
        <v>3179</v>
      </c>
      <c r="E575" s="97">
        <v>0</v>
      </c>
      <c r="F575" s="97">
        <v>2</v>
      </c>
      <c r="G575" s="97">
        <f t="shared" si="16"/>
        <v>2</v>
      </c>
      <c r="H575" s="80">
        <v>43600</v>
      </c>
      <c r="I575" s="230">
        <v>830</v>
      </c>
    </row>
    <row r="576" spans="1:9" hidden="1" outlineLevel="1" x14ac:dyDescent="0.35">
      <c r="A576" s="293" t="s">
        <v>2065</v>
      </c>
      <c r="B576" s="86" t="s">
        <v>3180</v>
      </c>
      <c r="C576" s="92" t="s">
        <v>2066</v>
      </c>
      <c r="D576" s="96" t="s">
        <v>3181</v>
      </c>
      <c r="E576" s="97">
        <v>2</v>
      </c>
      <c r="F576" s="97">
        <v>2</v>
      </c>
      <c r="G576" s="97">
        <f t="shared" si="16"/>
        <v>4</v>
      </c>
      <c r="H576" s="80">
        <v>43600</v>
      </c>
      <c r="I576" s="230">
        <v>740</v>
      </c>
    </row>
    <row r="577" spans="1:9" hidden="1" outlineLevel="1" x14ac:dyDescent="0.35">
      <c r="A577" s="293" t="s">
        <v>2065</v>
      </c>
      <c r="B577" s="86" t="s">
        <v>3182</v>
      </c>
      <c r="C577" s="92" t="s">
        <v>2066</v>
      </c>
      <c r="D577" s="96" t="s">
        <v>3183</v>
      </c>
      <c r="E577" s="97">
        <v>0</v>
      </c>
      <c r="F577" s="97">
        <v>1</v>
      </c>
      <c r="G577" s="97">
        <f t="shared" si="16"/>
        <v>1</v>
      </c>
      <c r="H577" s="80">
        <v>43600</v>
      </c>
      <c r="I577" s="230">
        <v>710</v>
      </c>
    </row>
    <row r="578" spans="1:9" hidden="1" outlineLevel="1" x14ac:dyDescent="0.35">
      <c r="A578" s="293" t="s">
        <v>2065</v>
      </c>
      <c r="B578" s="86" t="s">
        <v>3184</v>
      </c>
      <c r="C578" s="92" t="s">
        <v>2066</v>
      </c>
      <c r="D578" s="96" t="s">
        <v>3185</v>
      </c>
      <c r="E578" s="97">
        <v>0</v>
      </c>
      <c r="F578" s="97">
        <v>2</v>
      </c>
      <c r="G578" s="97">
        <f t="shared" si="16"/>
        <v>2</v>
      </c>
      <c r="H578" s="80">
        <v>43600</v>
      </c>
      <c r="I578" s="230">
        <v>850</v>
      </c>
    </row>
    <row r="579" spans="1:9" hidden="1" outlineLevel="1" x14ac:dyDescent="0.35">
      <c r="A579" s="293" t="s">
        <v>2065</v>
      </c>
      <c r="B579" s="86" t="s">
        <v>3186</v>
      </c>
      <c r="C579" s="92" t="s">
        <v>2066</v>
      </c>
      <c r="D579" s="97" t="s">
        <v>3187</v>
      </c>
      <c r="E579" s="97">
        <v>1</v>
      </c>
      <c r="F579" s="97">
        <v>2</v>
      </c>
      <c r="G579" s="97">
        <f t="shared" si="16"/>
        <v>3</v>
      </c>
      <c r="H579" s="80">
        <v>43600</v>
      </c>
      <c r="I579" s="230">
        <v>867</v>
      </c>
    </row>
    <row r="580" spans="1:9" hidden="1" outlineLevel="1" x14ac:dyDescent="0.35">
      <c r="A580" s="293" t="s">
        <v>2065</v>
      </c>
      <c r="B580" s="86" t="s">
        <v>3188</v>
      </c>
      <c r="C580" s="92" t="s">
        <v>2066</v>
      </c>
      <c r="D580" s="97" t="s">
        <v>3189</v>
      </c>
      <c r="E580" s="97">
        <v>0</v>
      </c>
      <c r="F580" s="97">
        <v>2</v>
      </c>
      <c r="G580" s="97">
        <f t="shared" si="16"/>
        <v>2</v>
      </c>
      <c r="H580" s="80">
        <v>43600</v>
      </c>
      <c r="I580" s="230">
        <v>800</v>
      </c>
    </row>
    <row r="581" spans="1:9" hidden="1" outlineLevel="1" x14ac:dyDescent="0.35">
      <c r="A581" s="293" t="s">
        <v>2065</v>
      </c>
      <c r="B581" s="86" t="s">
        <v>3190</v>
      </c>
      <c r="C581" s="92" t="s">
        <v>2066</v>
      </c>
      <c r="D581" s="97" t="s">
        <v>3191</v>
      </c>
      <c r="E581" s="97">
        <v>3</v>
      </c>
      <c r="F581" s="97">
        <v>1</v>
      </c>
      <c r="G581" s="97">
        <f t="shared" si="16"/>
        <v>4</v>
      </c>
      <c r="H581" s="80">
        <v>43600</v>
      </c>
      <c r="I581" s="230">
        <v>790</v>
      </c>
    </row>
    <row r="582" spans="1:9" hidden="1" outlineLevel="1" x14ac:dyDescent="0.35">
      <c r="A582" s="293" t="s">
        <v>2065</v>
      </c>
      <c r="B582" s="86" t="s">
        <v>3192</v>
      </c>
      <c r="C582" s="92" t="s">
        <v>2066</v>
      </c>
      <c r="D582" s="97" t="s">
        <v>3193</v>
      </c>
      <c r="E582" s="97">
        <v>1</v>
      </c>
      <c r="F582" s="97">
        <v>2</v>
      </c>
      <c r="G582" s="97">
        <f t="shared" si="16"/>
        <v>3</v>
      </c>
      <c r="H582" s="80">
        <v>43600</v>
      </c>
      <c r="I582" s="230">
        <v>880</v>
      </c>
    </row>
    <row r="583" spans="1:9" hidden="1" outlineLevel="1" x14ac:dyDescent="0.35">
      <c r="A583" s="293" t="s">
        <v>2065</v>
      </c>
      <c r="B583" s="86" t="s">
        <v>3194</v>
      </c>
      <c r="C583" s="92" t="s">
        <v>2066</v>
      </c>
      <c r="D583" s="97" t="s">
        <v>3195</v>
      </c>
      <c r="E583" s="97">
        <v>2</v>
      </c>
      <c r="F583" s="97">
        <v>1</v>
      </c>
      <c r="G583" s="97">
        <f t="shared" si="16"/>
        <v>3</v>
      </c>
      <c r="H583" s="80">
        <v>43600</v>
      </c>
      <c r="I583" s="230">
        <v>897</v>
      </c>
    </row>
    <row r="584" spans="1:9" hidden="1" outlineLevel="1" x14ac:dyDescent="0.35">
      <c r="A584" s="293" t="s">
        <v>2065</v>
      </c>
      <c r="B584" s="86" t="s">
        <v>3196</v>
      </c>
      <c r="C584" s="92" t="s">
        <v>2066</v>
      </c>
      <c r="D584" s="97" t="s">
        <v>3197</v>
      </c>
      <c r="E584" s="97">
        <v>1</v>
      </c>
      <c r="F584" s="97">
        <v>2</v>
      </c>
      <c r="G584" s="97">
        <f t="shared" si="16"/>
        <v>3</v>
      </c>
      <c r="H584" s="80">
        <v>43600</v>
      </c>
      <c r="I584" s="230">
        <v>690</v>
      </c>
    </row>
    <row r="585" spans="1:9" hidden="1" outlineLevel="1" x14ac:dyDescent="0.35">
      <c r="A585" s="293" t="s">
        <v>2065</v>
      </c>
      <c r="B585" s="86" t="s">
        <v>3198</v>
      </c>
      <c r="C585" s="92" t="s">
        <v>2066</v>
      </c>
      <c r="D585" s="97" t="s">
        <v>3199</v>
      </c>
      <c r="E585" s="97">
        <v>0</v>
      </c>
      <c r="F585" s="97">
        <v>1</v>
      </c>
      <c r="G585" s="97">
        <f t="shared" si="16"/>
        <v>1</v>
      </c>
      <c r="H585" s="80">
        <v>43600</v>
      </c>
      <c r="I585" s="230">
        <v>720</v>
      </c>
    </row>
    <row r="586" spans="1:9" hidden="1" outlineLevel="1" x14ac:dyDescent="0.35">
      <c r="A586" s="293" t="s">
        <v>2065</v>
      </c>
      <c r="B586" s="86" t="s">
        <v>3200</v>
      </c>
      <c r="C586" s="92" t="s">
        <v>2066</v>
      </c>
      <c r="D586" s="97" t="s">
        <v>3201</v>
      </c>
      <c r="E586" s="97">
        <v>1</v>
      </c>
      <c r="F586" s="97">
        <v>2</v>
      </c>
      <c r="G586" s="97">
        <f t="shared" si="16"/>
        <v>3</v>
      </c>
      <c r="H586" s="80">
        <v>43600</v>
      </c>
      <c r="I586" s="230">
        <v>650</v>
      </c>
    </row>
    <row r="587" spans="1:9" hidden="1" outlineLevel="1" x14ac:dyDescent="0.35">
      <c r="A587" s="293" t="s">
        <v>2065</v>
      </c>
      <c r="B587" s="86" t="s">
        <v>3202</v>
      </c>
      <c r="C587" s="92" t="s">
        <v>2066</v>
      </c>
      <c r="D587" s="97" t="s">
        <v>3203</v>
      </c>
      <c r="E587" s="97">
        <v>1</v>
      </c>
      <c r="F587" s="97">
        <v>2</v>
      </c>
      <c r="G587" s="97">
        <f t="shared" si="16"/>
        <v>3</v>
      </c>
      <c r="H587" s="80">
        <v>43600</v>
      </c>
      <c r="I587" s="230">
        <v>820</v>
      </c>
    </row>
    <row r="588" spans="1:9" hidden="1" outlineLevel="1" x14ac:dyDescent="0.35">
      <c r="A588" s="293" t="s">
        <v>2065</v>
      </c>
      <c r="B588" s="86" t="s">
        <v>3204</v>
      </c>
      <c r="C588" s="92" t="s">
        <v>2066</v>
      </c>
      <c r="D588" s="97" t="s">
        <v>3205</v>
      </c>
      <c r="E588" s="97">
        <v>3</v>
      </c>
      <c r="F588" s="97">
        <v>1</v>
      </c>
      <c r="G588" s="97">
        <f t="shared" si="16"/>
        <v>4</v>
      </c>
      <c r="H588" s="80">
        <v>43600</v>
      </c>
      <c r="I588" s="230">
        <v>750</v>
      </c>
    </row>
    <row r="589" spans="1:9" hidden="1" outlineLevel="1" x14ac:dyDescent="0.35">
      <c r="A589" s="293" t="s">
        <v>2065</v>
      </c>
      <c r="B589" s="86" t="s">
        <v>3206</v>
      </c>
      <c r="C589" s="92" t="s">
        <v>2066</v>
      </c>
      <c r="D589" s="97" t="s">
        <v>3207</v>
      </c>
      <c r="E589" s="97">
        <v>1</v>
      </c>
      <c r="F589" s="97">
        <v>2</v>
      </c>
      <c r="G589" s="97">
        <f t="shared" si="16"/>
        <v>3</v>
      </c>
      <c r="H589" s="80">
        <v>43600</v>
      </c>
      <c r="I589" s="230">
        <v>780</v>
      </c>
    </row>
    <row r="590" spans="1:9" hidden="1" outlineLevel="1" x14ac:dyDescent="0.35">
      <c r="A590" s="293" t="s">
        <v>2065</v>
      </c>
      <c r="B590" s="86" t="s">
        <v>3208</v>
      </c>
      <c r="C590" s="92" t="s">
        <v>2066</v>
      </c>
      <c r="D590" s="97" t="s">
        <v>3209</v>
      </c>
      <c r="E590" s="97">
        <v>1</v>
      </c>
      <c r="F590" s="97">
        <v>2</v>
      </c>
      <c r="G590" s="97">
        <f t="shared" si="16"/>
        <v>3</v>
      </c>
      <c r="H590" s="80">
        <v>43600</v>
      </c>
      <c r="I590" s="230">
        <v>700</v>
      </c>
    </row>
    <row r="591" spans="1:9" hidden="1" outlineLevel="1" x14ac:dyDescent="0.35">
      <c r="A591" s="293" t="s">
        <v>2065</v>
      </c>
      <c r="B591" s="86" t="s">
        <v>3210</v>
      </c>
      <c r="C591" s="92" t="s">
        <v>2066</v>
      </c>
      <c r="D591" s="97" t="s">
        <v>3211</v>
      </c>
      <c r="E591" s="97">
        <v>1</v>
      </c>
      <c r="F591" s="97">
        <v>1</v>
      </c>
      <c r="G591" s="97">
        <f t="shared" si="16"/>
        <v>2</v>
      </c>
      <c r="H591" s="80">
        <v>43600</v>
      </c>
      <c r="I591" s="230">
        <v>710</v>
      </c>
    </row>
    <row r="592" spans="1:9" ht="15" collapsed="1" thickBot="1" x14ac:dyDescent="0.4">
      <c r="A592" s="135" t="s">
        <v>2065</v>
      </c>
      <c r="B592" s="87"/>
      <c r="C592" s="93" t="s">
        <v>2066</v>
      </c>
      <c r="D592" s="94">
        <f>COUNTA(D503:D591)</f>
        <v>89</v>
      </c>
      <c r="E592" s="94">
        <f>SUM(E503:E591)</f>
        <v>202</v>
      </c>
      <c r="F592" s="94">
        <f>SUM(F503:F591)</f>
        <v>190</v>
      </c>
      <c r="G592" s="94">
        <f t="shared" si="16"/>
        <v>392</v>
      </c>
      <c r="H592" s="105">
        <v>43600</v>
      </c>
      <c r="I592" s="95">
        <f>AVERAGE(I503:I591)</f>
        <v>492.70786516853934</v>
      </c>
    </row>
    <row r="593" spans="1:9" hidden="1" outlineLevel="1" x14ac:dyDescent="0.35">
      <c r="A593" s="85" t="s">
        <v>2067</v>
      </c>
      <c r="B593" s="88" t="s">
        <v>3212</v>
      </c>
      <c r="C593" s="99" t="s">
        <v>2068</v>
      </c>
      <c r="D593" s="100" t="s">
        <v>3213</v>
      </c>
      <c r="E593" s="100">
        <v>8</v>
      </c>
      <c r="F593" s="100">
        <v>4</v>
      </c>
      <c r="G593" s="101">
        <f t="shared" si="16"/>
        <v>12</v>
      </c>
      <c r="H593" s="81">
        <v>43706</v>
      </c>
      <c r="I593" s="229">
        <v>60</v>
      </c>
    </row>
    <row r="594" spans="1:9" hidden="1" outlineLevel="1" x14ac:dyDescent="0.35">
      <c r="A594" s="83" t="s">
        <v>2067</v>
      </c>
      <c r="B594" s="86" t="s">
        <v>3214</v>
      </c>
      <c r="C594" s="92" t="s">
        <v>2068</v>
      </c>
      <c r="D594" s="96" t="s">
        <v>3215</v>
      </c>
      <c r="E594" s="96">
        <v>6</v>
      </c>
      <c r="F594" s="96">
        <v>3</v>
      </c>
      <c r="G594" s="97">
        <f t="shared" si="16"/>
        <v>9</v>
      </c>
      <c r="H594" s="81">
        <v>43706</v>
      </c>
      <c r="I594" s="228">
        <v>50</v>
      </c>
    </row>
    <row r="595" spans="1:9" hidden="1" outlineLevel="1" x14ac:dyDescent="0.35">
      <c r="A595" s="83" t="s">
        <v>2067</v>
      </c>
      <c r="B595" s="86" t="s">
        <v>3216</v>
      </c>
      <c r="C595" s="92" t="s">
        <v>2068</v>
      </c>
      <c r="D595" s="96" t="s">
        <v>3217</v>
      </c>
      <c r="E595" s="96">
        <v>1</v>
      </c>
      <c r="F595" s="96">
        <v>2</v>
      </c>
      <c r="G595" s="97">
        <f t="shared" si="16"/>
        <v>3</v>
      </c>
      <c r="H595" s="81">
        <v>43706</v>
      </c>
      <c r="I595" s="228">
        <v>100</v>
      </c>
    </row>
    <row r="596" spans="1:9" hidden="1" outlineLevel="1" x14ac:dyDescent="0.35">
      <c r="A596" s="83" t="s">
        <v>2067</v>
      </c>
      <c r="B596" s="86" t="s">
        <v>3218</v>
      </c>
      <c r="C596" s="92" t="s">
        <v>2068</v>
      </c>
      <c r="D596" s="96" t="s">
        <v>3219</v>
      </c>
      <c r="E596" s="96">
        <v>1</v>
      </c>
      <c r="F596" s="96">
        <v>2</v>
      </c>
      <c r="G596" s="97">
        <f t="shared" si="16"/>
        <v>3</v>
      </c>
      <c r="H596" s="81">
        <v>43706</v>
      </c>
      <c r="I596" s="228">
        <v>110</v>
      </c>
    </row>
    <row r="597" spans="1:9" hidden="1" outlineLevel="1" x14ac:dyDescent="0.35">
      <c r="A597" s="83" t="s">
        <v>2067</v>
      </c>
      <c r="B597" s="86" t="s">
        <v>3220</v>
      </c>
      <c r="C597" s="92" t="s">
        <v>2068</v>
      </c>
      <c r="D597" s="96" t="s">
        <v>3221</v>
      </c>
      <c r="E597" s="96">
        <v>1</v>
      </c>
      <c r="F597" s="96">
        <v>3</v>
      </c>
      <c r="G597" s="97">
        <f t="shared" si="16"/>
        <v>4</v>
      </c>
      <c r="H597" s="81">
        <v>43706</v>
      </c>
      <c r="I597" s="228">
        <v>60</v>
      </c>
    </row>
    <row r="598" spans="1:9" hidden="1" outlineLevel="1" x14ac:dyDescent="0.35">
      <c r="A598" s="83" t="s">
        <v>2067</v>
      </c>
      <c r="B598" s="86" t="s">
        <v>3222</v>
      </c>
      <c r="C598" s="92" t="s">
        <v>2068</v>
      </c>
      <c r="D598" s="96" t="s">
        <v>3223</v>
      </c>
      <c r="E598" s="96">
        <v>4</v>
      </c>
      <c r="F598" s="96">
        <v>6</v>
      </c>
      <c r="G598" s="97">
        <f t="shared" si="16"/>
        <v>10</v>
      </c>
      <c r="H598" s="81">
        <v>43706</v>
      </c>
      <c r="I598" s="228">
        <v>75</v>
      </c>
    </row>
    <row r="599" spans="1:9" hidden="1" outlineLevel="1" x14ac:dyDescent="0.35">
      <c r="A599" s="83" t="s">
        <v>2067</v>
      </c>
      <c r="B599" s="86" t="s">
        <v>3224</v>
      </c>
      <c r="C599" s="92" t="s">
        <v>2068</v>
      </c>
      <c r="D599" s="96" t="s">
        <v>3225</v>
      </c>
      <c r="E599" s="96">
        <v>3</v>
      </c>
      <c r="F599" s="96">
        <v>2</v>
      </c>
      <c r="G599" s="97">
        <f t="shared" si="16"/>
        <v>5</v>
      </c>
      <c r="H599" s="81">
        <v>43706</v>
      </c>
      <c r="I599" s="228">
        <v>130</v>
      </c>
    </row>
    <row r="600" spans="1:9" hidden="1" outlineLevel="1" x14ac:dyDescent="0.35">
      <c r="A600" s="83" t="s">
        <v>2067</v>
      </c>
      <c r="B600" s="86" t="s">
        <v>3226</v>
      </c>
      <c r="C600" s="92" t="s">
        <v>2068</v>
      </c>
      <c r="D600" s="96" t="s">
        <v>3227</v>
      </c>
      <c r="E600" s="96">
        <v>1</v>
      </c>
      <c r="F600" s="96">
        <v>2</v>
      </c>
      <c r="G600" s="97">
        <f t="shared" si="16"/>
        <v>3</v>
      </c>
      <c r="H600" s="81">
        <v>43706</v>
      </c>
      <c r="I600" s="228">
        <v>70</v>
      </c>
    </row>
    <row r="601" spans="1:9" hidden="1" outlineLevel="1" x14ac:dyDescent="0.35">
      <c r="A601" s="83" t="s">
        <v>2067</v>
      </c>
      <c r="B601" s="86" t="s">
        <v>3228</v>
      </c>
      <c r="C601" s="92" t="s">
        <v>2068</v>
      </c>
      <c r="D601" s="96" t="s">
        <v>3229</v>
      </c>
      <c r="E601" s="96">
        <v>0</v>
      </c>
      <c r="F601" s="96">
        <v>2</v>
      </c>
      <c r="G601" s="97">
        <f t="shared" si="16"/>
        <v>2</v>
      </c>
      <c r="H601" s="81">
        <v>43706</v>
      </c>
      <c r="I601" s="228">
        <v>140</v>
      </c>
    </row>
    <row r="602" spans="1:9" hidden="1" outlineLevel="1" x14ac:dyDescent="0.35">
      <c r="A602" s="83" t="s">
        <v>2067</v>
      </c>
      <c r="B602" s="86" t="s">
        <v>3230</v>
      </c>
      <c r="C602" s="92" t="s">
        <v>2068</v>
      </c>
      <c r="D602" s="96" t="s">
        <v>3231</v>
      </c>
      <c r="E602" s="96">
        <v>3</v>
      </c>
      <c r="F602" s="96">
        <v>2</v>
      </c>
      <c r="G602" s="97">
        <f t="shared" si="16"/>
        <v>5</v>
      </c>
      <c r="H602" s="81">
        <v>43706</v>
      </c>
      <c r="I602" s="228">
        <v>80</v>
      </c>
    </row>
    <row r="603" spans="1:9" hidden="1" outlineLevel="1" x14ac:dyDescent="0.35">
      <c r="A603" s="83" t="s">
        <v>2067</v>
      </c>
      <c r="B603" s="86" t="s">
        <v>3232</v>
      </c>
      <c r="C603" s="92" t="s">
        <v>2068</v>
      </c>
      <c r="D603" s="96" t="s">
        <v>3233</v>
      </c>
      <c r="E603" s="96">
        <v>2</v>
      </c>
      <c r="F603" s="96">
        <v>2</v>
      </c>
      <c r="G603" s="97">
        <f t="shared" si="16"/>
        <v>4</v>
      </c>
      <c r="H603" s="81">
        <v>43706</v>
      </c>
      <c r="I603" s="228">
        <v>80</v>
      </c>
    </row>
    <row r="604" spans="1:9" hidden="1" outlineLevel="1" x14ac:dyDescent="0.35">
      <c r="A604" s="83" t="s">
        <v>2067</v>
      </c>
      <c r="B604" s="86" t="s">
        <v>3234</v>
      </c>
      <c r="C604" s="92" t="s">
        <v>2068</v>
      </c>
      <c r="D604" s="96" t="s">
        <v>3235</v>
      </c>
      <c r="E604" s="96">
        <v>3</v>
      </c>
      <c r="F604" s="96">
        <v>2</v>
      </c>
      <c r="G604" s="97">
        <f t="shared" si="16"/>
        <v>5</v>
      </c>
      <c r="H604" s="81">
        <v>43706</v>
      </c>
      <c r="I604" s="228">
        <v>60</v>
      </c>
    </row>
    <row r="605" spans="1:9" hidden="1" outlineLevel="1" x14ac:dyDescent="0.35">
      <c r="A605" s="83" t="s">
        <v>2067</v>
      </c>
      <c r="B605" s="86" t="s">
        <v>3236</v>
      </c>
      <c r="C605" s="92" t="s">
        <v>2068</v>
      </c>
      <c r="D605" s="96" t="s">
        <v>3237</v>
      </c>
      <c r="E605" s="96">
        <v>5</v>
      </c>
      <c r="F605" s="96">
        <v>3</v>
      </c>
      <c r="G605" s="97">
        <f t="shared" si="16"/>
        <v>8</v>
      </c>
      <c r="H605" s="81">
        <v>43706</v>
      </c>
      <c r="I605" s="228">
        <v>50</v>
      </c>
    </row>
    <row r="606" spans="1:9" hidden="1" outlineLevel="1" x14ac:dyDescent="0.35">
      <c r="A606" s="83" t="s">
        <v>2067</v>
      </c>
      <c r="B606" s="86" t="s">
        <v>3238</v>
      </c>
      <c r="C606" s="92" t="s">
        <v>2068</v>
      </c>
      <c r="D606" s="96" t="s">
        <v>1632</v>
      </c>
      <c r="E606" s="96">
        <v>1</v>
      </c>
      <c r="F606" s="96">
        <v>2</v>
      </c>
      <c r="G606" s="97">
        <f t="shared" si="16"/>
        <v>3</v>
      </c>
      <c r="H606" s="81">
        <v>43706</v>
      </c>
      <c r="I606" s="228">
        <v>100</v>
      </c>
    </row>
    <row r="607" spans="1:9" hidden="1" outlineLevel="1" x14ac:dyDescent="0.35">
      <c r="A607" s="83" t="s">
        <v>2067</v>
      </c>
      <c r="B607" s="86" t="s">
        <v>3239</v>
      </c>
      <c r="C607" s="92" t="s">
        <v>2068</v>
      </c>
      <c r="D607" s="96" t="s">
        <v>3240</v>
      </c>
      <c r="E607" s="96">
        <v>1</v>
      </c>
      <c r="F607" s="96">
        <v>2</v>
      </c>
      <c r="G607" s="97">
        <f t="shared" si="16"/>
        <v>3</v>
      </c>
      <c r="H607" s="81">
        <v>43706</v>
      </c>
      <c r="I607" s="228">
        <v>120</v>
      </c>
    </row>
    <row r="608" spans="1:9" hidden="1" outlineLevel="1" x14ac:dyDescent="0.35">
      <c r="A608" s="83" t="s">
        <v>2067</v>
      </c>
      <c r="B608" s="86" t="s">
        <v>3241</v>
      </c>
      <c r="C608" s="92" t="s">
        <v>2068</v>
      </c>
      <c r="D608" s="96" t="s">
        <v>3242</v>
      </c>
      <c r="E608" s="96">
        <v>3</v>
      </c>
      <c r="F608" s="96">
        <v>4</v>
      </c>
      <c r="G608" s="97">
        <f t="shared" si="16"/>
        <v>7</v>
      </c>
      <c r="H608" s="81">
        <v>43706</v>
      </c>
      <c r="I608" s="228">
        <v>90</v>
      </c>
    </row>
    <row r="609" spans="1:9" hidden="1" outlineLevel="1" x14ac:dyDescent="0.35">
      <c r="A609" s="83" t="s">
        <v>2067</v>
      </c>
      <c r="B609" s="86" t="s">
        <v>3243</v>
      </c>
      <c r="C609" s="92" t="s">
        <v>2068</v>
      </c>
      <c r="D609" s="96" t="s">
        <v>3244</v>
      </c>
      <c r="E609" s="96">
        <v>8</v>
      </c>
      <c r="F609" s="96">
        <v>3</v>
      </c>
      <c r="G609" s="97">
        <f t="shared" si="16"/>
        <v>11</v>
      </c>
      <c r="H609" s="81">
        <v>43706</v>
      </c>
      <c r="I609" s="228">
        <v>50</v>
      </c>
    </row>
    <row r="610" spans="1:9" hidden="1" outlineLevel="1" x14ac:dyDescent="0.35">
      <c r="A610" s="83" t="s">
        <v>2067</v>
      </c>
      <c r="B610" s="86" t="s">
        <v>3245</v>
      </c>
      <c r="C610" s="92" t="s">
        <v>2068</v>
      </c>
      <c r="D610" s="96" t="s">
        <v>3246</v>
      </c>
      <c r="E610" s="96">
        <v>1</v>
      </c>
      <c r="F610" s="96">
        <v>2</v>
      </c>
      <c r="G610" s="97">
        <f t="shared" si="16"/>
        <v>3</v>
      </c>
      <c r="H610" s="81">
        <v>43706</v>
      </c>
      <c r="I610" s="228">
        <v>70</v>
      </c>
    </row>
    <row r="611" spans="1:9" hidden="1" outlineLevel="1" x14ac:dyDescent="0.35">
      <c r="A611" s="83" t="s">
        <v>2067</v>
      </c>
      <c r="B611" s="86" t="s">
        <v>3247</v>
      </c>
      <c r="C611" s="92" t="s">
        <v>2068</v>
      </c>
      <c r="D611" s="96" t="s">
        <v>3248</v>
      </c>
      <c r="E611" s="96">
        <v>1</v>
      </c>
      <c r="F611" s="96">
        <v>2</v>
      </c>
      <c r="G611" s="97">
        <f t="shared" si="16"/>
        <v>3</v>
      </c>
      <c r="H611" s="81">
        <v>43706</v>
      </c>
      <c r="I611" s="228">
        <v>120</v>
      </c>
    </row>
    <row r="612" spans="1:9" hidden="1" outlineLevel="1" x14ac:dyDescent="0.35">
      <c r="A612" s="83" t="s">
        <v>2067</v>
      </c>
      <c r="B612" s="86" t="s">
        <v>3249</v>
      </c>
      <c r="C612" s="92" t="s">
        <v>2068</v>
      </c>
      <c r="D612" s="96" t="s">
        <v>3250</v>
      </c>
      <c r="E612" s="96">
        <v>6</v>
      </c>
      <c r="F612" s="96">
        <v>8</v>
      </c>
      <c r="G612" s="97">
        <f t="shared" si="16"/>
        <v>14</v>
      </c>
      <c r="H612" s="81">
        <v>43706</v>
      </c>
      <c r="I612" s="228">
        <v>70</v>
      </c>
    </row>
    <row r="613" spans="1:9" hidden="1" outlineLevel="1" x14ac:dyDescent="0.35">
      <c r="A613" s="83" t="s">
        <v>2067</v>
      </c>
      <c r="B613" s="86" t="s">
        <v>3251</v>
      </c>
      <c r="C613" s="92" t="s">
        <v>2068</v>
      </c>
      <c r="D613" s="96" t="s">
        <v>1787</v>
      </c>
      <c r="E613" s="96">
        <v>3</v>
      </c>
      <c r="F613" s="96">
        <v>4</v>
      </c>
      <c r="G613" s="97">
        <f t="shared" si="16"/>
        <v>7</v>
      </c>
      <c r="H613" s="81">
        <v>43706</v>
      </c>
      <c r="I613" s="228">
        <v>50</v>
      </c>
    </row>
    <row r="614" spans="1:9" hidden="1" outlineLevel="1" x14ac:dyDescent="0.35">
      <c r="A614" s="83" t="s">
        <v>2067</v>
      </c>
      <c r="B614" s="86" t="s">
        <v>3252</v>
      </c>
      <c r="C614" s="92" t="s">
        <v>2068</v>
      </c>
      <c r="D614" s="96" t="s">
        <v>3253</v>
      </c>
      <c r="E614" s="96">
        <v>2</v>
      </c>
      <c r="F614" s="96">
        <v>4</v>
      </c>
      <c r="G614" s="97">
        <f t="shared" si="16"/>
        <v>6</v>
      </c>
      <c r="H614" s="81">
        <v>43706</v>
      </c>
      <c r="I614" s="228">
        <v>45</v>
      </c>
    </row>
    <row r="615" spans="1:9" hidden="1" outlineLevel="1" x14ac:dyDescent="0.35">
      <c r="A615" s="83" t="s">
        <v>2067</v>
      </c>
      <c r="B615" s="86" t="s">
        <v>3254</v>
      </c>
      <c r="C615" s="92" t="s">
        <v>2068</v>
      </c>
      <c r="D615" s="96" t="s">
        <v>3255</v>
      </c>
      <c r="E615" s="96">
        <v>6</v>
      </c>
      <c r="F615" s="96">
        <v>7</v>
      </c>
      <c r="G615" s="97">
        <f t="shared" si="16"/>
        <v>13</v>
      </c>
      <c r="H615" s="81">
        <v>43706</v>
      </c>
      <c r="I615" s="228">
        <v>60</v>
      </c>
    </row>
    <row r="616" spans="1:9" hidden="1" outlineLevel="1" x14ac:dyDescent="0.35">
      <c r="A616" s="83" t="s">
        <v>2067</v>
      </c>
      <c r="B616" s="86" t="s">
        <v>3256</v>
      </c>
      <c r="C616" s="92" t="s">
        <v>2068</v>
      </c>
      <c r="D616" s="96" t="s">
        <v>3257</v>
      </c>
      <c r="E616" s="96">
        <v>2</v>
      </c>
      <c r="F616" s="96">
        <v>4</v>
      </c>
      <c r="G616" s="97">
        <f t="shared" si="16"/>
        <v>6</v>
      </c>
      <c r="H616" s="81">
        <v>43706</v>
      </c>
      <c r="I616" s="228">
        <v>120</v>
      </c>
    </row>
    <row r="617" spans="1:9" hidden="1" outlineLevel="1" x14ac:dyDescent="0.35">
      <c r="A617" s="83" t="s">
        <v>2067</v>
      </c>
      <c r="B617" s="86" t="s">
        <v>3258</v>
      </c>
      <c r="C617" s="92" t="s">
        <v>2068</v>
      </c>
      <c r="D617" s="96" t="s">
        <v>3259</v>
      </c>
      <c r="E617" s="96">
        <v>7</v>
      </c>
      <c r="F617" s="96">
        <v>8</v>
      </c>
      <c r="G617" s="97">
        <f t="shared" si="16"/>
        <v>15</v>
      </c>
      <c r="H617" s="81">
        <v>43706</v>
      </c>
      <c r="I617" s="228">
        <v>100</v>
      </c>
    </row>
    <row r="618" spans="1:9" hidden="1" outlineLevel="1" x14ac:dyDescent="0.35">
      <c r="A618" s="83" t="s">
        <v>2067</v>
      </c>
      <c r="B618" s="86" t="s">
        <v>3260</v>
      </c>
      <c r="C618" s="92" t="s">
        <v>2068</v>
      </c>
      <c r="D618" s="96" t="s">
        <v>3261</v>
      </c>
      <c r="E618" s="96">
        <v>4</v>
      </c>
      <c r="F618" s="96">
        <v>6</v>
      </c>
      <c r="G618" s="97">
        <f t="shared" si="16"/>
        <v>10</v>
      </c>
      <c r="H618" s="81">
        <v>43706</v>
      </c>
      <c r="I618" s="228">
        <v>130</v>
      </c>
    </row>
    <row r="619" spans="1:9" hidden="1" outlineLevel="1" x14ac:dyDescent="0.35">
      <c r="A619" s="83" t="s">
        <v>2067</v>
      </c>
      <c r="B619" s="86" t="s">
        <v>3262</v>
      </c>
      <c r="C619" s="92" t="s">
        <v>2068</v>
      </c>
      <c r="D619" s="96" t="s">
        <v>3263</v>
      </c>
      <c r="E619" s="96">
        <v>5</v>
      </c>
      <c r="F619" s="96">
        <v>6</v>
      </c>
      <c r="G619" s="97">
        <f t="shared" si="16"/>
        <v>11</v>
      </c>
      <c r="H619" s="81">
        <v>43706</v>
      </c>
      <c r="I619" s="228">
        <v>140</v>
      </c>
    </row>
    <row r="620" spans="1:9" hidden="1" outlineLevel="1" x14ac:dyDescent="0.35">
      <c r="A620" s="83" t="s">
        <v>2067</v>
      </c>
      <c r="B620" s="86" t="s">
        <v>3264</v>
      </c>
      <c r="C620" s="92" t="s">
        <v>2068</v>
      </c>
      <c r="D620" s="96" t="s">
        <v>3265</v>
      </c>
      <c r="E620" s="96">
        <v>1</v>
      </c>
      <c r="F620" s="96">
        <v>3</v>
      </c>
      <c r="G620" s="97">
        <f t="shared" si="16"/>
        <v>4</v>
      </c>
      <c r="H620" s="81">
        <v>43706</v>
      </c>
      <c r="I620" s="228">
        <v>45</v>
      </c>
    </row>
    <row r="621" spans="1:9" hidden="1" outlineLevel="1" x14ac:dyDescent="0.35">
      <c r="A621" s="83" t="s">
        <v>2067</v>
      </c>
      <c r="B621" s="86" t="s">
        <v>3266</v>
      </c>
      <c r="C621" s="92" t="s">
        <v>2068</v>
      </c>
      <c r="D621" s="96" t="s">
        <v>3267</v>
      </c>
      <c r="E621" s="96">
        <v>3</v>
      </c>
      <c r="F621" s="96">
        <v>4</v>
      </c>
      <c r="G621" s="97">
        <f t="shared" si="16"/>
        <v>7</v>
      </c>
      <c r="H621" s="81">
        <v>43706</v>
      </c>
      <c r="I621" s="228">
        <v>60</v>
      </c>
    </row>
    <row r="622" spans="1:9" hidden="1" outlineLevel="1" x14ac:dyDescent="0.35">
      <c r="A622" s="83" t="s">
        <v>2067</v>
      </c>
      <c r="B622" s="86" t="s">
        <v>3268</v>
      </c>
      <c r="C622" s="92" t="s">
        <v>2068</v>
      </c>
      <c r="D622" s="96" t="s">
        <v>3269</v>
      </c>
      <c r="E622" s="96">
        <v>2</v>
      </c>
      <c r="F622" s="96">
        <v>4</v>
      </c>
      <c r="G622" s="97">
        <f t="shared" ref="G622:G633" si="17">E622+F622</f>
        <v>6</v>
      </c>
      <c r="H622" s="81">
        <v>43706</v>
      </c>
      <c r="I622" s="228">
        <v>180</v>
      </c>
    </row>
    <row r="623" spans="1:9" hidden="1" outlineLevel="1" x14ac:dyDescent="0.35">
      <c r="A623" s="83" t="s">
        <v>2067</v>
      </c>
      <c r="B623" s="86" t="s">
        <v>3270</v>
      </c>
      <c r="C623" s="92" t="s">
        <v>2068</v>
      </c>
      <c r="D623" s="96" t="s">
        <v>3271</v>
      </c>
      <c r="E623" s="96">
        <v>2</v>
      </c>
      <c r="F623" s="96">
        <v>4</v>
      </c>
      <c r="G623" s="97">
        <f t="shared" si="17"/>
        <v>6</v>
      </c>
      <c r="H623" s="81">
        <v>43706</v>
      </c>
      <c r="I623" s="228">
        <v>120</v>
      </c>
    </row>
    <row r="624" spans="1:9" hidden="1" outlineLevel="1" x14ac:dyDescent="0.35">
      <c r="A624" s="83" t="s">
        <v>2067</v>
      </c>
      <c r="B624" s="86" t="s">
        <v>3272</v>
      </c>
      <c r="C624" s="92" t="s">
        <v>2068</v>
      </c>
      <c r="D624" s="96" t="s">
        <v>3273</v>
      </c>
      <c r="E624" s="96">
        <v>6</v>
      </c>
      <c r="F624" s="96">
        <v>8</v>
      </c>
      <c r="G624" s="97">
        <f t="shared" si="17"/>
        <v>14</v>
      </c>
      <c r="H624" s="81">
        <v>43706</v>
      </c>
      <c r="I624" s="228">
        <v>70</v>
      </c>
    </row>
    <row r="625" spans="1:9" hidden="1" outlineLevel="1" x14ac:dyDescent="0.35">
      <c r="A625" s="83" t="s">
        <v>2067</v>
      </c>
      <c r="B625" s="86" t="s">
        <v>3274</v>
      </c>
      <c r="C625" s="92" t="s">
        <v>2068</v>
      </c>
      <c r="D625" s="96" t="s">
        <v>3275</v>
      </c>
      <c r="E625" s="96">
        <v>6</v>
      </c>
      <c r="F625" s="96">
        <v>8</v>
      </c>
      <c r="G625" s="97">
        <f t="shared" si="17"/>
        <v>14</v>
      </c>
      <c r="H625" s="81">
        <v>43706</v>
      </c>
      <c r="I625" s="228">
        <v>60</v>
      </c>
    </row>
    <row r="626" spans="1:9" hidden="1" outlineLevel="1" x14ac:dyDescent="0.35">
      <c r="A626" s="83" t="s">
        <v>2067</v>
      </c>
      <c r="B626" s="86" t="s">
        <v>3276</v>
      </c>
      <c r="C626" s="92" t="s">
        <v>2068</v>
      </c>
      <c r="D626" s="96" t="s">
        <v>3277</v>
      </c>
      <c r="E626" s="96">
        <v>2</v>
      </c>
      <c r="F626" s="96">
        <v>4</v>
      </c>
      <c r="G626" s="97">
        <f t="shared" si="17"/>
        <v>6</v>
      </c>
      <c r="H626" s="81">
        <v>43706</v>
      </c>
      <c r="I626" s="228">
        <v>120</v>
      </c>
    </row>
    <row r="627" spans="1:9" hidden="1" outlineLevel="1" x14ac:dyDescent="0.35">
      <c r="A627" s="83" t="s">
        <v>2067</v>
      </c>
      <c r="B627" s="86" t="s">
        <v>3278</v>
      </c>
      <c r="C627" s="92" t="s">
        <v>2068</v>
      </c>
      <c r="D627" s="96" t="s">
        <v>3279</v>
      </c>
      <c r="E627" s="96">
        <v>4</v>
      </c>
      <c r="F627" s="96">
        <v>6</v>
      </c>
      <c r="G627" s="97">
        <f t="shared" si="17"/>
        <v>10</v>
      </c>
      <c r="H627" s="81">
        <v>43706</v>
      </c>
      <c r="I627" s="228">
        <v>120</v>
      </c>
    </row>
    <row r="628" spans="1:9" hidden="1" outlineLevel="1" x14ac:dyDescent="0.35">
      <c r="A628" s="83" t="s">
        <v>2067</v>
      </c>
      <c r="B628" s="86" t="s">
        <v>3280</v>
      </c>
      <c r="C628" s="92" t="s">
        <v>2068</v>
      </c>
      <c r="D628" s="96" t="s">
        <v>3281</v>
      </c>
      <c r="E628" s="96">
        <v>2</v>
      </c>
      <c r="F628" s="96">
        <v>4</v>
      </c>
      <c r="G628" s="97">
        <f t="shared" si="17"/>
        <v>6</v>
      </c>
      <c r="H628" s="81">
        <v>43706</v>
      </c>
      <c r="I628" s="228">
        <v>180</v>
      </c>
    </row>
    <row r="629" spans="1:9" hidden="1" outlineLevel="1" x14ac:dyDescent="0.35">
      <c r="A629" s="83" t="s">
        <v>2067</v>
      </c>
      <c r="B629" s="86" t="s">
        <v>3282</v>
      </c>
      <c r="C629" s="92" t="s">
        <v>2068</v>
      </c>
      <c r="D629" s="96" t="s">
        <v>3283</v>
      </c>
      <c r="E629" s="96">
        <v>8</v>
      </c>
      <c r="F629" s="96">
        <v>9</v>
      </c>
      <c r="G629" s="97">
        <f t="shared" si="17"/>
        <v>17</v>
      </c>
      <c r="H629" s="81">
        <v>43706</v>
      </c>
      <c r="I629" s="228">
        <v>110</v>
      </c>
    </row>
    <row r="630" spans="1:9" hidden="1" outlineLevel="1" x14ac:dyDescent="0.35">
      <c r="A630" s="83" t="s">
        <v>2067</v>
      </c>
      <c r="B630" s="86" t="s">
        <v>3284</v>
      </c>
      <c r="C630" s="92" t="s">
        <v>2068</v>
      </c>
      <c r="D630" s="96" t="s">
        <v>3285</v>
      </c>
      <c r="E630" s="96">
        <v>2</v>
      </c>
      <c r="F630" s="96">
        <v>4</v>
      </c>
      <c r="G630" s="97">
        <f t="shared" si="17"/>
        <v>6</v>
      </c>
      <c r="H630" s="81">
        <v>43706</v>
      </c>
      <c r="I630" s="228">
        <v>130</v>
      </c>
    </row>
    <row r="631" spans="1:9" hidden="1" outlineLevel="1" x14ac:dyDescent="0.35">
      <c r="A631" s="83" t="s">
        <v>2067</v>
      </c>
      <c r="B631" s="86" t="s">
        <v>3286</v>
      </c>
      <c r="C631" s="92" t="s">
        <v>2068</v>
      </c>
      <c r="D631" s="96" t="s">
        <v>3287</v>
      </c>
      <c r="E631" s="96">
        <v>5</v>
      </c>
      <c r="F631" s="96">
        <v>5</v>
      </c>
      <c r="G631" s="97">
        <f t="shared" si="17"/>
        <v>10</v>
      </c>
      <c r="H631" s="81">
        <v>43706</v>
      </c>
      <c r="I631" s="228">
        <v>80</v>
      </c>
    </row>
    <row r="632" spans="1:9" hidden="1" outlineLevel="1" x14ac:dyDescent="0.35">
      <c r="A632" s="83" t="s">
        <v>2067</v>
      </c>
      <c r="B632" s="86" t="s">
        <v>3288</v>
      </c>
      <c r="C632" s="92" t="s">
        <v>2068</v>
      </c>
      <c r="D632" s="96" t="s">
        <v>3289</v>
      </c>
      <c r="E632" s="96">
        <v>2</v>
      </c>
      <c r="F632" s="96">
        <v>3</v>
      </c>
      <c r="G632" s="97">
        <f t="shared" si="17"/>
        <v>5</v>
      </c>
      <c r="H632" s="81">
        <v>43706</v>
      </c>
      <c r="I632" s="228">
        <v>130</v>
      </c>
    </row>
    <row r="633" spans="1:9" hidden="1" outlineLevel="1" x14ac:dyDescent="0.35">
      <c r="A633" s="83" t="s">
        <v>2067</v>
      </c>
      <c r="B633" s="86" t="s">
        <v>3290</v>
      </c>
      <c r="C633" s="92" t="s">
        <v>2068</v>
      </c>
      <c r="D633" s="96" t="s">
        <v>3291</v>
      </c>
      <c r="E633" s="96">
        <v>5</v>
      </c>
      <c r="F633" s="96">
        <v>7</v>
      </c>
      <c r="G633" s="97">
        <f t="shared" si="17"/>
        <v>12</v>
      </c>
      <c r="H633" s="81">
        <v>43706</v>
      </c>
      <c r="I633" s="228">
        <v>140</v>
      </c>
    </row>
    <row r="634" spans="1:9" ht="15" collapsed="1" thickBot="1" x14ac:dyDescent="0.4">
      <c r="A634" s="84" t="s">
        <v>2067</v>
      </c>
      <c r="B634" s="87"/>
      <c r="C634" s="93" t="s">
        <v>2068</v>
      </c>
      <c r="D634" s="94">
        <f>COUNTA(D593:D633)</f>
        <v>41</v>
      </c>
      <c r="E634" s="94">
        <f>SUM(E593:E633)</f>
        <v>138</v>
      </c>
      <c r="F634" s="94">
        <f>SUM(F593:F633)</f>
        <v>170</v>
      </c>
      <c r="G634" s="94">
        <f>SUM(G593:G633)</f>
        <v>308</v>
      </c>
      <c r="H634" s="106">
        <v>43706</v>
      </c>
      <c r="I634" s="95">
        <f>AVERAGE(I593:I633)</f>
        <v>94.512195121951223</v>
      </c>
    </row>
    <row r="636" spans="1:9" x14ac:dyDescent="0.35">
      <c r="G636" s="55">
        <f>SUM(G95+G189+G245+G339+G429+G502+G592+G634)</f>
        <v>3167</v>
      </c>
    </row>
  </sheetData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0E274-38F8-45EE-8E3A-D79F10632EBE}">
  <sheetPr codeName="Sheet16"/>
  <dimension ref="A2:H20"/>
  <sheetViews>
    <sheetView topLeftCell="C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  <col min="7" max="7" width="15.816406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1547.6759999999999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'GS7134-PTDs'!J11</f>
        <v>2400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 t="s">
        <v>3292</v>
      </c>
      <c r="H6" s="138">
        <f>C4-C3</f>
        <v>852.32400000000007</v>
      </c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54">
        <f>C15*(1-C16)*C17</f>
        <v>2261.9879999999998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'GS7134-PTDs'!J11</f>
        <v>2400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 t="s">
        <v>3292</v>
      </c>
      <c r="H16" s="138">
        <f>C15-C14</f>
        <v>138.01200000000017</v>
      </c>
    </row>
    <row r="17" spans="1:5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</row>
    <row r="19" spans="1:5" x14ac:dyDescent="0.35">
      <c r="A19" s="37" t="s">
        <v>1123</v>
      </c>
      <c r="B19" s="36" t="s">
        <v>1091</v>
      </c>
      <c r="C19" s="36"/>
      <c r="D19" s="36" t="s">
        <v>1093</v>
      </c>
      <c r="E19" s="291"/>
    </row>
    <row r="20" spans="1:5" x14ac:dyDescent="0.35">
      <c r="A20" s="292" t="s">
        <v>1124</v>
      </c>
      <c r="B20" s="293" t="s">
        <v>1125</v>
      </c>
      <c r="C20" s="38">
        <f>'GS7134-Summary'!E34</f>
        <v>3313</v>
      </c>
      <c r="D20" s="293" t="s">
        <v>1126</v>
      </c>
      <c r="E20" s="291"/>
    </row>
  </sheetData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186A5-25EF-4D7B-BDB4-BB912667871D}">
  <sheetPr codeName="Sheet17"/>
  <dimension ref="B1:M35"/>
  <sheetViews>
    <sheetView topLeftCell="A23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9443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'GS7135-ER Calcs'!J27</f>
        <v>2030.1279855378314</v>
      </c>
      <c r="F6" s="294"/>
      <c r="G6" s="6"/>
      <c r="H6" s="6"/>
      <c r="I6" s="2">
        <v>2019</v>
      </c>
      <c r="J6" s="368">
        <v>2186</v>
      </c>
      <c r="K6" s="368"/>
      <c r="L6" s="368">
        <f>SUM(J6:K6)</f>
        <v>2186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'GS7135-ER Calcs'!J28</f>
        <v>0</v>
      </c>
      <c r="F7" s="294"/>
      <c r="G7" s="6"/>
      <c r="H7" s="6"/>
      <c r="I7" s="2">
        <v>2020</v>
      </c>
      <c r="J7" s="366">
        <v>1846</v>
      </c>
      <c r="K7" s="53">
        <f>E15</f>
        <v>1653</v>
      </c>
      <c r="L7" s="53">
        <f>SUM(J7:K7)</f>
        <v>3499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'GS7135-ER Calcs'!J29</f>
        <v>0.95</v>
      </c>
      <c r="F8" s="294"/>
      <c r="G8" s="6"/>
      <c r="H8" s="6"/>
      <c r="I8" s="2">
        <v>2021</v>
      </c>
      <c r="J8" s="2"/>
      <c r="K8" s="54">
        <f>E28</f>
        <v>1601</v>
      </c>
      <c r="L8" s="53">
        <f>SUM(K8:K8)</f>
        <v>1601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'GS7135-ER Calcs'!J30</f>
        <v>0</v>
      </c>
      <c r="F9" s="294"/>
      <c r="G9" s="6"/>
      <c r="H9" s="6"/>
      <c r="I9" s="3" t="s">
        <v>17</v>
      </c>
      <c r="J9" s="3">
        <f>SUM(J6:J8)</f>
        <v>4032</v>
      </c>
      <c r="K9" s="4">
        <f>SUM(K7:K8)</f>
        <v>3254</v>
      </c>
      <c r="L9" s="4">
        <f>SUM(L7:L8)</f>
        <v>5100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'GS7135-ER Calcs'!J31</f>
        <v>1928.6215862609397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'GS7135-ER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'GS7135-ER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'GS7135-ER Calcs'!J36</f>
        <v>1653.0215615842515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'GS7135-ER Calcs'!J38</f>
        <v>1653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'GS7135-ER Calcs'!O27</f>
        <v>1967.0002559999998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'GS7135-ER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'GS7135-ER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'GS7135-ER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'GS7135-ER Calcs'!O31</f>
        <v>1868.6502431999997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'GS7135-ER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'GS7135-ER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'GS7135-ER Calcs'!O36</f>
        <v>1601.6201234467198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'GS7135-ER Calcs'!O38</f>
        <v>1601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1653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1601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224">
        <f>E28+E15</f>
        <v>3254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34:C34"/>
    <mergeCell ref="B17:E17"/>
    <mergeCell ref="B18:E18"/>
    <mergeCell ref="B24:E24"/>
    <mergeCell ref="B30:E30"/>
    <mergeCell ref="B31:E31"/>
    <mergeCell ref="B32:D32"/>
    <mergeCell ref="B33:D33"/>
    <mergeCell ref="B11:E11"/>
    <mergeCell ref="B2:E2"/>
    <mergeCell ref="B4:E4"/>
    <mergeCell ref="B5:E5"/>
    <mergeCell ref="I4:K4"/>
    <mergeCell ref="I2:K2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4BD0-EA6B-48BA-AD52-52DD2C86F6FD}">
  <sheetPr codeName="Sheet18"/>
  <dimension ref="B1:P39"/>
  <sheetViews>
    <sheetView topLeftCell="D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5" width="10.1796875" style="5" bestFit="1" customWidth="1"/>
    <col min="6" max="6" width="16.9062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1" width="18.453125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ht="15" customHeight="1" x14ac:dyDescent="0.35">
      <c r="B3" s="406" t="s">
        <v>10</v>
      </c>
      <c r="C3" s="295" t="s">
        <v>3293</v>
      </c>
      <c r="D3" s="293" t="s">
        <v>3294</v>
      </c>
      <c r="E3" s="203">
        <v>-19.753779999999999</v>
      </c>
      <c r="F3" s="203">
        <v>33.432119999999998</v>
      </c>
      <c r="G3" s="238">
        <v>43600</v>
      </c>
      <c r="H3" s="317">
        <f t="shared" ref="H3:H10" si="0">L3+N3</f>
        <v>0</v>
      </c>
      <c r="I3" s="97">
        <v>76</v>
      </c>
      <c r="J3" s="56">
        <f>'Treatment Capacity BHs'!H116</f>
        <v>300</v>
      </c>
      <c r="K3" s="421" t="s">
        <v>3295</v>
      </c>
      <c r="L3" s="43">
        <v>0</v>
      </c>
      <c r="M3" s="316">
        <f t="shared" ref="M3:M10" si="1">F$20*J3</f>
        <v>52439.999999999993</v>
      </c>
      <c r="N3" s="43">
        <v>0</v>
      </c>
      <c r="O3" s="315">
        <f t="shared" ref="O3:O10" si="2">F$21*J3</f>
        <v>50475</v>
      </c>
      <c r="P3" s="43">
        <f t="shared" ref="P3:P10" si="3">M3+O3</f>
        <v>102915</v>
      </c>
    </row>
    <row r="4" spans="2:16" x14ac:dyDescent="0.35">
      <c r="B4" s="406"/>
      <c r="C4" s="295" t="s">
        <v>3296</v>
      </c>
      <c r="D4" s="293" t="s">
        <v>3297</v>
      </c>
      <c r="E4" s="203">
        <v>-19.138570000000001</v>
      </c>
      <c r="F4" s="203">
        <v>33.49353</v>
      </c>
      <c r="G4" s="238">
        <v>43615</v>
      </c>
      <c r="H4" s="317">
        <f t="shared" si="0"/>
        <v>3</v>
      </c>
      <c r="I4" s="97">
        <v>93</v>
      </c>
      <c r="J4" s="57">
        <f>'Treatment Capacity BHs'!H117</f>
        <v>300</v>
      </c>
      <c r="K4" s="421"/>
      <c r="L4" s="43">
        <v>0</v>
      </c>
      <c r="M4" s="316">
        <f t="shared" si="1"/>
        <v>52439.999999999993</v>
      </c>
      <c r="N4" s="43">
        <f>Maintenance!O12+1</f>
        <v>3</v>
      </c>
      <c r="O4" s="315">
        <f t="shared" si="2"/>
        <v>50475</v>
      </c>
      <c r="P4" s="43">
        <f t="shared" si="3"/>
        <v>102915</v>
      </c>
    </row>
    <row r="5" spans="2:16" x14ac:dyDescent="0.35">
      <c r="B5" s="406"/>
      <c r="C5" s="295" t="s">
        <v>3298</v>
      </c>
      <c r="D5" s="293" t="s">
        <v>3299</v>
      </c>
      <c r="E5" s="203">
        <v>-19.131810000000002</v>
      </c>
      <c r="F5" s="203">
        <v>33.487630000000003</v>
      </c>
      <c r="G5" s="238">
        <v>43623</v>
      </c>
      <c r="H5" s="317">
        <f t="shared" si="0"/>
        <v>2</v>
      </c>
      <c r="I5" s="97">
        <v>43</v>
      </c>
      <c r="J5" s="57">
        <f>'Treatment Capacity BHs'!H118</f>
        <v>300</v>
      </c>
      <c r="K5" s="421"/>
      <c r="L5" s="43">
        <f>Maintenance!N13+1</f>
        <v>2</v>
      </c>
      <c r="M5" s="316">
        <f t="shared" si="1"/>
        <v>52439.999999999993</v>
      </c>
      <c r="N5" s="43">
        <v>0</v>
      </c>
      <c r="O5" s="315">
        <f t="shared" si="2"/>
        <v>50475</v>
      </c>
      <c r="P5" s="43">
        <f t="shared" si="3"/>
        <v>102915</v>
      </c>
    </row>
    <row r="6" spans="2:16" x14ac:dyDescent="0.35">
      <c r="B6" s="406"/>
      <c r="C6" s="295" t="s">
        <v>3300</v>
      </c>
      <c r="D6" s="293" t="s">
        <v>3301</v>
      </c>
      <c r="E6" s="203">
        <v>-19.805050000000001</v>
      </c>
      <c r="F6" s="203">
        <v>33.355339999999998</v>
      </c>
      <c r="G6" s="242">
        <v>43598</v>
      </c>
      <c r="H6" s="317">
        <f t="shared" si="0"/>
        <v>0</v>
      </c>
      <c r="I6" s="293">
        <v>83</v>
      </c>
      <c r="J6" s="57">
        <f>'Treatment Capacity BHs'!H119</f>
        <v>282</v>
      </c>
      <c r="K6" s="421"/>
      <c r="L6" s="43">
        <v>0</v>
      </c>
      <c r="M6" s="316">
        <f t="shared" si="1"/>
        <v>49293.599999999999</v>
      </c>
      <c r="N6" s="43">
        <v>0</v>
      </c>
      <c r="O6" s="315">
        <f t="shared" si="2"/>
        <v>47446.5</v>
      </c>
      <c r="P6" s="43">
        <f t="shared" si="3"/>
        <v>96740.1</v>
      </c>
    </row>
    <row r="7" spans="2:16" x14ac:dyDescent="0.35">
      <c r="B7" s="406"/>
      <c r="C7" s="295" t="s">
        <v>3302</v>
      </c>
      <c r="D7" s="293" t="s">
        <v>3303</v>
      </c>
      <c r="E7" s="203">
        <v>-19.057639999999999</v>
      </c>
      <c r="F7" s="203">
        <v>33.448030000000003</v>
      </c>
      <c r="G7" s="238">
        <v>43613</v>
      </c>
      <c r="H7" s="317">
        <f t="shared" si="0"/>
        <v>0</v>
      </c>
      <c r="I7" s="97">
        <v>68</v>
      </c>
      <c r="J7" s="57">
        <f>'Treatment Capacity BHs'!H120</f>
        <v>300</v>
      </c>
      <c r="K7" s="421"/>
      <c r="L7" s="43">
        <v>0</v>
      </c>
      <c r="M7" s="316">
        <f t="shared" si="1"/>
        <v>52439.999999999993</v>
      </c>
      <c r="N7" s="43">
        <v>0</v>
      </c>
      <c r="O7" s="315">
        <f t="shared" si="2"/>
        <v>50475</v>
      </c>
      <c r="P7" s="43">
        <f t="shared" si="3"/>
        <v>102915</v>
      </c>
    </row>
    <row r="8" spans="2:16" x14ac:dyDescent="0.35">
      <c r="B8" s="406"/>
      <c r="C8" s="295" t="s">
        <v>3304</v>
      </c>
      <c r="D8" s="293" t="s">
        <v>3305</v>
      </c>
      <c r="E8" s="203">
        <v>-19.058209999999999</v>
      </c>
      <c r="F8" s="203">
        <v>33.452689999999997</v>
      </c>
      <c r="G8" s="242">
        <v>43564</v>
      </c>
      <c r="H8" s="317">
        <f t="shared" si="0"/>
        <v>0</v>
      </c>
      <c r="I8" s="293">
        <v>65</v>
      </c>
      <c r="J8" s="57">
        <f>'Treatment Capacity BHs'!H121</f>
        <v>300</v>
      </c>
      <c r="K8" s="421"/>
      <c r="L8" s="43">
        <v>0</v>
      </c>
      <c r="M8" s="316">
        <f t="shared" si="1"/>
        <v>52439.999999999993</v>
      </c>
      <c r="N8" s="43">
        <v>0</v>
      </c>
      <c r="O8" s="315">
        <f t="shared" si="2"/>
        <v>50475</v>
      </c>
      <c r="P8" s="43">
        <f t="shared" si="3"/>
        <v>102915</v>
      </c>
    </row>
    <row r="9" spans="2:16" x14ac:dyDescent="0.35">
      <c r="B9" s="406"/>
      <c r="C9" s="295" t="s">
        <v>3306</v>
      </c>
      <c r="D9" s="293" t="s">
        <v>3307</v>
      </c>
      <c r="E9" s="203">
        <v>-19.13316</v>
      </c>
      <c r="F9" s="203">
        <v>33.493200000000002</v>
      </c>
      <c r="G9" s="238">
        <v>43614</v>
      </c>
      <c r="H9" s="317">
        <f t="shared" si="0"/>
        <v>166</v>
      </c>
      <c r="I9" s="97">
        <v>93</v>
      </c>
      <c r="J9" s="57">
        <f>'Treatment Capacity BHs'!H122</f>
        <v>300</v>
      </c>
      <c r="K9" s="421"/>
      <c r="L9" s="43">
        <f>Maintenance!N14+1</f>
        <v>67</v>
      </c>
      <c r="M9" s="316">
        <f t="shared" si="1"/>
        <v>52439.999999999993</v>
      </c>
      <c r="N9" s="43">
        <f>Maintenance!O15+1</f>
        <v>99</v>
      </c>
      <c r="O9" s="315">
        <f t="shared" si="2"/>
        <v>50475</v>
      </c>
      <c r="P9" s="43">
        <f t="shared" si="3"/>
        <v>102915</v>
      </c>
    </row>
    <row r="10" spans="2:16" ht="15" thickBot="1" x14ac:dyDescent="0.4">
      <c r="B10" s="406"/>
      <c r="C10" s="295" t="s">
        <v>3308</v>
      </c>
      <c r="D10" s="293" t="s">
        <v>3309</v>
      </c>
      <c r="E10" s="203">
        <v>-19.100290000000001</v>
      </c>
      <c r="F10" s="203">
        <v>33.565190000000001</v>
      </c>
      <c r="G10" s="238">
        <v>43707</v>
      </c>
      <c r="H10" s="317">
        <f t="shared" si="0"/>
        <v>0</v>
      </c>
      <c r="I10" s="97">
        <v>93</v>
      </c>
      <c r="J10" s="57">
        <f>'Treatment Capacity BHs'!H123</f>
        <v>300</v>
      </c>
      <c r="K10" s="421"/>
      <c r="L10" s="43">
        <v>0</v>
      </c>
      <c r="M10" s="316">
        <f t="shared" si="1"/>
        <v>52439.999999999993</v>
      </c>
      <c r="N10" s="43">
        <v>0</v>
      </c>
      <c r="O10" s="315">
        <f t="shared" si="2"/>
        <v>50475</v>
      </c>
      <c r="P10" s="43">
        <f t="shared" si="3"/>
        <v>102915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171</v>
      </c>
      <c r="I11" s="49" t="s">
        <v>17</v>
      </c>
      <c r="J11" s="50">
        <f>SUM(J3:J10)</f>
        <v>2382</v>
      </c>
      <c r="K11" s="294"/>
      <c r="L11" s="82">
        <f>SUM(L3:L10)</f>
        <v>69</v>
      </c>
      <c r="M11" s="40">
        <f>SUM(M3:M10)</f>
        <v>416373.6</v>
      </c>
      <c r="N11" s="40">
        <f>SUM(N3:N10)</f>
        <v>102</v>
      </c>
      <c r="O11" s="41">
        <f>SUM(O3:O10)</f>
        <v>400771.5</v>
      </c>
      <c r="P11" s="30">
        <f>SUM(P3:P10)</f>
        <v>817145.1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31"/>
      <c r="K14" s="31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4.6875E-2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</row>
    <row r="21" spans="2:12" ht="15" thickBot="1" x14ac:dyDescent="0.4">
      <c r="B21" s="47" t="s">
        <v>88</v>
      </c>
      <c r="C21" s="157">
        <f>C14-C15</f>
        <v>181</v>
      </c>
      <c r="D21" s="312">
        <f>SUM(N3:N10)/(C21*8)</f>
        <v>7.0441988950276244E-2</v>
      </c>
      <c r="E21" s="313">
        <f>IF(D21&lt;5%,95%,100%-D21)</f>
        <v>0.9295580110497238</v>
      </c>
      <c r="F21" s="323">
        <f>C21*E21</f>
        <v>168.25</v>
      </c>
      <c r="G21" s="294"/>
      <c r="I21" s="294"/>
      <c r="J21" s="294"/>
      <c r="K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343.04999999999995</v>
      </c>
      <c r="G22" s="294"/>
      <c r="I22" s="294"/>
      <c r="J22" s="297"/>
      <c r="K22" s="297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156">
        <f>J11*365</f>
        <v>869430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6">
        <f>10000/C24</f>
        <v>1.1501788528116123E-2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2069</v>
      </c>
      <c r="C27" s="24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N1:O1"/>
    <mergeCell ref="B3:B10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53C6F0-F7FE-41D1-A624-97B12F870500}">
  <sheetPr codeName="Sheet19"/>
  <dimension ref="B2:P47"/>
  <sheetViews>
    <sheetView topLeftCell="I16" workbookViewId="0">
      <selection activeCell="O24" sqref="O24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'GS7135-PTDs'!P11</f>
        <v>817145.1</v>
      </c>
      <c r="F6" s="294"/>
      <c r="G6" s="293" t="s">
        <v>97</v>
      </c>
      <c r="H6" s="293" t="s">
        <v>98</v>
      </c>
      <c r="I6" s="293"/>
      <c r="J6" s="18">
        <f>'GS7135-PTDs'!M11</f>
        <v>416373.6</v>
      </c>
      <c r="K6" s="294"/>
      <c r="L6" s="293" t="s">
        <v>97</v>
      </c>
      <c r="M6" s="293" t="s">
        <v>98</v>
      </c>
      <c r="N6" s="293"/>
      <c r="O6" s="18">
        <f>'GS7135-PTDs'!O11</f>
        <v>400771.5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2432</v>
      </c>
      <c r="F10" s="294"/>
      <c r="G10" s="293" t="s">
        <v>107</v>
      </c>
      <c r="H10" s="293" t="s">
        <v>108</v>
      </c>
      <c r="I10" s="293" t="s">
        <v>109</v>
      </c>
      <c r="J10" s="300">
        <f>(1-J5)*J6*J7*(J8+J9)</f>
        <v>1239.2527456800001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1192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817145.1</v>
      </c>
      <c r="F14" s="294"/>
      <c r="G14" s="293" t="s">
        <v>97</v>
      </c>
      <c r="H14" s="293" t="s">
        <v>98</v>
      </c>
      <c r="I14" s="293"/>
      <c r="J14" s="18">
        <f>J6</f>
        <v>416373.6</v>
      </c>
      <c r="K14" s="294"/>
      <c r="L14" s="293" t="s">
        <v>97</v>
      </c>
      <c r="M14" s="293" t="s">
        <v>98</v>
      </c>
      <c r="N14" s="293"/>
      <c r="O14" s="18">
        <f>O6</f>
        <v>400771.5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29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(1-J13)*J14*J15*(J16+J17)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(1-O13)*O14*O15*(O16+O17)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309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309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9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9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298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30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30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309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309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4013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2030.1279855378314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1967.0002559999998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3812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1928.6215862609397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1868.6502431999997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3267</v>
      </c>
      <c r="F36" s="294"/>
      <c r="G36" s="305" t="s">
        <v>131</v>
      </c>
      <c r="H36" s="306" t="s">
        <v>37</v>
      </c>
      <c r="I36" s="307" t="s">
        <v>28</v>
      </c>
      <c r="J36" s="308">
        <f>J31*(1-J35)</f>
        <v>1653.0215615842515</v>
      </c>
      <c r="K36" s="294"/>
      <c r="L36" s="305" t="s">
        <v>131</v>
      </c>
      <c r="M36" s="306" t="s">
        <v>37</v>
      </c>
      <c r="N36" s="307" t="s">
        <v>28</v>
      </c>
      <c r="O36" s="308">
        <f>O31*(1-O35)</f>
        <v>1601.6201234467198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3254</v>
      </c>
      <c r="F38" s="294"/>
      <c r="G38" s="305" t="s">
        <v>132</v>
      </c>
      <c r="H38" s="306"/>
      <c r="I38" s="307" t="s">
        <v>28</v>
      </c>
      <c r="J38" s="308">
        <f>ROUNDDOWN(IF(E36&gt;'GS7135-PTDs'!C27,J6*'GS7135-PTDs'!C25,J36),0)</f>
        <v>1653</v>
      </c>
      <c r="K38" s="294"/>
      <c r="L38" s="305" t="s">
        <v>132</v>
      </c>
      <c r="M38" s="306"/>
      <c r="N38" s="307" t="s">
        <v>28</v>
      </c>
      <c r="O38" s="308">
        <f>ROUNDDOWN(IF(E36&gt;'GS7135-PTDs'!C27,O6*'GS7135-PTDs'!C25,'GS7135-ER Calcs'!O36),0)</f>
        <v>1601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G2:J2"/>
    <mergeCell ref="L2:O2"/>
    <mergeCell ref="G4:J4"/>
    <mergeCell ref="G12:J12"/>
    <mergeCell ref="G20:J20"/>
    <mergeCell ref="G33:J33"/>
    <mergeCell ref="L4:O4"/>
    <mergeCell ref="L12:O12"/>
    <mergeCell ref="L20:O20"/>
    <mergeCell ref="L26:O26"/>
    <mergeCell ref="L33:O33"/>
    <mergeCell ref="G26:J26"/>
    <mergeCell ref="B33:E33"/>
    <mergeCell ref="B2:E2"/>
    <mergeCell ref="B4:E4"/>
    <mergeCell ref="B12:E12"/>
    <mergeCell ref="B20:E20"/>
    <mergeCell ref="B26:E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50CAE-9081-41F7-8217-4AFB615498C6}">
  <sheetPr codeName="Sheet2"/>
  <dimension ref="B1:M35"/>
  <sheetViews>
    <sheetView zoomScale="119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93" t="s">
        <v>19</v>
      </c>
      <c r="J2" s="394"/>
      <c r="K2" s="394"/>
      <c r="L2" s="3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391" t="s">
        <v>21</v>
      </c>
      <c r="J4" s="392"/>
      <c r="K4" s="392"/>
      <c r="L4" s="392"/>
    </row>
    <row r="5" spans="2:13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9443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'GS7132- ER Calcs'!J27</f>
        <v>2019.8848175999999</v>
      </c>
      <c r="F6" s="294"/>
      <c r="G6" s="6"/>
      <c r="H6" s="6"/>
      <c r="I6" s="2">
        <v>2019</v>
      </c>
      <c r="J6" s="368">
        <v>1005</v>
      </c>
      <c r="K6" s="363"/>
      <c r="L6" s="368">
        <f>SUM(J6:K6)</f>
        <v>1005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'GS7132- ER Calcs'!J28</f>
        <v>0</v>
      </c>
      <c r="F7" s="294"/>
      <c r="G7" s="6"/>
      <c r="H7" s="6"/>
      <c r="I7" s="2">
        <v>2020</v>
      </c>
      <c r="J7" s="369">
        <v>1915</v>
      </c>
      <c r="K7" s="53">
        <f>E15</f>
        <v>1644</v>
      </c>
      <c r="L7" s="53">
        <f>SUM(J7:K7)</f>
        <v>3559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'GS7132- ER Calcs'!J29</f>
        <v>0.95</v>
      </c>
      <c r="F8" s="294"/>
      <c r="G8" s="6"/>
      <c r="H8" s="6"/>
      <c r="I8" s="2">
        <v>2021</v>
      </c>
      <c r="J8" s="362"/>
      <c r="K8" s="54">
        <f>E28</f>
        <v>1647</v>
      </c>
      <c r="L8" s="53">
        <f>SUM(K8:K8)</f>
        <v>1647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'GS7132- ER Calcs'!J30</f>
        <v>0</v>
      </c>
      <c r="F9" s="294"/>
      <c r="G9" s="6"/>
      <c r="H9" s="6"/>
      <c r="I9" s="3" t="s">
        <v>17</v>
      </c>
      <c r="J9" s="3">
        <f>SUM(J6:J8)</f>
        <v>2920</v>
      </c>
      <c r="K9" s="4">
        <f>SUM(K6:K8)</f>
        <v>3291</v>
      </c>
      <c r="L9" s="4">
        <f>SUM(L6:L8)</f>
        <v>6211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'GS7132- ER Calcs'!J31</f>
        <v>1918.8905767199999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'GS7132- 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'GS7132- 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'GS7132- ER Calcs'!J36</f>
        <v>1644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'GS7132- ER Calcs'!J38</f>
        <v>1644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'GS7132- ER Calcs'!O27</f>
        <v>2023.1059679999998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'GS7132- 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'GS7132- 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'GS7132- 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'GS7132- ER Calcs'!O31</f>
        <v>1921.9506695999999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'GS7132- 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'GS7132- 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'GS7132- ER Calcs'!O36</f>
        <v>1647.3039189141598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'GS7132- ER Calcs'!O38</f>
        <v>1647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97">
        <f>E15</f>
        <v>1644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196">
        <f>E28</f>
        <v>1647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195">
        <f>E28+E15</f>
        <v>3291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34:C34"/>
    <mergeCell ref="B17:E17"/>
    <mergeCell ref="B18:E18"/>
    <mergeCell ref="B24:E24"/>
    <mergeCell ref="B30:E30"/>
    <mergeCell ref="B31:E31"/>
    <mergeCell ref="B32:D32"/>
    <mergeCell ref="B33:D33"/>
    <mergeCell ref="B11:E11"/>
    <mergeCell ref="B2:E2"/>
    <mergeCell ref="B4:E4"/>
    <mergeCell ref="B5:E5"/>
    <mergeCell ref="I4:L4"/>
    <mergeCell ref="I2:L2"/>
  </mergeCells>
  <phoneticPr fontId="13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E009A-D196-43F4-9616-8827B08850D1}">
  <sheetPr codeName="Sheet20"/>
  <dimension ref="A1:I625"/>
  <sheetViews>
    <sheetView workbookViewId="0">
      <selection activeCell="G626" sqref="G626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18.8164062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137" t="s">
        <v>3293</v>
      </c>
      <c r="B2" s="215" t="s">
        <v>3310</v>
      </c>
      <c r="C2" s="111" t="s">
        <v>3294</v>
      </c>
      <c r="D2" s="85" t="s">
        <v>3311</v>
      </c>
      <c r="E2" s="111">
        <v>4</v>
      </c>
      <c r="F2" s="112">
        <v>2</v>
      </c>
      <c r="G2" s="112">
        <f t="shared" ref="G2:G65" si="0">E2+F2</f>
        <v>6</v>
      </c>
      <c r="H2" s="245">
        <v>43600</v>
      </c>
      <c r="I2" s="186">
        <v>75</v>
      </c>
    </row>
    <row r="3" spans="1:9" hidden="1" outlineLevel="1" x14ac:dyDescent="0.35">
      <c r="A3" s="293" t="s">
        <v>3293</v>
      </c>
      <c r="B3" s="214" t="s">
        <v>3312</v>
      </c>
      <c r="C3" s="89" t="s">
        <v>3294</v>
      </c>
      <c r="D3" s="83" t="s">
        <v>812</v>
      </c>
      <c r="E3" s="89">
        <v>6</v>
      </c>
      <c r="F3" s="90">
        <v>3</v>
      </c>
      <c r="G3" s="90">
        <f t="shared" si="0"/>
        <v>9</v>
      </c>
      <c r="H3" s="238">
        <v>43600</v>
      </c>
      <c r="I3" s="91">
        <v>100</v>
      </c>
    </row>
    <row r="4" spans="1:9" hidden="1" outlineLevel="1" x14ac:dyDescent="0.35">
      <c r="A4" s="293" t="s">
        <v>3293</v>
      </c>
      <c r="B4" s="214" t="s">
        <v>3313</v>
      </c>
      <c r="C4" s="89" t="s">
        <v>3294</v>
      </c>
      <c r="D4" s="83" t="s">
        <v>3314</v>
      </c>
      <c r="E4" s="89">
        <v>3</v>
      </c>
      <c r="F4" s="90">
        <v>2</v>
      </c>
      <c r="G4" s="90">
        <f t="shared" si="0"/>
        <v>5</v>
      </c>
      <c r="H4" s="238">
        <v>43600</v>
      </c>
      <c r="I4" s="91">
        <v>50</v>
      </c>
    </row>
    <row r="5" spans="1:9" hidden="1" outlineLevel="1" x14ac:dyDescent="0.35">
      <c r="A5" s="293" t="s">
        <v>3293</v>
      </c>
      <c r="B5" s="214" t="s">
        <v>3315</v>
      </c>
      <c r="C5" s="89" t="s">
        <v>3294</v>
      </c>
      <c r="D5" s="83" t="s">
        <v>776</v>
      </c>
      <c r="E5" s="89">
        <v>8</v>
      </c>
      <c r="F5" s="90">
        <v>6</v>
      </c>
      <c r="G5" s="90">
        <f t="shared" si="0"/>
        <v>14</v>
      </c>
      <c r="H5" s="238">
        <v>43600</v>
      </c>
      <c r="I5" s="91">
        <v>210</v>
      </c>
    </row>
    <row r="6" spans="1:9" hidden="1" outlineLevel="1" x14ac:dyDescent="0.35">
      <c r="A6" s="293" t="s">
        <v>3293</v>
      </c>
      <c r="B6" s="214" t="s">
        <v>3316</v>
      </c>
      <c r="C6" s="89" t="s">
        <v>3294</v>
      </c>
      <c r="D6" s="83" t="s">
        <v>3317</v>
      </c>
      <c r="E6" s="89">
        <v>2</v>
      </c>
      <c r="F6" s="90">
        <v>2</v>
      </c>
      <c r="G6" s="90">
        <f t="shared" si="0"/>
        <v>4</v>
      </c>
      <c r="H6" s="238">
        <v>43600</v>
      </c>
      <c r="I6" s="91">
        <v>120</v>
      </c>
    </row>
    <row r="7" spans="1:9" hidden="1" outlineLevel="1" x14ac:dyDescent="0.35">
      <c r="A7" s="293" t="s">
        <v>3293</v>
      </c>
      <c r="B7" s="214" t="s">
        <v>3318</v>
      </c>
      <c r="C7" s="89" t="s">
        <v>3294</v>
      </c>
      <c r="D7" s="83" t="s">
        <v>3319</v>
      </c>
      <c r="E7" s="89">
        <v>5</v>
      </c>
      <c r="F7" s="90">
        <v>2</v>
      </c>
      <c r="G7" s="90">
        <f t="shared" si="0"/>
        <v>7</v>
      </c>
      <c r="H7" s="238">
        <v>43600</v>
      </c>
      <c r="I7" s="91">
        <v>300</v>
      </c>
    </row>
    <row r="8" spans="1:9" hidden="1" outlineLevel="1" x14ac:dyDescent="0.35">
      <c r="A8" s="293" t="s">
        <v>3293</v>
      </c>
      <c r="B8" s="214" t="s">
        <v>3320</v>
      </c>
      <c r="C8" s="89" t="s">
        <v>3294</v>
      </c>
      <c r="D8" s="83" t="s">
        <v>3069</v>
      </c>
      <c r="E8" s="89">
        <v>4</v>
      </c>
      <c r="F8" s="90">
        <v>2</v>
      </c>
      <c r="G8" s="90">
        <f t="shared" si="0"/>
        <v>6</v>
      </c>
      <c r="H8" s="238">
        <v>43600</v>
      </c>
      <c r="I8" s="91">
        <v>315</v>
      </c>
    </row>
    <row r="9" spans="1:9" hidden="1" outlineLevel="1" x14ac:dyDescent="0.35">
      <c r="A9" s="293" t="s">
        <v>3293</v>
      </c>
      <c r="B9" s="214" t="s">
        <v>3321</v>
      </c>
      <c r="C9" s="89" t="s">
        <v>3294</v>
      </c>
      <c r="D9" s="83" t="s">
        <v>3322</v>
      </c>
      <c r="E9" s="89">
        <v>8</v>
      </c>
      <c r="F9" s="90">
        <v>6</v>
      </c>
      <c r="G9" s="90">
        <f t="shared" si="0"/>
        <v>14</v>
      </c>
      <c r="H9" s="238">
        <v>43600</v>
      </c>
      <c r="I9" s="91">
        <v>275</v>
      </c>
    </row>
    <row r="10" spans="1:9" hidden="1" outlineLevel="1" x14ac:dyDescent="0.35">
      <c r="A10" s="293" t="s">
        <v>3293</v>
      </c>
      <c r="B10" s="214" t="s">
        <v>3323</v>
      </c>
      <c r="C10" s="89" t="s">
        <v>3294</v>
      </c>
      <c r="D10" s="83" t="s">
        <v>1756</v>
      </c>
      <c r="E10" s="89">
        <v>6</v>
      </c>
      <c r="F10" s="90">
        <v>3</v>
      </c>
      <c r="G10" s="90">
        <f t="shared" si="0"/>
        <v>9</v>
      </c>
      <c r="H10" s="238">
        <v>43600</v>
      </c>
      <c r="I10" s="91">
        <v>150</v>
      </c>
    </row>
    <row r="11" spans="1:9" hidden="1" outlineLevel="1" x14ac:dyDescent="0.35">
      <c r="A11" s="293" t="s">
        <v>3293</v>
      </c>
      <c r="B11" s="214" t="s">
        <v>3324</v>
      </c>
      <c r="C11" s="89" t="s">
        <v>3294</v>
      </c>
      <c r="D11" s="92" t="s">
        <v>3325</v>
      </c>
      <c r="E11" s="89">
        <v>4</v>
      </c>
      <c r="F11" s="90">
        <v>2</v>
      </c>
      <c r="G11" s="90">
        <f t="shared" si="0"/>
        <v>6</v>
      </c>
      <c r="H11" s="238">
        <v>43600</v>
      </c>
      <c r="I11" s="91">
        <v>410</v>
      </c>
    </row>
    <row r="12" spans="1:9" hidden="1" outlineLevel="1" x14ac:dyDescent="0.35">
      <c r="A12" s="293" t="s">
        <v>3293</v>
      </c>
      <c r="B12" s="214" t="s">
        <v>3326</v>
      </c>
      <c r="C12" s="89" t="s">
        <v>3294</v>
      </c>
      <c r="D12" s="92" t="s">
        <v>3327</v>
      </c>
      <c r="E12" s="89">
        <v>3</v>
      </c>
      <c r="F12" s="90">
        <v>2</v>
      </c>
      <c r="G12" s="90">
        <f t="shared" si="0"/>
        <v>5</v>
      </c>
      <c r="H12" s="238">
        <v>43600</v>
      </c>
      <c r="I12" s="91">
        <v>75</v>
      </c>
    </row>
    <row r="13" spans="1:9" hidden="1" outlineLevel="1" x14ac:dyDescent="0.35">
      <c r="A13" s="293" t="s">
        <v>3293</v>
      </c>
      <c r="B13" s="214" t="s">
        <v>3328</v>
      </c>
      <c r="C13" s="89" t="s">
        <v>3294</v>
      </c>
      <c r="D13" s="92" t="s">
        <v>3322</v>
      </c>
      <c r="E13" s="89">
        <v>1</v>
      </c>
      <c r="F13" s="90">
        <v>2</v>
      </c>
      <c r="G13" s="90">
        <f t="shared" si="0"/>
        <v>3</v>
      </c>
      <c r="H13" s="238">
        <v>43600</v>
      </c>
      <c r="I13" s="91">
        <v>550</v>
      </c>
    </row>
    <row r="14" spans="1:9" hidden="1" outlineLevel="1" x14ac:dyDescent="0.35">
      <c r="A14" s="293" t="s">
        <v>3293</v>
      </c>
      <c r="B14" s="214" t="s">
        <v>3329</v>
      </c>
      <c r="C14" s="89" t="s">
        <v>3294</v>
      </c>
      <c r="D14" s="92" t="s">
        <v>3330</v>
      </c>
      <c r="E14" s="89">
        <v>4</v>
      </c>
      <c r="F14" s="90">
        <v>2</v>
      </c>
      <c r="G14" s="90">
        <f t="shared" si="0"/>
        <v>6</v>
      </c>
      <c r="H14" s="238">
        <v>43600</v>
      </c>
      <c r="I14" s="91">
        <v>450</v>
      </c>
    </row>
    <row r="15" spans="1:9" hidden="1" outlineLevel="1" x14ac:dyDescent="0.35">
      <c r="A15" s="293" t="s">
        <v>3293</v>
      </c>
      <c r="B15" s="214" t="s">
        <v>3331</v>
      </c>
      <c r="C15" s="89" t="s">
        <v>3294</v>
      </c>
      <c r="D15" s="92" t="s">
        <v>3332</v>
      </c>
      <c r="E15" s="89">
        <v>5</v>
      </c>
      <c r="F15" s="90">
        <v>4</v>
      </c>
      <c r="G15" s="90">
        <f t="shared" si="0"/>
        <v>9</v>
      </c>
      <c r="H15" s="238">
        <v>43600</v>
      </c>
      <c r="I15" s="91">
        <v>480</v>
      </c>
    </row>
    <row r="16" spans="1:9" hidden="1" outlineLevel="1" x14ac:dyDescent="0.35">
      <c r="A16" s="293" t="s">
        <v>3293</v>
      </c>
      <c r="B16" s="214" t="s">
        <v>3333</v>
      </c>
      <c r="C16" s="89" t="s">
        <v>3294</v>
      </c>
      <c r="D16" s="92" t="s">
        <v>3334</v>
      </c>
      <c r="E16" s="89">
        <v>9</v>
      </c>
      <c r="F16" s="90">
        <v>7</v>
      </c>
      <c r="G16" s="90">
        <f t="shared" si="0"/>
        <v>16</v>
      </c>
      <c r="H16" s="238">
        <v>43600</v>
      </c>
      <c r="I16" s="91">
        <v>400</v>
      </c>
    </row>
    <row r="17" spans="1:9" hidden="1" outlineLevel="1" x14ac:dyDescent="0.35">
      <c r="A17" s="293" t="s">
        <v>3293</v>
      </c>
      <c r="B17" s="214" t="s">
        <v>3335</v>
      </c>
      <c r="C17" s="89" t="s">
        <v>3294</v>
      </c>
      <c r="D17" s="92" t="s">
        <v>3336</v>
      </c>
      <c r="E17" s="89">
        <v>11</v>
      </c>
      <c r="F17" s="90">
        <v>7</v>
      </c>
      <c r="G17" s="90">
        <f t="shared" si="0"/>
        <v>18</v>
      </c>
      <c r="H17" s="238">
        <v>43600</v>
      </c>
      <c r="I17" s="91">
        <v>60</v>
      </c>
    </row>
    <row r="18" spans="1:9" hidden="1" outlineLevel="1" x14ac:dyDescent="0.35">
      <c r="A18" s="293" t="s">
        <v>3293</v>
      </c>
      <c r="B18" s="214" t="s">
        <v>3337</v>
      </c>
      <c r="C18" s="89" t="s">
        <v>3294</v>
      </c>
      <c r="D18" s="92" t="s">
        <v>3338</v>
      </c>
      <c r="E18" s="89">
        <v>2</v>
      </c>
      <c r="F18" s="90">
        <v>2</v>
      </c>
      <c r="G18" s="90">
        <f t="shared" si="0"/>
        <v>4</v>
      </c>
      <c r="H18" s="238">
        <v>43600</v>
      </c>
      <c r="I18" s="91">
        <v>650</v>
      </c>
    </row>
    <row r="19" spans="1:9" hidden="1" outlineLevel="1" x14ac:dyDescent="0.35">
      <c r="A19" s="293" t="s">
        <v>3293</v>
      </c>
      <c r="B19" s="214" t="s">
        <v>3339</v>
      </c>
      <c r="C19" s="89" t="s">
        <v>3294</v>
      </c>
      <c r="D19" s="92" t="s">
        <v>3340</v>
      </c>
      <c r="E19" s="89">
        <v>0</v>
      </c>
      <c r="F19" s="90">
        <v>2</v>
      </c>
      <c r="G19" s="90">
        <f t="shared" si="0"/>
        <v>2</v>
      </c>
      <c r="H19" s="238">
        <v>43600</v>
      </c>
      <c r="I19" s="91">
        <v>500</v>
      </c>
    </row>
    <row r="20" spans="1:9" hidden="1" outlineLevel="1" x14ac:dyDescent="0.35">
      <c r="A20" s="293" t="s">
        <v>3293</v>
      </c>
      <c r="B20" s="214" t="s">
        <v>3341</v>
      </c>
      <c r="C20" s="89" t="s">
        <v>3294</v>
      </c>
      <c r="D20" s="92" t="s">
        <v>3342</v>
      </c>
      <c r="E20" s="89">
        <v>2</v>
      </c>
      <c r="F20" s="90">
        <v>2</v>
      </c>
      <c r="G20" s="90">
        <f t="shared" si="0"/>
        <v>4</v>
      </c>
      <c r="H20" s="238">
        <v>43600</v>
      </c>
      <c r="I20" s="91">
        <v>80</v>
      </c>
    </row>
    <row r="21" spans="1:9" hidden="1" outlineLevel="1" x14ac:dyDescent="0.35">
      <c r="A21" s="293" t="s">
        <v>3293</v>
      </c>
      <c r="B21" s="214" t="s">
        <v>3343</v>
      </c>
      <c r="C21" s="89" t="s">
        <v>3294</v>
      </c>
      <c r="D21" s="83" t="s">
        <v>3344</v>
      </c>
      <c r="E21" s="89">
        <v>8</v>
      </c>
      <c r="F21" s="90">
        <v>5</v>
      </c>
      <c r="G21" s="90">
        <f t="shared" si="0"/>
        <v>13</v>
      </c>
      <c r="H21" s="238">
        <v>43600</v>
      </c>
      <c r="I21" s="91">
        <v>200</v>
      </c>
    </row>
    <row r="22" spans="1:9" hidden="1" outlineLevel="1" x14ac:dyDescent="0.35">
      <c r="A22" s="293" t="s">
        <v>3293</v>
      </c>
      <c r="B22" s="214" t="s">
        <v>3345</v>
      </c>
      <c r="C22" s="89" t="s">
        <v>3294</v>
      </c>
      <c r="D22" s="83" t="s">
        <v>3346</v>
      </c>
      <c r="E22" s="89">
        <v>5</v>
      </c>
      <c r="F22" s="90">
        <v>2</v>
      </c>
      <c r="G22" s="90">
        <f t="shared" si="0"/>
        <v>7</v>
      </c>
      <c r="H22" s="238">
        <v>43600</v>
      </c>
      <c r="I22" s="91">
        <v>120</v>
      </c>
    </row>
    <row r="23" spans="1:9" hidden="1" outlineLevel="1" x14ac:dyDescent="0.35">
      <c r="A23" s="293" t="s">
        <v>3293</v>
      </c>
      <c r="B23" s="214" t="s">
        <v>3347</v>
      </c>
      <c r="C23" s="89" t="s">
        <v>3294</v>
      </c>
      <c r="D23" s="83" t="s">
        <v>3348</v>
      </c>
      <c r="E23" s="89">
        <v>5</v>
      </c>
      <c r="F23" s="90">
        <v>2</v>
      </c>
      <c r="G23" s="90">
        <f t="shared" si="0"/>
        <v>7</v>
      </c>
      <c r="H23" s="238">
        <v>43600</v>
      </c>
      <c r="I23" s="91">
        <v>700</v>
      </c>
    </row>
    <row r="24" spans="1:9" hidden="1" outlineLevel="1" x14ac:dyDescent="0.35">
      <c r="A24" s="293" t="s">
        <v>3293</v>
      </c>
      <c r="B24" s="214" t="s">
        <v>3349</v>
      </c>
      <c r="C24" s="89" t="s">
        <v>3294</v>
      </c>
      <c r="D24" s="83" t="s">
        <v>3330</v>
      </c>
      <c r="E24" s="89">
        <v>7</v>
      </c>
      <c r="F24" s="90">
        <v>3</v>
      </c>
      <c r="G24" s="90">
        <f t="shared" si="0"/>
        <v>10</v>
      </c>
      <c r="H24" s="238">
        <v>43600</v>
      </c>
      <c r="I24" s="91">
        <v>350</v>
      </c>
    </row>
    <row r="25" spans="1:9" hidden="1" outlineLevel="1" x14ac:dyDescent="0.35">
      <c r="A25" s="293" t="s">
        <v>3293</v>
      </c>
      <c r="B25" s="214" t="s">
        <v>3350</v>
      </c>
      <c r="C25" s="89" t="s">
        <v>3294</v>
      </c>
      <c r="D25" s="92" t="s">
        <v>3351</v>
      </c>
      <c r="E25" s="89">
        <v>3</v>
      </c>
      <c r="F25" s="90">
        <v>2</v>
      </c>
      <c r="G25" s="90">
        <f t="shared" si="0"/>
        <v>5</v>
      </c>
      <c r="H25" s="238">
        <v>43600</v>
      </c>
      <c r="I25" s="91">
        <v>215</v>
      </c>
    </row>
    <row r="26" spans="1:9" hidden="1" outlineLevel="1" x14ac:dyDescent="0.35">
      <c r="A26" s="293" t="s">
        <v>3293</v>
      </c>
      <c r="B26" s="214" t="s">
        <v>3352</v>
      </c>
      <c r="C26" s="89" t="s">
        <v>3294</v>
      </c>
      <c r="D26" s="92" t="s">
        <v>3353</v>
      </c>
      <c r="E26" s="89">
        <v>5</v>
      </c>
      <c r="F26" s="90">
        <v>2</v>
      </c>
      <c r="G26" s="90">
        <f t="shared" si="0"/>
        <v>7</v>
      </c>
      <c r="H26" s="238">
        <v>43600</v>
      </c>
      <c r="I26" s="91">
        <v>140</v>
      </c>
    </row>
    <row r="27" spans="1:9" hidden="1" outlineLevel="1" x14ac:dyDescent="0.35">
      <c r="A27" s="293" t="s">
        <v>3293</v>
      </c>
      <c r="B27" s="214" t="s">
        <v>3354</v>
      </c>
      <c r="C27" s="89" t="s">
        <v>3294</v>
      </c>
      <c r="D27" s="92" t="s">
        <v>3355</v>
      </c>
      <c r="E27" s="89">
        <v>8</v>
      </c>
      <c r="F27" s="90">
        <v>5</v>
      </c>
      <c r="G27" s="90">
        <f t="shared" si="0"/>
        <v>13</v>
      </c>
      <c r="H27" s="238">
        <v>43600</v>
      </c>
      <c r="I27" s="91">
        <v>750</v>
      </c>
    </row>
    <row r="28" spans="1:9" hidden="1" outlineLevel="1" x14ac:dyDescent="0.35">
      <c r="A28" s="293" t="s">
        <v>3293</v>
      </c>
      <c r="B28" s="214" t="s">
        <v>3356</v>
      </c>
      <c r="C28" s="89" t="s">
        <v>3294</v>
      </c>
      <c r="D28" s="92" t="s">
        <v>3357</v>
      </c>
      <c r="E28" s="89">
        <v>9</v>
      </c>
      <c r="F28" s="90">
        <v>8</v>
      </c>
      <c r="G28" s="90">
        <f t="shared" si="0"/>
        <v>17</v>
      </c>
      <c r="H28" s="238">
        <v>43600</v>
      </c>
      <c r="I28" s="91">
        <v>335</v>
      </c>
    </row>
    <row r="29" spans="1:9" hidden="1" outlineLevel="1" x14ac:dyDescent="0.35">
      <c r="A29" s="293" t="s">
        <v>3293</v>
      </c>
      <c r="B29" s="214" t="s">
        <v>3358</v>
      </c>
      <c r="C29" s="89" t="s">
        <v>3294</v>
      </c>
      <c r="D29" s="92" t="s">
        <v>3359</v>
      </c>
      <c r="E29" s="89">
        <v>5</v>
      </c>
      <c r="F29" s="90">
        <v>3</v>
      </c>
      <c r="G29" s="90">
        <f t="shared" si="0"/>
        <v>8</v>
      </c>
      <c r="H29" s="238">
        <v>43600</v>
      </c>
      <c r="I29" s="91">
        <v>175</v>
      </c>
    </row>
    <row r="30" spans="1:9" hidden="1" outlineLevel="1" x14ac:dyDescent="0.35">
      <c r="A30" s="293" t="s">
        <v>3293</v>
      </c>
      <c r="B30" s="214" t="s">
        <v>3360</v>
      </c>
      <c r="C30" s="89" t="s">
        <v>3294</v>
      </c>
      <c r="D30" s="92" t="s">
        <v>776</v>
      </c>
      <c r="E30" s="89">
        <v>3</v>
      </c>
      <c r="F30" s="90">
        <v>2</v>
      </c>
      <c r="G30" s="90">
        <f t="shared" si="0"/>
        <v>5</v>
      </c>
      <c r="H30" s="238">
        <v>43600</v>
      </c>
      <c r="I30" s="91">
        <v>35</v>
      </c>
    </row>
    <row r="31" spans="1:9" hidden="1" outlineLevel="1" x14ac:dyDescent="0.35">
      <c r="A31" s="293" t="s">
        <v>3293</v>
      </c>
      <c r="B31" s="214" t="s">
        <v>3361</v>
      </c>
      <c r="C31" s="89" t="s">
        <v>3294</v>
      </c>
      <c r="D31" s="92" t="s">
        <v>3362</v>
      </c>
      <c r="E31" s="89">
        <v>1</v>
      </c>
      <c r="F31" s="90">
        <v>2</v>
      </c>
      <c r="G31" s="90">
        <f t="shared" si="0"/>
        <v>3</v>
      </c>
      <c r="H31" s="238">
        <v>43600</v>
      </c>
      <c r="I31" s="91">
        <v>445</v>
      </c>
    </row>
    <row r="32" spans="1:9" hidden="1" outlineLevel="1" x14ac:dyDescent="0.35">
      <c r="A32" s="293" t="s">
        <v>3293</v>
      </c>
      <c r="B32" s="214" t="s">
        <v>3363</v>
      </c>
      <c r="C32" s="89" t="s">
        <v>3294</v>
      </c>
      <c r="D32" s="92" t="s">
        <v>574</v>
      </c>
      <c r="E32" s="89">
        <v>2</v>
      </c>
      <c r="F32" s="90">
        <v>2</v>
      </c>
      <c r="G32" s="90">
        <f t="shared" si="0"/>
        <v>4</v>
      </c>
      <c r="H32" s="238">
        <v>43600</v>
      </c>
      <c r="I32" s="91">
        <v>160</v>
      </c>
    </row>
    <row r="33" spans="1:9" hidden="1" outlineLevel="1" x14ac:dyDescent="0.35">
      <c r="A33" s="293" t="s">
        <v>3293</v>
      </c>
      <c r="B33" s="214" t="s">
        <v>3364</v>
      </c>
      <c r="C33" s="89" t="s">
        <v>3294</v>
      </c>
      <c r="D33" s="92" t="s">
        <v>3355</v>
      </c>
      <c r="E33" s="89">
        <v>1</v>
      </c>
      <c r="F33" s="90">
        <v>2</v>
      </c>
      <c r="G33" s="90">
        <f t="shared" si="0"/>
        <v>3</v>
      </c>
      <c r="H33" s="238">
        <v>43600</v>
      </c>
      <c r="I33" s="91">
        <v>740</v>
      </c>
    </row>
    <row r="34" spans="1:9" hidden="1" outlineLevel="1" x14ac:dyDescent="0.35">
      <c r="A34" s="293" t="s">
        <v>3293</v>
      </c>
      <c r="B34" s="214" t="s">
        <v>3365</v>
      </c>
      <c r="C34" s="89" t="s">
        <v>3294</v>
      </c>
      <c r="D34" s="92" t="s">
        <v>3366</v>
      </c>
      <c r="E34" s="89">
        <v>1</v>
      </c>
      <c r="F34" s="90">
        <v>2</v>
      </c>
      <c r="G34" s="90">
        <f t="shared" si="0"/>
        <v>3</v>
      </c>
      <c r="H34" s="238">
        <v>43600</v>
      </c>
      <c r="I34" s="91">
        <v>590</v>
      </c>
    </row>
    <row r="35" spans="1:9" hidden="1" outlineLevel="1" x14ac:dyDescent="0.35">
      <c r="A35" s="293" t="s">
        <v>3293</v>
      </c>
      <c r="B35" s="214" t="s">
        <v>3367</v>
      </c>
      <c r="C35" s="89" t="s">
        <v>3294</v>
      </c>
      <c r="D35" s="92" t="s">
        <v>3368</v>
      </c>
      <c r="E35" s="89">
        <v>4</v>
      </c>
      <c r="F35" s="90">
        <v>2</v>
      </c>
      <c r="G35" s="90">
        <f t="shared" si="0"/>
        <v>6</v>
      </c>
      <c r="H35" s="238">
        <v>43600</v>
      </c>
      <c r="I35" s="91">
        <v>85</v>
      </c>
    </row>
    <row r="36" spans="1:9" hidden="1" outlineLevel="1" x14ac:dyDescent="0.35">
      <c r="A36" s="293" t="s">
        <v>3293</v>
      </c>
      <c r="B36" s="214" t="s">
        <v>3369</v>
      </c>
      <c r="C36" s="89" t="s">
        <v>3294</v>
      </c>
      <c r="D36" s="92" t="s">
        <v>3370</v>
      </c>
      <c r="E36" s="89">
        <v>3</v>
      </c>
      <c r="F36" s="90">
        <v>2</v>
      </c>
      <c r="G36" s="90">
        <f t="shared" si="0"/>
        <v>5</v>
      </c>
      <c r="H36" s="238">
        <v>43600</v>
      </c>
      <c r="I36" s="91">
        <v>215</v>
      </c>
    </row>
    <row r="37" spans="1:9" hidden="1" outlineLevel="1" x14ac:dyDescent="0.35">
      <c r="A37" s="293" t="s">
        <v>3293</v>
      </c>
      <c r="B37" s="214" t="s">
        <v>3371</v>
      </c>
      <c r="C37" s="89" t="s">
        <v>3294</v>
      </c>
      <c r="D37" s="92" t="s">
        <v>3372</v>
      </c>
      <c r="E37" s="89">
        <v>2</v>
      </c>
      <c r="F37" s="90">
        <v>2</v>
      </c>
      <c r="G37" s="90">
        <f t="shared" si="0"/>
        <v>4</v>
      </c>
      <c r="H37" s="238">
        <v>43600</v>
      </c>
      <c r="I37" s="91">
        <v>65</v>
      </c>
    </row>
    <row r="38" spans="1:9" hidden="1" outlineLevel="1" x14ac:dyDescent="0.35">
      <c r="A38" s="293" t="s">
        <v>3293</v>
      </c>
      <c r="B38" s="214" t="s">
        <v>3373</v>
      </c>
      <c r="C38" s="89" t="s">
        <v>3294</v>
      </c>
      <c r="D38" s="92" t="s">
        <v>3374</v>
      </c>
      <c r="E38" s="89">
        <v>3</v>
      </c>
      <c r="F38" s="90">
        <v>2</v>
      </c>
      <c r="G38" s="90">
        <f t="shared" si="0"/>
        <v>5</v>
      </c>
      <c r="H38" s="238">
        <v>43600</v>
      </c>
      <c r="I38" s="91">
        <v>118</v>
      </c>
    </row>
    <row r="39" spans="1:9" hidden="1" outlineLevel="1" x14ac:dyDescent="0.35">
      <c r="A39" s="293" t="s">
        <v>3293</v>
      </c>
      <c r="B39" s="214" t="s">
        <v>3375</v>
      </c>
      <c r="C39" s="89" t="s">
        <v>3294</v>
      </c>
      <c r="D39" s="92" t="s">
        <v>3376</v>
      </c>
      <c r="E39" s="89">
        <v>0</v>
      </c>
      <c r="F39" s="90">
        <v>2</v>
      </c>
      <c r="G39" s="90">
        <f t="shared" si="0"/>
        <v>2</v>
      </c>
      <c r="H39" s="238">
        <v>43600</v>
      </c>
      <c r="I39" s="91">
        <v>625</v>
      </c>
    </row>
    <row r="40" spans="1:9" hidden="1" outlineLevel="1" x14ac:dyDescent="0.35">
      <c r="A40" s="293" t="s">
        <v>3293</v>
      </c>
      <c r="B40" s="214" t="s">
        <v>3377</v>
      </c>
      <c r="C40" s="89" t="s">
        <v>3294</v>
      </c>
      <c r="D40" s="92" t="s">
        <v>3378</v>
      </c>
      <c r="E40" s="89">
        <v>2</v>
      </c>
      <c r="F40" s="90">
        <v>2</v>
      </c>
      <c r="G40" s="90">
        <f t="shared" si="0"/>
        <v>4</v>
      </c>
      <c r="H40" s="238">
        <v>43600</v>
      </c>
      <c r="I40" s="91">
        <v>255</v>
      </c>
    </row>
    <row r="41" spans="1:9" hidden="1" outlineLevel="1" x14ac:dyDescent="0.35">
      <c r="A41" s="293" t="s">
        <v>3293</v>
      </c>
      <c r="B41" s="214" t="s">
        <v>3379</v>
      </c>
      <c r="C41" s="89" t="s">
        <v>3294</v>
      </c>
      <c r="D41" s="92" t="s">
        <v>3380</v>
      </c>
      <c r="E41" s="89">
        <v>4</v>
      </c>
      <c r="F41" s="90">
        <v>2</v>
      </c>
      <c r="G41" s="90">
        <f t="shared" si="0"/>
        <v>6</v>
      </c>
      <c r="H41" s="238">
        <v>43600</v>
      </c>
      <c r="I41" s="91">
        <v>55</v>
      </c>
    </row>
    <row r="42" spans="1:9" hidden="1" outlineLevel="1" x14ac:dyDescent="0.35">
      <c r="A42" s="293" t="s">
        <v>3293</v>
      </c>
      <c r="B42" s="214" t="s">
        <v>3381</v>
      </c>
      <c r="C42" s="89" t="s">
        <v>3294</v>
      </c>
      <c r="D42" s="92" t="s">
        <v>3382</v>
      </c>
      <c r="E42" s="89">
        <v>2</v>
      </c>
      <c r="F42" s="90">
        <v>2</v>
      </c>
      <c r="G42" s="90">
        <f t="shared" si="0"/>
        <v>4</v>
      </c>
      <c r="H42" s="238">
        <v>43600</v>
      </c>
      <c r="I42" s="91">
        <v>270</v>
      </c>
    </row>
    <row r="43" spans="1:9" hidden="1" outlineLevel="1" x14ac:dyDescent="0.35">
      <c r="A43" s="293" t="s">
        <v>3293</v>
      </c>
      <c r="B43" s="214" t="s">
        <v>3383</v>
      </c>
      <c r="C43" s="89" t="s">
        <v>3294</v>
      </c>
      <c r="D43" s="92" t="s">
        <v>3384</v>
      </c>
      <c r="E43" s="89">
        <v>1</v>
      </c>
      <c r="F43" s="90">
        <v>2</v>
      </c>
      <c r="G43" s="90">
        <f t="shared" si="0"/>
        <v>3</v>
      </c>
      <c r="H43" s="238">
        <v>43600</v>
      </c>
      <c r="I43" s="91">
        <v>195</v>
      </c>
    </row>
    <row r="44" spans="1:9" hidden="1" outlineLevel="1" x14ac:dyDescent="0.35">
      <c r="A44" s="293" t="s">
        <v>3293</v>
      </c>
      <c r="B44" s="214" t="s">
        <v>3385</v>
      </c>
      <c r="C44" s="89" t="s">
        <v>3294</v>
      </c>
      <c r="D44" s="83" t="s">
        <v>3386</v>
      </c>
      <c r="E44" s="89">
        <v>2</v>
      </c>
      <c r="F44" s="90">
        <v>2</v>
      </c>
      <c r="G44" s="90">
        <f t="shared" si="0"/>
        <v>4</v>
      </c>
      <c r="H44" s="238">
        <v>43600</v>
      </c>
      <c r="I44" s="91">
        <v>45</v>
      </c>
    </row>
    <row r="45" spans="1:9" hidden="1" outlineLevel="1" x14ac:dyDescent="0.35">
      <c r="A45" s="293" t="s">
        <v>3293</v>
      </c>
      <c r="B45" s="214" t="s">
        <v>3387</v>
      </c>
      <c r="C45" s="89" t="s">
        <v>3294</v>
      </c>
      <c r="D45" s="92" t="s">
        <v>3388</v>
      </c>
      <c r="E45" s="89">
        <v>1</v>
      </c>
      <c r="F45" s="90">
        <v>2</v>
      </c>
      <c r="G45" s="90">
        <f t="shared" si="0"/>
        <v>3</v>
      </c>
      <c r="H45" s="238">
        <v>43600</v>
      </c>
      <c r="I45" s="91">
        <v>480</v>
      </c>
    </row>
    <row r="46" spans="1:9" hidden="1" outlineLevel="1" x14ac:dyDescent="0.35">
      <c r="A46" s="293" t="s">
        <v>3293</v>
      </c>
      <c r="B46" s="214" t="s">
        <v>3389</v>
      </c>
      <c r="C46" s="89" t="s">
        <v>3294</v>
      </c>
      <c r="D46" s="92" t="s">
        <v>3390</v>
      </c>
      <c r="E46" s="89">
        <v>6</v>
      </c>
      <c r="F46" s="90">
        <v>3</v>
      </c>
      <c r="G46" s="90">
        <f t="shared" si="0"/>
        <v>9</v>
      </c>
      <c r="H46" s="238">
        <v>43600</v>
      </c>
      <c r="I46" s="91">
        <v>265</v>
      </c>
    </row>
    <row r="47" spans="1:9" hidden="1" outlineLevel="1" x14ac:dyDescent="0.35">
      <c r="A47" s="293" t="s">
        <v>3293</v>
      </c>
      <c r="B47" s="214" t="s">
        <v>3391</v>
      </c>
      <c r="C47" s="89" t="s">
        <v>3294</v>
      </c>
      <c r="D47" s="92" t="s">
        <v>3392</v>
      </c>
      <c r="E47" s="89">
        <v>0</v>
      </c>
      <c r="F47" s="90">
        <v>2</v>
      </c>
      <c r="G47" s="90">
        <f t="shared" si="0"/>
        <v>2</v>
      </c>
      <c r="H47" s="238">
        <v>43600</v>
      </c>
      <c r="I47" s="91">
        <v>100</v>
      </c>
    </row>
    <row r="48" spans="1:9" hidden="1" outlineLevel="1" x14ac:dyDescent="0.35">
      <c r="A48" s="293" t="s">
        <v>3293</v>
      </c>
      <c r="B48" s="214" t="s">
        <v>3393</v>
      </c>
      <c r="C48" s="89" t="s">
        <v>3294</v>
      </c>
      <c r="D48" s="92" t="s">
        <v>3394</v>
      </c>
      <c r="E48" s="89">
        <v>1</v>
      </c>
      <c r="F48" s="90">
        <v>2</v>
      </c>
      <c r="G48" s="90">
        <f t="shared" si="0"/>
        <v>3</v>
      </c>
      <c r="H48" s="238">
        <v>43600</v>
      </c>
      <c r="I48" s="91">
        <v>70</v>
      </c>
    </row>
    <row r="49" spans="1:9" hidden="1" outlineLevel="1" x14ac:dyDescent="0.35">
      <c r="A49" s="293" t="s">
        <v>3293</v>
      </c>
      <c r="B49" s="214" t="s">
        <v>3395</v>
      </c>
      <c r="C49" s="89" t="s">
        <v>3294</v>
      </c>
      <c r="D49" s="92" t="s">
        <v>776</v>
      </c>
      <c r="E49" s="89">
        <v>3</v>
      </c>
      <c r="F49" s="90">
        <v>2</v>
      </c>
      <c r="G49" s="90">
        <f t="shared" si="0"/>
        <v>5</v>
      </c>
      <c r="H49" s="238">
        <v>43600</v>
      </c>
      <c r="I49" s="91">
        <v>880</v>
      </c>
    </row>
    <row r="50" spans="1:9" hidden="1" outlineLevel="1" x14ac:dyDescent="0.35">
      <c r="A50" s="293" t="s">
        <v>3293</v>
      </c>
      <c r="B50" s="214" t="s">
        <v>3396</v>
      </c>
      <c r="C50" s="89" t="s">
        <v>3294</v>
      </c>
      <c r="D50" s="92" t="s">
        <v>776</v>
      </c>
      <c r="E50" s="89">
        <v>5</v>
      </c>
      <c r="F50" s="90">
        <v>2</v>
      </c>
      <c r="G50" s="90">
        <f t="shared" si="0"/>
        <v>7</v>
      </c>
      <c r="H50" s="238">
        <v>43600</v>
      </c>
      <c r="I50" s="91">
        <v>625</v>
      </c>
    </row>
    <row r="51" spans="1:9" hidden="1" outlineLevel="1" x14ac:dyDescent="0.35">
      <c r="A51" s="293" t="s">
        <v>3293</v>
      </c>
      <c r="B51" s="214" t="s">
        <v>3397</v>
      </c>
      <c r="C51" s="89" t="s">
        <v>3294</v>
      </c>
      <c r="D51" s="92" t="s">
        <v>3374</v>
      </c>
      <c r="E51" s="89">
        <v>2</v>
      </c>
      <c r="F51" s="90">
        <v>2</v>
      </c>
      <c r="G51" s="90">
        <f t="shared" si="0"/>
        <v>4</v>
      </c>
      <c r="H51" s="238">
        <v>43600</v>
      </c>
      <c r="I51" s="91">
        <v>415</v>
      </c>
    </row>
    <row r="52" spans="1:9" hidden="1" outlineLevel="1" x14ac:dyDescent="0.35">
      <c r="A52" s="293" t="s">
        <v>3293</v>
      </c>
      <c r="B52" s="214" t="s">
        <v>3398</v>
      </c>
      <c r="C52" s="89" t="s">
        <v>3294</v>
      </c>
      <c r="D52" s="92" t="s">
        <v>3399</v>
      </c>
      <c r="E52" s="89">
        <v>1</v>
      </c>
      <c r="F52" s="90">
        <v>2</v>
      </c>
      <c r="G52" s="90">
        <f t="shared" si="0"/>
        <v>3</v>
      </c>
      <c r="H52" s="238">
        <v>43600</v>
      </c>
      <c r="I52" s="91">
        <v>400</v>
      </c>
    </row>
    <row r="53" spans="1:9" hidden="1" outlineLevel="1" x14ac:dyDescent="0.35">
      <c r="A53" s="293" t="s">
        <v>3293</v>
      </c>
      <c r="B53" s="214" t="s">
        <v>3400</v>
      </c>
      <c r="C53" s="89" t="s">
        <v>3294</v>
      </c>
      <c r="D53" s="92" t="s">
        <v>3401</v>
      </c>
      <c r="E53" s="89">
        <v>0</v>
      </c>
      <c r="F53" s="90">
        <v>2</v>
      </c>
      <c r="G53" s="90">
        <f t="shared" si="0"/>
        <v>2</v>
      </c>
      <c r="H53" s="238">
        <v>43600</v>
      </c>
      <c r="I53" s="91">
        <v>480</v>
      </c>
    </row>
    <row r="54" spans="1:9" hidden="1" outlineLevel="1" x14ac:dyDescent="0.35">
      <c r="A54" s="293" t="s">
        <v>3293</v>
      </c>
      <c r="B54" s="214" t="s">
        <v>3402</v>
      </c>
      <c r="C54" s="89" t="s">
        <v>3294</v>
      </c>
      <c r="D54" s="92" t="s">
        <v>3403</v>
      </c>
      <c r="E54" s="89">
        <v>1</v>
      </c>
      <c r="F54" s="90">
        <v>2</v>
      </c>
      <c r="G54" s="90">
        <f t="shared" si="0"/>
        <v>3</v>
      </c>
      <c r="H54" s="238">
        <v>43600</v>
      </c>
      <c r="I54" s="91">
        <v>130</v>
      </c>
    </row>
    <row r="55" spans="1:9" hidden="1" outlineLevel="1" x14ac:dyDescent="0.35">
      <c r="A55" s="293" t="s">
        <v>3293</v>
      </c>
      <c r="B55" s="214" t="s">
        <v>3404</v>
      </c>
      <c r="C55" s="89" t="s">
        <v>3294</v>
      </c>
      <c r="D55" s="92" t="s">
        <v>3405</v>
      </c>
      <c r="E55" s="89">
        <v>0</v>
      </c>
      <c r="F55" s="90">
        <v>2</v>
      </c>
      <c r="G55" s="90">
        <f t="shared" si="0"/>
        <v>2</v>
      </c>
      <c r="H55" s="238">
        <v>43600</v>
      </c>
      <c r="I55" s="91">
        <v>560</v>
      </c>
    </row>
    <row r="56" spans="1:9" hidden="1" outlineLevel="1" x14ac:dyDescent="0.35">
      <c r="A56" s="293" t="s">
        <v>3293</v>
      </c>
      <c r="B56" s="214" t="s">
        <v>3406</v>
      </c>
      <c r="C56" s="89" t="s">
        <v>3294</v>
      </c>
      <c r="D56" s="92" t="s">
        <v>3319</v>
      </c>
      <c r="E56" s="89">
        <v>0</v>
      </c>
      <c r="F56" s="90">
        <v>2</v>
      </c>
      <c r="G56" s="90">
        <f t="shared" si="0"/>
        <v>2</v>
      </c>
      <c r="H56" s="238">
        <v>43600</v>
      </c>
      <c r="I56" s="91">
        <v>145</v>
      </c>
    </row>
    <row r="57" spans="1:9" hidden="1" outlineLevel="1" x14ac:dyDescent="0.35">
      <c r="A57" s="293" t="s">
        <v>3293</v>
      </c>
      <c r="B57" s="214" t="s">
        <v>3407</v>
      </c>
      <c r="C57" s="89" t="s">
        <v>3294</v>
      </c>
      <c r="D57" s="92" t="s">
        <v>3408</v>
      </c>
      <c r="E57" s="89">
        <v>1</v>
      </c>
      <c r="F57" s="90">
        <v>2</v>
      </c>
      <c r="G57" s="90">
        <f t="shared" si="0"/>
        <v>3</v>
      </c>
      <c r="H57" s="238">
        <v>43600</v>
      </c>
      <c r="I57" s="91">
        <v>340</v>
      </c>
    </row>
    <row r="58" spans="1:9" hidden="1" outlineLevel="1" x14ac:dyDescent="0.35">
      <c r="A58" s="293" t="s">
        <v>3293</v>
      </c>
      <c r="B58" s="214" t="s">
        <v>3409</v>
      </c>
      <c r="C58" s="89" t="s">
        <v>3294</v>
      </c>
      <c r="D58" s="92" t="s">
        <v>3410</v>
      </c>
      <c r="E58" s="89">
        <v>1</v>
      </c>
      <c r="F58" s="90">
        <v>2</v>
      </c>
      <c r="G58" s="90">
        <f t="shared" si="0"/>
        <v>3</v>
      </c>
      <c r="H58" s="238">
        <v>43600</v>
      </c>
      <c r="I58" s="91">
        <v>235</v>
      </c>
    </row>
    <row r="59" spans="1:9" hidden="1" outlineLevel="1" x14ac:dyDescent="0.35">
      <c r="A59" s="293" t="s">
        <v>3293</v>
      </c>
      <c r="B59" s="214" t="s">
        <v>3411</v>
      </c>
      <c r="C59" s="89" t="s">
        <v>3294</v>
      </c>
      <c r="D59" s="92" t="s">
        <v>3412</v>
      </c>
      <c r="E59" s="89">
        <v>2</v>
      </c>
      <c r="F59" s="90">
        <v>2</v>
      </c>
      <c r="G59" s="90">
        <f t="shared" si="0"/>
        <v>4</v>
      </c>
      <c r="H59" s="238">
        <v>43600</v>
      </c>
      <c r="I59" s="91">
        <v>115</v>
      </c>
    </row>
    <row r="60" spans="1:9" hidden="1" outlineLevel="1" x14ac:dyDescent="0.35">
      <c r="A60" s="293" t="s">
        <v>3293</v>
      </c>
      <c r="B60" s="214" t="s">
        <v>3413</v>
      </c>
      <c r="C60" s="89" t="s">
        <v>3294</v>
      </c>
      <c r="D60" s="92" t="s">
        <v>3414</v>
      </c>
      <c r="E60" s="89">
        <v>3</v>
      </c>
      <c r="F60" s="90">
        <v>2</v>
      </c>
      <c r="G60" s="90">
        <f t="shared" si="0"/>
        <v>5</v>
      </c>
      <c r="H60" s="238">
        <v>43600</v>
      </c>
      <c r="I60" s="91">
        <v>90</v>
      </c>
    </row>
    <row r="61" spans="1:9" hidden="1" outlineLevel="1" x14ac:dyDescent="0.35">
      <c r="A61" s="293" t="s">
        <v>3293</v>
      </c>
      <c r="B61" s="214" t="s">
        <v>3415</v>
      </c>
      <c r="C61" s="89" t="s">
        <v>3294</v>
      </c>
      <c r="D61" s="83" t="s">
        <v>3069</v>
      </c>
      <c r="E61" s="89">
        <v>0</v>
      </c>
      <c r="F61" s="90">
        <v>2</v>
      </c>
      <c r="G61" s="90">
        <f t="shared" si="0"/>
        <v>2</v>
      </c>
      <c r="H61" s="238">
        <v>43600</v>
      </c>
      <c r="I61" s="91">
        <v>630</v>
      </c>
    </row>
    <row r="62" spans="1:9" hidden="1" outlineLevel="1" x14ac:dyDescent="0.35">
      <c r="A62" s="293" t="s">
        <v>3293</v>
      </c>
      <c r="B62" s="214" t="s">
        <v>3416</v>
      </c>
      <c r="C62" s="89" t="s">
        <v>3294</v>
      </c>
      <c r="D62" s="83" t="s">
        <v>3417</v>
      </c>
      <c r="E62" s="89">
        <v>2</v>
      </c>
      <c r="F62" s="90">
        <v>2</v>
      </c>
      <c r="G62" s="90">
        <f t="shared" si="0"/>
        <v>4</v>
      </c>
      <c r="H62" s="238">
        <v>43600</v>
      </c>
      <c r="I62" s="91">
        <v>800</v>
      </c>
    </row>
    <row r="63" spans="1:9" hidden="1" outlineLevel="1" x14ac:dyDescent="0.35">
      <c r="A63" s="293" t="s">
        <v>3293</v>
      </c>
      <c r="B63" s="214" t="s">
        <v>3418</v>
      </c>
      <c r="C63" s="89" t="s">
        <v>3294</v>
      </c>
      <c r="D63" s="83" t="s">
        <v>3403</v>
      </c>
      <c r="E63" s="89">
        <v>1</v>
      </c>
      <c r="F63" s="90">
        <v>2</v>
      </c>
      <c r="G63" s="90">
        <f t="shared" si="0"/>
        <v>3</v>
      </c>
      <c r="H63" s="238">
        <v>43600</v>
      </c>
      <c r="I63" s="91">
        <v>550</v>
      </c>
    </row>
    <row r="64" spans="1:9" hidden="1" outlineLevel="1" x14ac:dyDescent="0.35">
      <c r="A64" s="293" t="s">
        <v>3293</v>
      </c>
      <c r="B64" s="214" t="s">
        <v>3419</v>
      </c>
      <c r="C64" s="89" t="s">
        <v>3294</v>
      </c>
      <c r="D64" s="83" t="s">
        <v>3420</v>
      </c>
      <c r="E64" s="89">
        <v>2</v>
      </c>
      <c r="F64" s="90">
        <v>2</v>
      </c>
      <c r="G64" s="90">
        <f t="shared" si="0"/>
        <v>4</v>
      </c>
      <c r="H64" s="238">
        <v>43600</v>
      </c>
      <c r="I64" s="91">
        <v>520</v>
      </c>
    </row>
    <row r="65" spans="1:9" hidden="1" outlineLevel="1" x14ac:dyDescent="0.35">
      <c r="A65" s="293" t="s">
        <v>3293</v>
      </c>
      <c r="B65" s="214" t="s">
        <v>3421</v>
      </c>
      <c r="C65" s="89" t="s">
        <v>3294</v>
      </c>
      <c r="D65" s="83" t="s">
        <v>3422</v>
      </c>
      <c r="E65" s="89">
        <v>1</v>
      </c>
      <c r="F65" s="90">
        <v>2</v>
      </c>
      <c r="G65" s="90">
        <f t="shared" si="0"/>
        <v>3</v>
      </c>
      <c r="H65" s="238">
        <v>43600</v>
      </c>
      <c r="I65" s="91">
        <v>670</v>
      </c>
    </row>
    <row r="66" spans="1:9" hidden="1" outlineLevel="1" x14ac:dyDescent="0.35">
      <c r="A66" s="293" t="s">
        <v>3293</v>
      </c>
      <c r="B66" s="214" t="s">
        <v>3423</v>
      </c>
      <c r="C66" s="89" t="s">
        <v>3294</v>
      </c>
      <c r="D66" s="83" t="s">
        <v>3319</v>
      </c>
      <c r="E66" s="89">
        <v>1</v>
      </c>
      <c r="F66" s="90">
        <v>2</v>
      </c>
      <c r="G66" s="90">
        <f t="shared" ref="G66:G129" si="1">E66+F66</f>
        <v>3</v>
      </c>
      <c r="H66" s="238">
        <v>43600</v>
      </c>
      <c r="I66" s="91">
        <v>710</v>
      </c>
    </row>
    <row r="67" spans="1:9" hidden="1" outlineLevel="1" x14ac:dyDescent="0.35">
      <c r="A67" s="293" t="s">
        <v>3293</v>
      </c>
      <c r="B67" s="214" t="s">
        <v>3424</v>
      </c>
      <c r="C67" s="89" t="s">
        <v>3294</v>
      </c>
      <c r="D67" s="83" t="s">
        <v>574</v>
      </c>
      <c r="E67" s="89">
        <v>0</v>
      </c>
      <c r="F67" s="90">
        <v>2</v>
      </c>
      <c r="G67" s="90">
        <f t="shared" si="1"/>
        <v>2</v>
      </c>
      <c r="H67" s="238">
        <v>43600</v>
      </c>
      <c r="I67" s="91">
        <v>395</v>
      </c>
    </row>
    <row r="68" spans="1:9" hidden="1" outlineLevel="1" x14ac:dyDescent="0.35">
      <c r="A68" s="293" t="s">
        <v>3293</v>
      </c>
      <c r="B68" s="214" t="s">
        <v>3425</v>
      </c>
      <c r="C68" s="89" t="s">
        <v>3294</v>
      </c>
      <c r="D68" s="83" t="s">
        <v>3426</v>
      </c>
      <c r="E68" s="89">
        <v>0</v>
      </c>
      <c r="F68" s="90">
        <v>2</v>
      </c>
      <c r="G68" s="90">
        <f t="shared" si="1"/>
        <v>2</v>
      </c>
      <c r="H68" s="238">
        <v>43600</v>
      </c>
      <c r="I68" s="91">
        <v>700</v>
      </c>
    </row>
    <row r="69" spans="1:9" hidden="1" outlineLevel="1" x14ac:dyDescent="0.35">
      <c r="A69" s="293" t="s">
        <v>3293</v>
      </c>
      <c r="B69" s="214" t="s">
        <v>3427</v>
      </c>
      <c r="C69" s="89" t="s">
        <v>3294</v>
      </c>
      <c r="D69" s="92" t="s">
        <v>3428</v>
      </c>
      <c r="E69" s="89">
        <v>1</v>
      </c>
      <c r="F69" s="90">
        <v>2</v>
      </c>
      <c r="G69" s="90">
        <f t="shared" si="1"/>
        <v>3</v>
      </c>
      <c r="H69" s="238">
        <v>43600</v>
      </c>
      <c r="I69" s="91">
        <v>850</v>
      </c>
    </row>
    <row r="70" spans="1:9" hidden="1" outlineLevel="1" x14ac:dyDescent="0.35">
      <c r="A70" s="293" t="s">
        <v>3293</v>
      </c>
      <c r="B70" s="214" t="s">
        <v>3429</v>
      </c>
      <c r="C70" s="89" t="s">
        <v>3294</v>
      </c>
      <c r="D70" s="83" t="s">
        <v>3430</v>
      </c>
      <c r="E70" s="89">
        <v>1</v>
      </c>
      <c r="F70" s="90">
        <v>2</v>
      </c>
      <c r="G70" s="90">
        <f t="shared" si="1"/>
        <v>3</v>
      </c>
      <c r="H70" s="238">
        <v>43600</v>
      </c>
      <c r="I70" s="91">
        <v>115</v>
      </c>
    </row>
    <row r="71" spans="1:9" hidden="1" outlineLevel="1" x14ac:dyDescent="0.35">
      <c r="A71" s="293" t="s">
        <v>3293</v>
      </c>
      <c r="B71" s="214" t="s">
        <v>3431</v>
      </c>
      <c r="C71" s="89" t="s">
        <v>3294</v>
      </c>
      <c r="D71" s="83" t="s">
        <v>3432</v>
      </c>
      <c r="E71" s="89">
        <v>3</v>
      </c>
      <c r="F71" s="90">
        <v>2</v>
      </c>
      <c r="G71" s="90">
        <f t="shared" si="1"/>
        <v>5</v>
      </c>
      <c r="H71" s="238">
        <v>43600</v>
      </c>
      <c r="I71" s="91">
        <v>430</v>
      </c>
    </row>
    <row r="72" spans="1:9" hidden="1" outlineLevel="1" x14ac:dyDescent="0.35">
      <c r="A72" s="293" t="s">
        <v>3293</v>
      </c>
      <c r="B72" s="214" t="s">
        <v>3433</v>
      </c>
      <c r="C72" s="89" t="s">
        <v>3294</v>
      </c>
      <c r="D72" s="83" t="s">
        <v>3434</v>
      </c>
      <c r="E72" s="89">
        <v>0</v>
      </c>
      <c r="F72" s="90">
        <v>2</v>
      </c>
      <c r="G72" s="90">
        <f t="shared" si="1"/>
        <v>2</v>
      </c>
      <c r="H72" s="238">
        <v>43600</v>
      </c>
      <c r="I72" s="91">
        <v>750</v>
      </c>
    </row>
    <row r="73" spans="1:9" hidden="1" outlineLevel="1" x14ac:dyDescent="0.35">
      <c r="A73" s="293" t="s">
        <v>3293</v>
      </c>
      <c r="B73" s="214" t="s">
        <v>3435</v>
      </c>
      <c r="C73" s="89" t="s">
        <v>3294</v>
      </c>
      <c r="D73" s="83" t="s">
        <v>3436</v>
      </c>
      <c r="E73" s="89">
        <v>2</v>
      </c>
      <c r="F73" s="90">
        <v>2</v>
      </c>
      <c r="G73" s="90">
        <f t="shared" si="1"/>
        <v>4</v>
      </c>
      <c r="H73" s="238">
        <v>43600</v>
      </c>
      <c r="I73" s="91">
        <v>425</v>
      </c>
    </row>
    <row r="74" spans="1:9" hidden="1" outlineLevel="1" x14ac:dyDescent="0.35">
      <c r="A74" s="293" t="s">
        <v>3293</v>
      </c>
      <c r="B74" s="214" t="s">
        <v>3437</v>
      </c>
      <c r="C74" s="89" t="s">
        <v>3294</v>
      </c>
      <c r="D74" s="83" t="s">
        <v>3438</v>
      </c>
      <c r="E74" s="90">
        <v>2</v>
      </c>
      <c r="F74" s="90">
        <v>2</v>
      </c>
      <c r="G74" s="90">
        <f t="shared" si="1"/>
        <v>4</v>
      </c>
      <c r="H74" s="238">
        <v>43600</v>
      </c>
      <c r="I74" s="177">
        <v>280</v>
      </c>
    </row>
    <row r="75" spans="1:9" hidden="1" outlineLevel="1" x14ac:dyDescent="0.35">
      <c r="A75" s="293" t="s">
        <v>3293</v>
      </c>
      <c r="B75" s="214" t="s">
        <v>3439</v>
      </c>
      <c r="C75" s="89" t="s">
        <v>3294</v>
      </c>
      <c r="D75" s="83" t="s">
        <v>3440</v>
      </c>
      <c r="E75" s="90">
        <v>1</v>
      </c>
      <c r="F75" s="90">
        <v>2</v>
      </c>
      <c r="G75" s="90">
        <f t="shared" si="1"/>
        <v>3</v>
      </c>
      <c r="H75" s="238">
        <v>43600</v>
      </c>
      <c r="I75" s="177">
        <v>340</v>
      </c>
    </row>
    <row r="76" spans="1:9" hidden="1" outlineLevel="1" x14ac:dyDescent="0.35">
      <c r="A76" s="293" t="s">
        <v>3293</v>
      </c>
      <c r="B76" s="214" t="s">
        <v>3441</v>
      </c>
      <c r="C76" s="89" t="s">
        <v>3294</v>
      </c>
      <c r="D76" s="92" t="s">
        <v>3442</v>
      </c>
      <c r="E76" s="90">
        <v>3</v>
      </c>
      <c r="F76" s="90">
        <v>2</v>
      </c>
      <c r="G76" s="90">
        <f t="shared" si="1"/>
        <v>5</v>
      </c>
      <c r="H76" s="238">
        <v>43600</v>
      </c>
      <c r="I76" s="177">
        <v>580</v>
      </c>
    </row>
    <row r="77" spans="1:9" hidden="1" outlineLevel="1" x14ac:dyDescent="0.35">
      <c r="A77" s="293" t="s">
        <v>3293</v>
      </c>
      <c r="B77" s="214" t="s">
        <v>3443</v>
      </c>
      <c r="C77" s="89" t="s">
        <v>3294</v>
      </c>
      <c r="D77" s="83" t="s">
        <v>3444</v>
      </c>
      <c r="E77" s="90">
        <v>3</v>
      </c>
      <c r="F77" s="90">
        <v>2</v>
      </c>
      <c r="G77" s="90">
        <f t="shared" si="1"/>
        <v>5</v>
      </c>
      <c r="H77" s="238">
        <v>43600</v>
      </c>
      <c r="I77" s="177">
        <v>230</v>
      </c>
    </row>
    <row r="78" spans="1:9" ht="15" collapsed="1" thickBot="1" x14ac:dyDescent="0.4">
      <c r="A78" s="135" t="s">
        <v>3293</v>
      </c>
      <c r="B78" s="212"/>
      <c r="C78" s="93" t="s">
        <v>3294</v>
      </c>
      <c r="D78" s="94">
        <f>COUNTA(D2:D77)</f>
        <v>76</v>
      </c>
      <c r="E78" s="94">
        <f>SUM(E2:E77)</f>
        <v>223</v>
      </c>
      <c r="F78" s="94">
        <f>SUM(F2:F77)</f>
        <v>189</v>
      </c>
      <c r="G78" s="94">
        <f t="shared" si="1"/>
        <v>412</v>
      </c>
      <c r="H78" s="105">
        <v>43600</v>
      </c>
      <c r="I78" s="95">
        <f>AVERAGE(I2:I77)</f>
        <v>347.86842105263156</v>
      </c>
    </row>
    <row r="79" spans="1:9" hidden="1" outlineLevel="1" x14ac:dyDescent="0.35">
      <c r="A79" s="85" t="s">
        <v>3296</v>
      </c>
      <c r="B79" s="88" t="s">
        <v>3445</v>
      </c>
      <c r="C79" s="99" t="s">
        <v>3297</v>
      </c>
      <c r="D79" s="100" t="s">
        <v>3446</v>
      </c>
      <c r="E79" s="100">
        <v>2</v>
      </c>
      <c r="F79" s="100">
        <v>4</v>
      </c>
      <c r="G79" s="101">
        <f t="shared" si="1"/>
        <v>6</v>
      </c>
      <c r="H79" s="238">
        <v>43615</v>
      </c>
      <c r="I79" s="102">
        <v>200</v>
      </c>
    </row>
    <row r="80" spans="1:9" hidden="1" outlineLevel="1" x14ac:dyDescent="0.35">
      <c r="A80" s="83" t="s">
        <v>3296</v>
      </c>
      <c r="B80" s="86" t="s">
        <v>3447</v>
      </c>
      <c r="C80" s="92" t="s">
        <v>3297</v>
      </c>
      <c r="D80" s="96" t="s">
        <v>3448</v>
      </c>
      <c r="E80" s="96">
        <v>3</v>
      </c>
      <c r="F80" s="96">
        <v>3</v>
      </c>
      <c r="G80" s="97">
        <f t="shared" si="1"/>
        <v>6</v>
      </c>
      <c r="H80" s="238">
        <v>43615</v>
      </c>
      <c r="I80" s="103">
        <v>150</v>
      </c>
    </row>
    <row r="81" spans="1:9" hidden="1" outlineLevel="1" x14ac:dyDescent="0.35">
      <c r="A81" s="83" t="s">
        <v>3296</v>
      </c>
      <c r="B81" s="86" t="s">
        <v>3449</v>
      </c>
      <c r="C81" s="92" t="s">
        <v>3297</v>
      </c>
      <c r="D81" s="96" t="s">
        <v>3450</v>
      </c>
      <c r="E81" s="96">
        <v>1</v>
      </c>
      <c r="F81" s="96">
        <v>3</v>
      </c>
      <c r="G81" s="97">
        <f t="shared" si="1"/>
        <v>4</v>
      </c>
      <c r="H81" s="238">
        <v>43615</v>
      </c>
      <c r="I81" s="103">
        <v>300</v>
      </c>
    </row>
    <row r="82" spans="1:9" hidden="1" outlineLevel="1" x14ac:dyDescent="0.35">
      <c r="A82" s="83" t="s">
        <v>3296</v>
      </c>
      <c r="B82" s="86" t="s">
        <v>3451</v>
      </c>
      <c r="C82" s="92" t="s">
        <v>3297</v>
      </c>
      <c r="D82" s="96" t="s">
        <v>3452</v>
      </c>
      <c r="E82" s="96">
        <v>1</v>
      </c>
      <c r="F82" s="96">
        <v>2</v>
      </c>
      <c r="G82" s="97">
        <f t="shared" si="1"/>
        <v>3</v>
      </c>
      <c r="H82" s="238">
        <v>43615</v>
      </c>
      <c r="I82" s="103">
        <v>190</v>
      </c>
    </row>
    <row r="83" spans="1:9" hidden="1" outlineLevel="1" x14ac:dyDescent="0.35">
      <c r="A83" s="83" t="s">
        <v>3296</v>
      </c>
      <c r="B83" s="86" t="s">
        <v>3453</v>
      </c>
      <c r="C83" s="92" t="s">
        <v>3297</v>
      </c>
      <c r="D83" s="96" t="s">
        <v>3454</v>
      </c>
      <c r="E83" s="96">
        <v>2</v>
      </c>
      <c r="F83" s="96">
        <v>4</v>
      </c>
      <c r="G83" s="97">
        <f t="shared" si="1"/>
        <v>6</v>
      </c>
      <c r="H83" s="238">
        <v>43615</v>
      </c>
      <c r="I83" s="103">
        <v>100</v>
      </c>
    </row>
    <row r="84" spans="1:9" hidden="1" outlineLevel="1" x14ac:dyDescent="0.35">
      <c r="A84" s="83" t="s">
        <v>3296</v>
      </c>
      <c r="B84" s="86" t="s">
        <v>3455</v>
      </c>
      <c r="C84" s="92" t="s">
        <v>3297</v>
      </c>
      <c r="D84" s="96" t="s">
        <v>3456</v>
      </c>
      <c r="E84" s="96">
        <v>1</v>
      </c>
      <c r="F84" s="96">
        <v>3</v>
      </c>
      <c r="G84" s="97">
        <f t="shared" si="1"/>
        <v>4</v>
      </c>
      <c r="H84" s="238">
        <v>43615</v>
      </c>
      <c r="I84" s="103">
        <v>320</v>
      </c>
    </row>
    <row r="85" spans="1:9" hidden="1" outlineLevel="1" x14ac:dyDescent="0.35">
      <c r="A85" s="83" t="s">
        <v>3296</v>
      </c>
      <c r="B85" s="86" t="s">
        <v>3457</v>
      </c>
      <c r="C85" s="92" t="s">
        <v>3297</v>
      </c>
      <c r="D85" s="96" t="s">
        <v>3458</v>
      </c>
      <c r="E85" s="96">
        <v>2</v>
      </c>
      <c r="F85" s="96">
        <v>5</v>
      </c>
      <c r="G85" s="97">
        <f t="shared" si="1"/>
        <v>7</v>
      </c>
      <c r="H85" s="238">
        <v>43615</v>
      </c>
      <c r="I85" s="103">
        <v>220</v>
      </c>
    </row>
    <row r="86" spans="1:9" hidden="1" outlineLevel="1" x14ac:dyDescent="0.35">
      <c r="A86" s="83" t="s">
        <v>3296</v>
      </c>
      <c r="B86" s="86" t="s">
        <v>3459</v>
      </c>
      <c r="C86" s="92" t="s">
        <v>3297</v>
      </c>
      <c r="D86" s="96" t="s">
        <v>3460</v>
      </c>
      <c r="E86" s="96">
        <v>3</v>
      </c>
      <c r="F86" s="96">
        <v>5</v>
      </c>
      <c r="G86" s="97">
        <f t="shared" si="1"/>
        <v>8</v>
      </c>
      <c r="H86" s="238">
        <v>43615</v>
      </c>
      <c r="I86" s="103">
        <v>400</v>
      </c>
    </row>
    <row r="87" spans="1:9" hidden="1" outlineLevel="1" x14ac:dyDescent="0.35">
      <c r="A87" s="83" t="s">
        <v>3296</v>
      </c>
      <c r="B87" s="86" t="s">
        <v>3461</v>
      </c>
      <c r="C87" s="92" t="s">
        <v>3297</v>
      </c>
      <c r="D87" s="96" t="s">
        <v>3462</v>
      </c>
      <c r="E87" s="96">
        <v>2</v>
      </c>
      <c r="F87" s="96">
        <v>3</v>
      </c>
      <c r="G87" s="97">
        <f t="shared" si="1"/>
        <v>5</v>
      </c>
      <c r="H87" s="238">
        <v>43615</v>
      </c>
      <c r="I87" s="103">
        <v>300</v>
      </c>
    </row>
    <row r="88" spans="1:9" hidden="1" outlineLevel="1" x14ac:dyDescent="0.35">
      <c r="A88" s="83" t="s">
        <v>3296</v>
      </c>
      <c r="B88" s="86" t="s">
        <v>3463</v>
      </c>
      <c r="C88" s="92" t="s">
        <v>3297</v>
      </c>
      <c r="D88" s="96" t="s">
        <v>3464</v>
      </c>
      <c r="E88" s="96">
        <v>3</v>
      </c>
      <c r="F88" s="96">
        <v>5</v>
      </c>
      <c r="G88" s="97">
        <f t="shared" si="1"/>
        <v>8</v>
      </c>
      <c r="H88" s="238">
        <v>43615</v>
      </c>
      <c r="I88" s="103">
        <v>340</v>
      </c>
    </row>
    <row r="89" spans="1:9" hidden="1" outlineLevel="1" x14ac:dyDescent="0.35">
      <c r="A89" s="83" t="s">
        <v>3296</v>
      </c>
      <c r="B89" s="86" t="s">
        <v>3465</v>
      </c>
      <c r="C89" s="92" t="s">
        <v>3297</v>
      </c>
      <c r="D89" s="96" t="s">
        <v>3446</v>
      </c>
      <c r="E89" s="96">
        <v>4</v>
      </c>
      <c r="F89" s="96">
        <v>3</v>
      </c>
      <c r="G89" s="97">
        <f t="shared" si="1"/>
        <v>7</v>
      </c>
      <c r="H89" s="238">
        <v>43615</v>
      </c>
      <c r="I89" s="103">
        <v>500</v>
      </c>
    </row>
    <row r="90" spans="1:9" hidden="1" outlineLevel="1" x14ac:dyDescent="0.35">
      <c r="A90" s="83" t="s">
        <v>3296</v>
      </c>
      <c r="B90" s="86" t="s">
        <v>3466</v>
      </c>
      <c r="C90" s="92" t="s">
        <v>3297</v>
      </c>
      <c r="D90" s="96" t="s">
        <v>3467</v>
      </c>
      <c r="E90" s="96">
        <v>3</v>
      </c>
      <c r="F90" s="96">
        <v>3</v>
      </c>
      <c r="G90" s="97">
        <f t="shared" si="1"/>
        <v>6</v>
      </c>
      <c r="H90" s="238">
        <v>43615</v>
      </c>
      <c r="I90" s="103">
        <v>220</v>
      </c>
    </row>
    <row r="91" spans="1:9" hidden="1" outlineLevel="1" x14ac:dyDescent="0.35">
      <c r="A91" s="83" t="s">
        <v>3296</v>
      </c>
      <c r="B91" s="86" t="s">
        <v>3468</v>
      </c>
      <c r="C91" s="92" t="s">
        <v>3297</v>
      </c>
      <c r="D91" s="96" t="s">
        <v>3448</v>
      </c>
      <c r="E91" s="96">
        <v>4</v>
      </c>
      <c r="F91" s="96">
        <v>3</v>
      </c>
      <c r="G91" s="97">
        <f t="shared" si="1"/>
        <v>7</v>
      </c>
      <c r="H91" s="238">
        <v>43615</v>
      </c>
      <c r="I91" s="103">
        <v>700</v>
      </c>
    </row>
    <row r="92" spans="1:9" hidden="1" outlineLevel="1" x14ac:dyDescent="0.35">
      <c r="A92" s="83" t="s">
        <v>3296</v>
      </c>
      <c r="B92" s="86" t="s">
        <v>3469</v>
      </c>
      <c r="C92" s="92" t="s">
        <v>3297</v>
      </c>
      <c r="D92" s="96" t="s">
        <v>3452</v>
      </c>
      <c r="E92" s="96">
        <v>4</v>
      </c>
      <c r="F92" s="96">
        <v>5</v>
      </c>
      <c r="G92" s="97">
        <f t="shared" si="1"/>
        <v>9</v>
      </c>
      <c r="H92" s="238">
        <v>43615</v>
      </c>
      <c r="I92" s="103">
        <v>320</v>
      </c>
    </row>
    <row r="93" spans="1:9" hidden="1" outlineLevel="1" x14ac:dyDescent="0.35">
      <c r="A93" s="83" t="s">
        <v>3296</v>
      </c>
      <c r="B93" s="86" t="s">
        <v>3470</v>
      </c>
      <c r="C93" s="92" t="s">
        <v>3297</v>
      </c>
      <c r="D93" s="96" t="s">
        <v>3454</v>
      </c>
      <c r="E93" s="96">
        <v>3</v>
      </c>
      <c r="F93" s="96">
        <v>3</v>
      </c>
      <c r="G93" s="97">
        <f t="shared" si="1"/>
        <v>6</v>
      </c>
      <c r="H93" s="238">
        <v>43615</v>
      </c>
      <c r="I93" s="103">
        <v>430</v>
      </c>
    </row>
    <row r="94" spans="1:9" hidden="1" outlineLevel="1" x14ac:dyDescent="0.35">
      <c r="A94" s="83" t="s">
        <v>3296</v>
      </c>
      <c r="B94" s="86" t="s">
        <v>3471</v>
      </c>
      <c r="C94" s="92" t="s">
        <v>3297</v>
      </c>
      <c r="D94" s="96" t="s">
        <v>3472</v>
      </c>
      <c r="E94" s="96">
        <v>3</v>
      </c>
      <c r="F94" s="96">
        <v>5</v>
      </c>
      <c r="G94" s="97">
        <f t="shared" si="1"/>
        <v>8</v>
      </c>
      <c r="H94" s="238">
        <v>43615</v>
      </c>
      <c r="I94" s="103">
        <v>150</v>
      </c>
    </row>
    <row r="95" spans="1:9" hidden="1" outlineLevel="1" x14ac:dyDescent="0.35">
      <c r="A95" s="83" t="s">
        <v>3296</v>
      </c>
      <c r="B95" s="86" t="s">
        <v>3473</v>
      </c>
      <c r="C95" s="92" t="s">
        <v>3297</v>
      </c>
      <c r="D95" s="96" t="s">
        <v>3474</v>
      </c>
      <c r="E95" s="96">
        <v>0</v>
      </c>
      <c r="F95" s="96">
        <v>4</v>
      </c>
      <c r="G95" s="97">
        <f t="shared" si="1"/>
        <v>4</v>
      </c>
      <c r="H95" s="238">
        <v>43615</v>
      </c>
      <c r="I95" s="103">
        <v>510</v>
      </c>
    </row>
    <row r="96" spans="1:9" hidden="1" outlineLevel="1" x14ac:dyDescent="0.35">
      <c r="A96" s="83" t="s">
        <v>3296</v>
      </c>
      <c r="B96" s="86" t="s">
        <v>3475</v>
      </c>
      <c r="C96" s="92" t="s">
        <v>3297</v>
      </c>
      <c r="D96" s="96" t="s">
        <v>718</v>
      </c>
      <c r="E96" s="96">
        <v>2</v>
      </c>
      <c r="F96" s="96">
        <v>3</v>
      </c>
      <c r="G96" s="97">
        <f t="shared" si="1"/>
        <v>5</v>
      </c>
      <c r="H96" s="238">
        <v>43615</v>
      </c>
      <c r="I96" s="103">
        <v>440</v>
      </c>
    </row>
    <row r="97" spans="1:9" hidden="1" outlineLevel="1" x14ac:dyDescent="0.35">
      <c r="A97" s="83" t="s">
        <v>3296</v>
      </c>
      <c r="B97" s="86" t="s">
        <v>3476</v>
      </c>
      <c r="C97" s="92" t="s">
        <v>3297</v>
      </c>
      <c r="D97" s="96" t="s">
        <v>3477</v>
      </c>
      <c r="E97" s="96">
        <v>2</v>
      </c>
      <c r="F97" s="96">
        <v>2</v>
      </c>
      <c r="G97" s="97">
        <f t="shared" si="1"/>
        <v>4</v>
      </c>
      <c r="H97" s="238">
        <v>43615</v>
      </c>
      <c r="I97" s="103">
        <v>200</v>
      </c>
    </row>
    <row r="98" spans="1:9" hidden="1" outlineLevel="1" x14ac:dyDescent="0.35">
      <c r="A98" s="83" t="s">
        <v>3296</v>
      </c>
      <c r="B98" s="86" t="s">
        <v>3478</v>
      </c>
      <c r="C98" s="92" t="s">
        <v>3297</v>
      </c>
      <c r="D98" s="96" t="s">
        <v>3479</v>
      </c>
      <c r="E98" s="96">
        <v>3</v>
      </c>
      <c r="F98" s="96">
        <v>5</v>
      </c>
      <c r="G98" s="97">
        <f t="shared" si="1"/>
        <v>8</v>
      </c>
      <c r="H98" s="238">
        <v>43615</v>
      </c>
      <c r="I98" s="103">
        <v>300</v>
      </c>
    </row>
    <row r="99" spans="1:9" hidden="1" outlineLevel="1" x14ac:dyDescent="0.35">
      <c r="A99" s="83" t="s">
        <v>3296</v>
      </c>
      <c r="B99" s="86" t="s">
        <v>3480</v>
      </c>
      <c r="C99" s="92" t="s">
        <v>3297</v>
      </c>
      <c r="D99" s="96" t="s">
        <v>3481</v>
      </c>
      <c r="E99" s="96">
        <v>1</v>
      </c>
      <c r="F99" s="96">
        <v>3</v>
      </c>
      <c r="G99" s="97">
        <f t="shared" si="1"/>
        <v>4</v>
      </c>
      <c r="H99" s="238">
        <v>43615</v>
      </c>
      <c r="I99" s="103">
        <v>100</v>
      </c>
    </row>
    <row r="100" spans="1:9" hidden="1" outlineLevel="1" x14ac:dyDescent="0.35">
      <c r="A100" s="83" t="s">
        <v>3296</v>
      </c>
      <c r="B100" s="86" t="s">
        <v>3482</v>
      </c>
      <c r="C100" s="92" t="s">
        <v>3297</v>
      </c>
      <c r="D100" s="96" t="s">
        <v>3483</v>
      </c>
      <c r="E100" s="96">
        <v>2</v>
      </c>
      <c r="F100" s="96">
        <v>3</v>
      </c>
      <c r="G100" s="97">
        <f t="shared" si="1"/>
        <v>5</v>
      </c>
      <c r="H100" s="238">
        <v>43615</v>
      </c>
      <c r="I100" s="103">
        <v>220</v>
      </c>
    </row>
    <row r="101" spans="1:9" hidden="1" outlineLevel="1" x14ac:dyDescent="0.35">
      <c r="A101" s="83" t="s">
        <v>3296</v>
      </c>
      <c r="B101" s="86" t="s">
        <v>3484</v>
      </c>
      <c r="C101" s="92" t="s">
        <v>3297</v>
      </c>
      <c r="D101" s="96" t="s">
        <v>3485</v>
      </c>
      <c r="E101" s="96">
        <v>1</v>
      </c>
      <c r="F101" s="96">
        <v>4</v>
      </c>
      <c r="G101" s="97">
        <f t="shared" si="1"/>
        <v>5</v>
      </c>
      <c r="H101" s="238">
        <v>43615</v>
      </c>
      <c r="I101" s="103">
        <v>300</v>
      </c>
    </row>
    <row r="102" spans="1:9" hidden="1" outlineLevel="1" x14ac:dyDescent="0.35">
      <c r="A102" s="83" t="s">
        <v>3296</v>
      </c>
      <c r="B102" s="86" t="s">
        <v>3486</v>
      </c>
      <c r="C102" s="92" t="s">
        <v>3297</v>
      </c>
      <c r="D102" s="96" t="s">
        <v>3487</v>
      </c>
      <c r="E102" s="96">
        <v>2</v>
      </c>
      <c r="F102" s="96">
        <v>2</v>
      </c>
      <c r="G102" s="97">
        <f t="shared" si="1"/>
        <v>4</v>
      </c>
      <c r="H102" s="238">
        <v>43615</v>
      </c>
      <c r="I102" s="103">
        <v>200</v>
      </c>
    </row>
    <row r="103" spans="1:9" hidden="1" outlineLevel="1" x14ac:dyDescent="0.35">
      <c r="A103" s="83" t="s">
        <v>3296</v>
      </c>
      <c r="B103" s="86" t="s">
        <v>3488</v>
      </c>
      <c r="C103" s="92" t="s">
        <v>3297</v>
      </c>
      <c r="D103" s="96" t="s">
        <v>3489</v>
      </c>
      <c r="E103" s="96">
        <v>4</v>
      </c>
      <c r="F103" s="96">
        <v>5</v>
      </c>
      <c r="G103" s="97">
        <f t="shared" si="1"/>
        <v>9</v>
      </c>
      <c r="H103" s="238">
        <v>43615</v>
      </c>
      <c r="I103" s="103">
        <v>820</v>
      </c>
    </row>
    <row r="104" spans="1:9" hidden="1" outlineLevel="1" x14ac:dyDescent="0.35">
      <c r="A104" s="83" t="s">
        <v>3296</v>
      </c>
      <c r="B104" s="86" t="s">
        <v>3490</v>
      </c>
      <c r="C104" s="92" t="s">
        <v>3297</v>
      </c>
      <c r="D104" s="96" t="s">
        <v>3374</v>
      </c>
      <c r="E104" s="96">
        <v>2</v>
      </c>
      <c r="F104" s="96">
        <v>3</v>
      </c>
      <c r="G104" s="97">
        <f t="shared" si="1"/>
        <v>5</v>
      </c>
      <c r="H104" s="238">
        <v>43615</v>
      </c>
      <c r="I104" s="103">
        <v>720</v>
      </c>
    </row>
    <row r="105" spans="1:9" hidden="1" outlineLevel="1" x14ac:dyDescent="0.35">
      <c r="A105" s="83" t="s">
        <v>3296</v>
      </c>
      <c r="B105" s="86" t="s">
        <v>3491</v>
      </c>
      <c r="C105" s="92" t="s">
        <v>3297</v>
      </c>
      <c r="D105" s="96" t="s">
        <v>3492</v>
      </c>
      <c r="E105" s="96">
        <v>2</v>
      </c>
      <c r="F105" s="96">
        <v>3</v>
      </c>
      <c r="G105" s="97">
        <f t="shared" si="1"/>
        <v>5</v>
      </c>
      <c r="H105" s="238">
        <v>43615</v>
      </c>
      <c r="I105" s="103">
        <v>440</v>
      </c>
    </row>
    <row r="106" spans="1:9" hidden="1" outlineLevel="1" x14ac:dyDescent="0.35">
      <c r="A106" s="83" t="s">
        <v>3296</v>
      </c>
      <c r="B106" s="86" t="s">
        <v>3493</v>
      </c>
      <c r="C106" s="92" t="s">
        <v>3297</v>
      </c>
      <c r="D106" s="96" t="s">
        <v>3494</v>
      </c>
      <c r="E106" s="96">
        <v>1</v>
      </c>
      <c r="F106" s="96">
        <v>3</v>
      </c>
      <c r="G106" s="97">
        <f t="shared" si="1"/>
        <v>4</v>
      </c>
      <c r="H106" s="238">
        <v>43615</v>
      </c>
      <c r="I106" s="103">
        <v>100</v>
      </c>
    </row>
    <row r="107" spans="1:9" hidden="1" outlineLevel="1" x14ac:dyDescent="0.35">
      <c r="A107" s="83" t="s">
        <v>3296</v>
      </c>
      <c r="B107" s="86" t="s">
        <v>3495</v>
      </c>
      <c r="C107" s="92" t="s">
        <v>3297</v>
      </c>
      <c r="D107" s="96" t="s">
        <v>3496</v>
      </c>
      <c r="E107" s="96">
        <v>4</v>
      </c>
      <c r="F107" s="96">
        <v>3</v>
      </c>
      <c r="G107" s="97">
        <f t="shared" si="1"/>
        <v>7</v>
      </c>
      <c r="H107" s="238">
        <v>43615</v>
      </c>
      <c r="I107" s="103">
        <v>100</v>
      </c>
    </row>
    <row r="108" spans="1:9" hidden="1" outlineLevel="1" x14ac:dyDescent="0.35">
      <c r="A108" s="83" t="s">
        <v>3296</v>
      </c>
      <c r="B108" s="86" t="s">
        <v>3497</v>
      </c>
      <c r="C108" s="92" t="s">
        <v>3297</v>
      </c>
      <c r="D108" s="96" t="s">
        <v>3498</v>
      </c>
      <c r="E108" s="96">
        <v>3</v>
      </c>
      <c r="F108" s="96">
        <v>5</v>
      </c>
      <c r="G108" s="97">
        <f t="shared" si="1"/>
        <v>8</v>
      </c>
      <c r="H108" s="238">
        <v>43615</v>
      </c>
      <c r="I108" s="103">
        <v>210</v>
      </c>
    </row>
    <row r="109" spans="1:9" hidden="1" outlineLevel="1" x14ac:dyDescent="0.35">
      <c r="A109" s="83" t="s">
        <v>3296</v>
      </c>
      <c r="B109" s="86" t="s">
        <v>3499</v>
      </c>
      <c r="C109" s="92" t="s">
        <v>3297</v>
      </c>
      <c r="D109" s="96" t="s">
        <v>3500</v>
      </c>
      <c r="E109" s="96">
        <v>1</v>
      </c>
      <c r="F109" s="96">
        <v>2</v>
      </c>
      <c r="G109" s="97">
        <f t="shared" si="1"/>
        <v>3</v>
      </c>
      <c r="H109" s="238">
        <v>43615</v>
      </c>
      <c r="I109" s="103">
        <v>330</v>
      </c>
    </row>
    <row r="110" spans="1:9" hidden="1" outlineLevel="1" x14ac:dyDescent="0.35">
      <c r="A110" s="83" t="s">
        <v>3296</v>
      </c>
      <c r="B110" s="86" t="s">
        <v>3501</v>
      </c>
      <c r="C110" s="92" t="s">
        <v>3297</v>
      </c>
      <c r="D110" s="96" t="s">
        <v>3502</v>
      </c>
      <c r="E110" s="96">
        <v>2</v>
      </c>
      <c r="F110" s="96">
        <v>5</v>
      </c>
      <c r="G110" s="97">
        <f t="shared" si="1"/>
        <v>7</v>
      </c>
      <c r="H110" s="238">
        <v>43615</v>
      </c>
      <c r="I110" s="103">
        <v>330</v>
      </c>
    </row>
    <row r="111" spans="1:9" hidden="1" outlineLevel="1" x14ac:dyDescent="0.35">
      <c r="A111" s="83" t="s">
        <v>3296</v>
      </c>
      <c r="B111" s="86" t="s">
        <v>3503</v>
      </c>
      <c r="C111" s="92" t="s">
        <v>3297</v>
      </c>
      <c r="D111" s="96" t="s">
        <v>3504</v>
      </c>
      <c r="E111" s="96">
        <v>3</v>
      </c>
      <c r="F111" s="96">
        <v>4</v>
      </c>
      <c r="G111" s="97">
        <f t="shared" si="1"/>
        <v>7</v>
      </c>
      <c r="H111" s="238">
        <v>43615</v>
      </c>
      <c r="I111" s="103">
        <v>440</v>
      </c>
    </row>
    <row r="112" spans="1:9" hidden="1" outlineLevel="1" x14ac:dyDescent="0.35">
      <c r="A112" s="83" t="s">
        <v>3296</v>
      </c>
      <c r="B112" s="86" t="s">
        <v>3505</v>
      </c>
      <c r="C112" s="92" t="s">
        <v>3297</v>
      </c>
      <c r="D112" s="96" t="s">
        <v>3506</v>
      </c>
      <c r="E112" s="96">
        <v>0</v>
      </c>
      <c r="F112" s="96">
        <v>2</v>
      </c>
      <c r="G112" s="97">
        <f t="shared" si="1"/>
        <v>2</v>
      </c>
      <c r="H112" s="238">
        <v>43615</v>
      </c>
      <c r="I112" s="103">
        <v>250</v>
      </c>
    </row>
    <row r="113" spans="1:9" hidden="1" outlineLevel="1" x14ac:dyDescent="0.35">
      <c r="A113" s="83" t="s">
        <v>3296</v>
      </c>
      <c r="B113" s="86" t="s">
        <v>3507</v>
      </c>
      <c r="C113" s="92" t="s">
        <v>3297</v>
      </c>
      <c r="D113" s="96" t="s">
        <v>3508</v>
      </c>
      <c r="E113" s="96">
        <v>4</v>
      </c>
      <c r="F113" s="96">
        <v>3</v>
      </c>
      <c r="G113" s="97">
        <f t="shared" si="1"/>
        <v>7</v>
      </c>
      <c r="H113" s="238">
        <v>43615</v>
      </c>
      <c r="I113" s="103">
        <v>540</v>
      </c>
    </row>
    <row r="114" spans="1:9" hidden="1" outlineLevel="1" x14ac:dyDescent="0.35">
      <c r="A114" s="83" t="s">
        <v>3296</v>
      </c>
      <c r="B114" s="86" t="s">
        <v>3509</v>
      </c>
      <c r="C114" s="92" t="s">
        <v>3297</v>
      </c>
      <c r="D114" s="96" t="s">
        <v>3510</v>
      </c>
      <c r="E114" s="96">
        <v>3</v>
      </c>
      <c r="F114" s="96">
        <v>5</v>
      </c>
      <c r="G114" s="97">
        <f t="shared" si="1"/>
        <v>8</v>
      </c>
      <c r="H114" s="238">
        <v>43615</v>
      </c>
      <c r="I114" s="103">
        <v>600</v>
      </c>
    </row>
    <row r="115" spans="1:9" hidden="1" outlineLevel="1" x14ac:dyDescent="0.35">
      <c r="A115" s="83" t="s">
        <v>3296</v>
      </c>
      <c r="B115" s="86" t="s">
        <v>3511</v>
      </c>
      <c r="C115" s="92" t="s">
        <v>3297</v>
      </c>
      <c r="D115" s="96" t="s">
        <v>3512</v>
      </c>
      <c r="E115" s="96">
        <v>1</v>
      </c>
      <c r="F115" s="96">
        <v>3</v>
      </c>
      <c r="G115" s="97">
        <f t="shared" si="1"/>
        <v>4</v>
      </c>
      <c r="H115" s="238">
        <v>43615</v>
      </c>
      <c r="I115" s="103">
        <v>550</v>
      </c>
    </row>
    <row r="116" spans="1:9" hidden="1" outlineLevel="1" x14ac:dyDescent="0.35">
      <c r="A116" s="83" t="s">
        <v>3296</v>
      </c>
      <c r="B116" s="86" t="s">
        <v>3513</v>
      </c>
      <c r="C116" s="92" t="s">
        <v>3297</v>
      </c>
      <c r="D116" s="96" t="s">
        <v>3514</v>
      </c>
      <c r="E116" s="96">
        <v>2</v>
      </c>
      <c r="F116" s="96">
        <v>3</v>
      </c>
      <c r="G116" s="97">
        <f t="shared" si="1"/>
        <v>5</v>
      </c>
      <c r="H116" s="238">
        <v>43615</v>
      </c>
      <c r="I116" s="103">
        <v>500</v>
      </c>
    </row>
    <row r="117" spans="1:9" hidden="1" outlineLevel="1" x14ac:dyDescent="0.35">
      <c r="A117" s="83" t="s">
        <v>3296</v>
      </c>
      <c r="B117" s="86" t="s">
        <v>3515</v>
      </c>
      <c r="C117" s="92" t="s">
        <v>3297</v>
      </c>
      <c r="D117" s="96" t="s">
        <v>3516</v>
      </c>
      <c r="E117" s="96">
        <v>2</v>
      </c>
      <c r="F117" s="96">
        <v>2</v>
      </c>
      <c r="G117" s="97">
        <f t="shared" si="1"/>
        <v>4</v>
      </c>
      <c r="H117" s="238">
        <v>43615</v>
      </c>
      <c r="I117" s="103">
        <v>620</v>
      </c>
    </row>
    <row r="118" spans="1:9" hidden="1" outlineLevel="1" x14ac:dyDescent="0.35">
      <c r="A118" s="83" t="s">
        <v>3296</v>
      </c>
      <c r="B118" s="86" t="s">
        <v>3517</v>
      </c>
      <c r="C118" s="92" t="s">
        <v>3297</v>
      </c>
      <c r="D118" s="96" t="s">
        <v>3518</v>
      </c>
      <c r="E118" s="96">
        <v>4</v>
      </c>
      <c r="F118" s="96">
        <v>5</v>
      </c>
      <c r="G118" s="97">
        <f t="shared" si="1"/>
        <v>9</v>
      </c>
      <c r="H118" s="238">
        <v>43615</v>
      </c>
      <c r="I118" s="103">
        <v>450</v>
      </c>
    </row>
    <row r="119" spans="1:9" hidden="1" outlineLevel="1" x14ac:dyDescent="0.35">
      <c r="A119" s="83" t="s">
        <v>3296</v>
      </c>
      <c r="B119" s="86" t="s">
        <v>3519</v>
      </c>
      <c r="C119" s="92" t="s">
        <v>3297</v>
      </c>
      <c r="D119" s="96" t="s">
        <v>3520</v>
      </c>
      <c r="E119" s="96">
        <v>1</v>
      </c>
      <c r="F119" s="96">
        <v>3</v>
      </c>
      <c r="G119" s="97">
        <f t="shared" si="1"/>
        <v>4</v>
      </c>
      <c r="H119" s="238">
        <v>43615</v>
      </c>
      <c r="I119" s="103">
        <v>700</v>
      </c>
    </row>
    <row r="120" spans="1:9" hidden="1" outlineLevel="1" x14ac:dyDescent="0.35">
      <c r="A120" s="83" t="s">
        <v>3296</v>
      </c>
      <c r="B120" s="86" t="s">
        <v>3521</v>
      </c>
      <c r="C120" s="92" t="s">
        <v>3297</v>
      </c>
      <c r="D120" s="96" t="s">
        <v>3522</v>
      </c>
      <c r="E120" s="96">
        <v>3</v>
      </c>
      <c r="F120" s="96">
        <v>4</v>
      </c>
      <c r="G120" s="97">
        <f t="shared" si="1"/>
        <v>7</v>
      </c>
      <c r="H120" s="238">
        <v>43615</v>
      </c>
      <c r="I120" s="103">
        <v>200</v>
      </c>
    </row>
    <row r="121" spans="1:9" hidden="1" outlineLevel="1" x14ac:dyDescent="0.35">
      <c r="A121" s="83" t="s">
        <v>3296</v>
      </c>
      <c r="B121" s="86" t="s">
        <v>3523</v>
      </c>
      <c r="C121" s="92" t="s">
        <v>3297</v>
      </c>
      <c r="D121" s="96" t="s">
        <v>3524</v>
      </c>
      <c r="E121" s="96">
        <v>2</v>
      </c>
      <c r="F121" s="96">
        <v>4</v>
      </c>
      <c r="G121" s="97">
        <f t="shared" si="1"/>
        <v>6</v>
      </c>
      <c r="H121" s="238">
        <v>43615</v>
      </c>
      <c r="I121" s="103">
        <v>350</v>
      </c>
    </row>
    <row r="122" spans="1:9" hidden="1" outlineLevel="1" x14ac:dyDescent="0.35">
      <c r="A122" s="83" t="s">
        <v>3296</v>
      </c>
      <c r="B122" s="86" t="s">
        <v>3525</v>
      </c>
      <c r="C122" s="92" t="s">
        <v>3297</v>
      </c>
      <c r="D122" s="96" t="s">
        <v>3526</v>
      </c>
      <c r="E122" s="96">
        <v>1</v>
      </c>
      <c r="F122" s="96">
        <v>3</v>
      </c>
      <c r="G122" s="97">
        <f t="shared" si="1"/>
        <v>4</v>
      </c>
      <c r="H122" s="238">
        <v>43615</v>
      </c>
      <c r="I122" s="103">
        <v>440</v>
      </c>
    </row>
    <row r="123" spans="1:9" hidden="1" outlineLevel="1" x14ac:dyDescent="0.35">
      <c r="A123" s="83" t="s">
        <v>3296</v>
      </c>
      <c r="B123" s="86" t="s">
        <v>3527</v>
      </c>
      <c r="C123" s="92" t="s">
        <v>3297</v>
      </c>
      <c r="D123" s="96" t="s">
        <v>3528</v>
      </c>
      <c r="E123" s="96">
        <v>3</v>
      </c>
      <c r="F123" s="96">
        <v>2</v>
      </c>
      <c r="G123" s="97">
        <f t="shared" si="1"/>
        <v>5</v>
      </c>
      <c r="H123" s="238">
        <v>43615</v>
      </c>
      <c r="I123" s="103">
        <v>440</v>
      </c>
    </row>
    <row r="124" spans="1:9" hidden="1" outlineLevel="1" x14ac:dyDescent="0.35">
      <c r="A124" s="83" t="s">
        <v>3296</v>
      </c>
      <c r="B124" s="86" t="s">
        <v>3529</v>
      </c>
      <c r="C124" s="92" t="s">
        <v>3297</v>
      </c>
      <c r="D124" s="96" t="s">
        <v>3530</v>
      </c>
      <c r="E124" s="96">
        <v>4</v>
      </c>
      <c r="F124" s="96">
        <v>4</v>
      </c>
      <c r="G124" s="97">
        <f t="shared" si="1"/>
        <v>8</v>
      </c>
      <c r="H124" s="238">
        <v>43615</v>
      </c>
      <c r="I124" s="103">
        <v>330</v>
      </c>
    </row>
    <row r="125" spans="1:9" hidden="1" outlineLevel="1" x14ac:dyDescent="0.35">
      <c r="A125" s="83" t="s">
        <v>3296</v>
      </c>
      <c r="B125" s="86" t="s">
        <v>3531</v>
      </c>
      <c r="C125" s="92" t="s">
        <v>3297</v>
      </c>
      <c r="D125" s="96" t="s">
        <v>3532</v>
      </c>
      <c r="E125" s="96">
        <v>3</v>
      </c>
      <c r="F125" s="96">
        <v>2</v>
      </c>
      <c r="G125" s="97">
        <f t="shared" si="1"/>
        <v>5</v>
      </c>
      <c r="H125" s="238">
        <v>43615</v>
      </c>
      <c r="I125" s="103">
        <v>100</v>
      </c>
    </row>
    <row r="126" spans="1:9" hidden="1" outlineLevel="1" x14ac:dyDescent="0.35">
      <c r="A126" s="83" t="s">
        <v>3296</v>
      </c>
      <c r="B126" s="86" t="s">
        <v>3533</v>
      </c>
      <c r="C126" s="92" t="s">
        <v>3297</v>
      </c>
      <c r="D126" s="96" t="s">
        <v>3534</v>
      </c>
      <c r="E126" s="96">
        <v>1</v>
      </c>
      <c r="F126" s="96">
        <v>3</v>
      </c>
      <c r="G126" s="97">
        <f t="shared" si="1"/>
        <v>4</v>
      </c>
      <c r="H126" s="238">
        <v>43615</v>
      </c>
      <c r="I126" s="103">
        <v>600</v>
      </c>
    </row>
    <row r="127" spans="1:9" hidden="1" outlineLevel="1" x14ac:dyDescent="0.35">
      <c r="A127" s="83" t="s">
        <v>3296</v>
      </c>
      <c r="B127" s="86" t="s">
        <v>3535</v>
      </c>
      <c r="C127" s="92" t="s">
        <v>3297</v>
      </c>
      <c r="D127" s="96" t="s">
        <v>3536</v>
      </c>
      <c r="E127" s="96">
        <v>2</v>
      </c>
      <c r="F127" s="96">
        <v>6</v>
      </c>
      <c r="G127" s="97">
        <f t="shared" si="1"/>
        <v>8</v>
      </c>
      <c r="H127" s="238">
        <v>43615</v>
      </c>
      <c r="I127" s="103">
        <v>320</v>
      </c>
    </row>
    <row r="128" spans="1:9" hidden="1" outlineLevel="1" x14ac:dyDescent="0.35">
      <c r="A128" s="83" t="s">
        <v>3296</v>
      </c>
      <c r="B128" s="86" t="s">
        <v>3537</v>
      </c>
      <c r="C128" s="92" t="s">
        <v>3297</v>
      </c>
      <c r="D128" s="96" t="s">
        <v>3538</v>
      </c>
      <c r="E128" s="96">
        <v>4</v>
      </c>
      <c r="F128" s="96">
        <v>3</v>
      </c>
      <c r="G128" s="97">
        <f t="shared" si="1"/>
        <v>7</v>
      </c>
      <c r="H128" s="238">
        <v>43615</v>
      </c>
      <c r="I128" s="103">
        <v>200</v>
      </c>
    </row>
    <row r="129" spans="1:9" hidden="1" outlineLevel="1" x14ac:dyDescent="0.35">
      <c r="A129" s="83" t="s">
        <v>3296</v>
      </c>
      <c r="B129" s="86" t="s">
        <v>3539</v>
      </c>
      <c r="C129" s="92" t="s">
        <v>3297</v>
      </c>
      <c r="D129" s="96" t="s">
        <v>3540</v>
      </c>
      <c r="E129" s="96">
        <v>3</v>
      </c>
      <c r="F129" s="96">
        <v>5</v>
      </c>
      <c r="G129" s="97">
        <f t="shared" si="1"/>
        <v>8</v>
      </c>
      <c r="H129" s="238">
        <v>43615</v>
      </c>
      <c r="I129" s="103">
        <v>300</v>
      </c>
    </row>
    <row r="130" spans="1:9" hidden="1" outlineLevel="1" x14ac:dyDescent="0.35">
      <c r="A130" s="83" t="s">
        <v>3296</v>
      </c>
      <c r="B130" s="86" t="s">
        <v>3541</v>
      </c>
      <c r="C130" s="92" t="s">
        <v>3297</v>
      </c>
      <c r="D130" s="96" t="s">
        <v>3542</v>
      </c>
      <c r="E130" s="96">
        <v>1</v>
      </c>
      <c r="F130" s="96">
        <v>3</v>
      </c>
      <c r="G130" s="97">
        <f t="shared" ref="G130:G193" si="2">E130+F130</f>
        <v>4</v>
      </c>
      <c r="H130" s="238">
        <v>43615</v>
      </c>
      <c r="I130" s="103">
        <v>550</v>
      </c>
    </row>
    <row r="131" spans="1:9" hidden="1" outlineLevel="1" x14ac:dyDescent="0.35">
      <c r="A131" s="83" t="s">
        <v>3296</v>
      </c>
      <c r="B131" s="86" t="s">
        <v>3543</v>
      </c>
      <c r="C131" s="92" t="s">
        <v>3297</v>
      </c>
      <c r="D131" s="96" t="s">
        <v>3544</v>
      </c>
      <c r="E131" s="96">
        <v>3</v>
      </c>
      <c r="F131" s="96">
        <v>2</v>
      </c>
      <c r="G131" s="97">
        <f t="shared" si="2"/>
        <v>5</v>
      </c>
      <c r="H131" s="238">
        <v>43615</v>
      </c>
      <c r="I131" s="103">
        <v>570</v>
      </c>
    </row>
    <row r="132" spans="1:9" hidden="1" outlineLevel="1" x14ac:dyDescent="0.35">
      <c r="A132" s="83" t="s">
        <v>3296</v>
      </c>
      <c r="B132" s="86" t="s">
        <v>3545</v>
      </c>
      <c r="C132" s="92" t="s">
        <v>3297</v>
      </c>
      <c r="D132" s="96" t="s">
        <v>3546</v>
      </c>
      <c r="E132" s="96">
        <v>4</v>
      </c>
      <c r="F132" s="96">
        <v>3</v>
      </c>
      <c r="G132" s="97">
        <f t="shared" si="2"/>
        <v>7</v>
      </c>
      <c r="H132" s="238">
        <v>43615</v>
      </c>
      <c r="I132" s="103">
        <v>440</v>
      </c>
    </row>
    <row r="133" spans="1:9" hidden="1" outlineLevel="1" x14ac:dyDescent="0.35">
      <c r="A133" s="83" t="s">
        <v>3296</v>
      </c>
      <c r="B133" s="86" t="s">
        <v>3547</v>
      </c>
      <c r="C133" s="92" t="s">
        <v>3297</v>
      </c>
      <c r="D133" s="96" t="s">
        <v>3548</v>
      </c>
      <c r="E133" s="96">
        <v>1</v>
      </c>
      <c r="F133" s="96">
        <v>2</v>
      </c>
      <c r="G133" s="97">
        <f t="shared" si="2"/>
        <v>3</v>
      </c>
      <c r="H133" s="238">
        <v>43615</v>
      </c>
      <c r="I133" s="103">
        <v>340</v>
      </c>
    </row>
    <row r="134" spans="1:9" hidden="1" outlineLevel="1" x14ac:dyDescent="0.35">
      <c r="A134" s="83" t="s">
        <v>3296</v>
      </c>
      <c r="B134" s="86" t="s">
        <v>3549</v>
      </c>
      <c r="C134" s="92" t="s">
        <v>3297</v>
      </c>
      <c r="D134" s="96" t="s">
        <v>3550</v>
      </c>
      <c r="E134" s="96">
        <v>4</v>
      </c>
      <c r="F134" s="96">
        <v>5</v>
      </c>
      <c r="G134" s="97">
        <f t="shared" si="2"/>
        <v>9</v>
      </c>
      <c r="H134" s="238">
        <v>43615</v>
      </c>
      <c r="I134" s="103">
        <v>350</v>
      </c>
    </row>
    <row r="135" spans="1:9" hidden="1" outlineLevel="1" x14ac:dyDescent="0.35">
      <c r="A135" s="83" t="s">
        <v>3296</v>
      </c>
      <c r="B135" s="86" t="s">
        <v>3551</v>
      </c>
      <c r="C135" s="92" t="s">
        <v>3297</v>
      </c>
      <c r="D135" s="96" t="s">
        <v>3552</v>
      </c>
      <c r="E135" s="96">
        <v>1</v>
      </c>
      <c r="F135" s="96">
        <v>2</v>
      </c>
      <c r="G135" s="97">
        <f t="shared" si="2"/>
        <v>3</v>
      </c>
      <c r="H135" s="238">
        <v>43615</v>
      </c>
      <c r="I135" s="103">
        <v>220</v>
      </c>
    </row>
    <row r="136" spans="1:9" hidden="1" outlineLevel="1" x14ac:dyDescent="0.35">
      <c r="A136" s="83" t="s">
        <v>3296</v>
      </c>
      <c r="B136" s="86" t="s">
        <v>3553</v>
      </c>
      <c r="C136" s="92" t="s">
        <v>3297</v>
      </c>
      <c r="D136" s="96" t="s">
        <v>3554</v>
      </c>
      <c r="E136" s="96">
        <v>3</v>
      </c>
      <c r="F136" s="96">
        <v>5</v>
      </c>
      <c r="G136" s="97">
        <f t="shared" si="2"/>
        <v>8</v>
      </c>
      <c r="H136" s="238">
        <v>43615</v>
      </c>
      <c r="I136" s="103">
        <v>720</v>
      </c>
    </row>
    <row r="137" spans="1:9" hidden="1" outlineLevel="1" x14ac:dyDescent="0.35">
      <c r="A137" s="83" t="s">
        <v>3296</v>
      </c>
      <c r="B137" s="86" t="s">
        <v>3555</v>
      </c>
      <c r="C137" s="92" t="s">
        <v>3297</v>
      </c>
      <c r="D137" s="96" t="s">
        <v>1014</v>
      </c>
      <c r="E137" s="96">
        <v>2</v>
      </c>
      <c r="F137" s="96">
        <v>2</v>
      </c>
      <c r="G137" s="97">
        <f t="shared" si="2"/>
        <v>4</v>
      </c>
      <c r="H137" s="238">
        <v>43615</v>
      </c>
      <c r="I137" s="103">
        <v>250</v>
      </c>
    </row>
    <row r="138" spans="1:9" hidden="1" outlineLevel="1" x14ac:dyDescent="0.35">
      <c r="A138" s="83" t="s">
        <v>3296</v>
      </c>
      <c r="B138" s="86" t="s">
        <v>3556</v>
      </c>
      <c r="C138" s="92" t="s">
        <v>3297</v>
      </c>
      <c r="D138" s="96" t="s">
        <v>3557</v>
      </c>
      <c r="E138" s="96">
        <v>3</v>
      </c>
      <c r="F138" s="96">
        <v>5</v>
      </c>
      <c r="G138" s="97">
        <f t="shared" si="2"/>
        <v>8</v>
      </c>
      <c r="H138" s="238">
        <v>43615</v>
      </c>
      <c r="I138" s="103">
        <v>370</v>
      </c>
    </row>
    <row r="139" spans="1:9" hidden="1" outlineLevel="1" x14ac:dyDescent="0.35">
      <c r="A139" s="83" t="s">
        <v>3296</v>
      </c>
      <c r="B139" s="86" t="s">
        <v>3558</v>
      </c>
      <c r="C139" s="92" t="s">
        <v>3297</v>
      </c>
      <c r="D139" s="96" t="s">
        <v>3559</v>
      </c>
      <c r="E139" s="96">
        <v>2</v>
      </c>
      <c r="F139" s="96">
        <v>3</v>
      </c>
      <c r="G139" s="97">
        <f t="shared" si="2"/>
        <v>5</v>
      </c>
      <c r="H139" s="238">
        <v>43615</v>
      </c>
      <c r="I139" s="103">
        <v>200</v>
      </c>
    </row>
    <row r="140" spans="1:9" hidden="1" outlineLevel="1" x14ac:dyDescent="0.35">
      <c r="A140" s="83" t="s">
        <v>3296</v>
      </c>
      <c r="B140" s="86" t="s">
        <v>3560</v>
      </c>
      <c r="C140" s="92" t="s">
        <v>3297</v>
      </c>
      <c r="D140" s="96" t="s">
        <v>3561</v>
      </c>
      <c r="E140" s="96">
        <v>4</v>
      </c>
      <c r="F140" s="96">
        <v>3</v>
      </c>
      <c r="G140" s="97">
        <f t="shared" si="2"/>
        <v>7</v>
      </c>
      <c r="H140" s="238">
        <v>43615</v>
      </c>
      <c r="I140" s="103">
        <v>250</v>
      </c>
    </row>
    <row r="141" spans="1:9" hidden="1" outlineLevel="1" x14ac:dyDescent="0.35">
      <c r="A141" s="83" t="s">
        <v>3296</v>
      </c>
      <c r="B141" s="86" t="s">
        <v>3562</v>
      </c>
      <c r="C141" s="92" t="s">
        <v>3297</v>
      </c>
      <c r="D141" s="96" t="s">
        <v>3563</v>
      </c>
      <c r="E141" s="96">
        <v>1</v>
      </c>
      <c r="F141" s="96">
        <v>5</v>
      </c>
      <c r="G141" s="97">
        <f t="shared" si="2"/>
        <v>6</v>
      </c>
      <c r="H141" s="238">
        <v>43615</v>
      </c>
      <c r="I141" s="103">
        <v>470</v>
      </c>
    </row>
    <row r="142" spans="1:9" hidden="1" outlineLevel="1" x14ac:dyDescent="0.35">
      <c r="A142" s="83" t="s">
        <v>3296</v>
      </c>
      <c r="B142" s="86" t="s">
        <v>3564</v>
      </c>
      <c r="C142" s="92" t="s">
        <v>3297</v>
      </c>
      <c r="D142" s="96" t="s">
        <v>3565</v>
      </c>
      <c r="E142" s="96">
        <v>4</v>
      </c>
      <c r="F142" s="96">
        <v>3</v>
      </c>
      <c r="G142" s="97">
        <f t="shared" si="2"/>
        <v>7</v>
      </c>
      <c r="H142" s="238">
        <v>43615</v>
      </c>
      <c r="I142" s="103">
        <v>310</v>
      </c>
    </row>
    <row r="143" spans="1:9" hidden="1" outlineLevel="1" x14ac:dyDescent="0.35">
      <c r="A143" s="83" t="s">
        <v>3296</v>
      </c>
      <c r="B143" s="86" t="s">
        <v>3566</v>
      </c>
      <c r="C143" s="92" t="s">
        <v>3297</v>
      </c>
      <c r="D143" s="96" t="s">
        <v>3567</v>
      </c>
      <c r="E143" s="96">
        <v>1</v>
      </c>
      <c r="F143" s="96">
        <v>2</v>
      </c>
      <c r="G143" s="97">
        <f t="shared" si="2"/>
        <v>3</v>
      </c>
      <c r="H143" s="238">
        <v>43615</v>
      </c>
      <c r="I143" s="103">
        <v>300</v>
      </c>
    </row>
    <row r="144" spans="1:9" hidden="1" outlineLevel="1" x14ac:dyDescent="0.35">
      <c r="A144" s="83" t="s">
        <v>3296</v>
      </c>
      <c r="B144" s="86" t="s">
        <v>3568</v>
      </c>
      <c r="C144" s="92" t="s">
        <v>3297</v>
      </c>
      <c r="D144" s="96" t="s">
        <v>3569</v>
      </c>
      <c r="E144" s="96">
        <v>3</v>
      </c>
      <c r="F144" s="96">
        <v>4</v>
      </c>
      <c r="G144" s="97">
        <f t="shared" si="2"/>
        <v>7</v>
      </c>
      <c r="H144" s="238">
        <v>43615</v>
      </c>
      <c r="I144" s="103">
        <v>170</v>
      </c>
    </row>
    <row r="145" spans="1:9" hidden="1" outlineLevel="1" x14ac:dyDescent="0.35">
      <c r="A145" s="83" t="s">
        <v>3296</v>
      </c>
      <c r="B145" s="86" t="s">
        <v>3570</v>
      </c>
      <c r="C145" s="92" t="s">
        <v>3297</v>
      </c>
      <c r="D145" s="96" t="s">
        <v>3571</v>
      </c>
      <c r="E145" s="96">
        <v>2</v>
      </c>
      <c r="F145" s="96">
        <v>5</v>
      </c>
      <c r="G145" s="97">
        <f t="shared" si="2"/>
        <v>7</v>
      </c>
      <c r="H145" s="238">
        <v>43615</v>
      </c>
      <c r="I145" s="103">
        <v>320</v>
      </c>
    </row>
    <row r="146" spans="1:9" hidden="1" outlineLevel="1" x14ac:dyDescent="0.35">
      <c r="A146" s="83" t="s">
        <v>3296</v>
      </c>
      <c r="B146" s="86" t="s">
        <v>3572</v>
      </c>
      <c r="C146" s="92" t="s">
        <v>3297</v>
      </c>
      <c r="D146" s="96" t="s">
        <v>3573</v>
      </c>
      <c r="E146" s="96">
        <v>1</v>
      </c>
      <c r="F146" s="96">
        <v>2</v>
      </c>
      <c r="G146" s="97">
        <f t="shared" si="2"/>
        <v>3</v>
      </c>
      <c r="H146" s="238">
        <v>43615</v>
      </c>
      <c r="I146" s="103">
        <v>100</v>
      </c>
    </row>
    <row r="147" spans="1:9" hidden="1" outlineLevel="1" x14ac:dyDescent="0.35">
      <c r="A147" s="83" t="s">
        <v>3296</v>
      </c>
      <c r="B147" s="86" t="s">
        <v>3574</v>
      </c>
      <c r="C147" s="92" t="s">
        <v>3297</v>
      </c>
      <c r="D147" s="96" t="s">
        <v>3575</v>
      </c>
      <c r="E147" s="96">
        <v>3</v>
      </c>
      <c r="F147" s="96">
        <v>3</v>
      </c>
      <c r="G147" s="97">
        <f t="shared" si="2"/>
        <v>6</v>
      </c>
      <c r="H147" s="238">
        <v>43615</v>
      </c>
      <c r="I147" s="103">
        <v>100</v>
      </c>
    </row>
    <row r="148" spans="1:9" hidden="1" outlineLevel="1" x14ac:dyDescent="0.35">
      <c r="A148" s="83" t="s">
        <v>3296</v>
      </c>
      <c r="B148" s="86" t="s">
        <v>3576</v>
      </c>
      <c r="C148" s="92" t="s">
        <v>3297</v>
      </c>
      <c r="D148" s="96" t="s">
        <v>3577</v>
      </c>
      <c r="E148" s="96">
        <v>2</v>
      </c>
      <c r="F148" s="96">
        <v>3</v>
      </c>
      <c r="G148" s="97">
        <f t="shared" si="2"/>
        <v>5</v>
      </c>
      <c r="H148" s="238">
        <v>43615</v>
      </c>
      <c r="I148" s="103">
        <v>190</v>
      </c>
    </row>
    <row r="149" spans="1:9" hidden="1" outlineLevel="1" x14ac:dyDescent="0.35">
      <c r="A149" s="83" t="s">
        <v>3296</v>
      </c>
      <c r="B149" s="86" t="s">
        <v>3578</v>
      </c>
      <c r="C149" s="92" t="s">
        <v>3297</v>
      </c>
      <c r="D149" s="96" t="s">
        <v>3579</v>
      </c>
      <c r="E149" s="96">
        <v>1</v>
      </c>
      <c r="F149" s="96">
        <v>3</v>
      </c>
      <c r="G149" s="97">
        <f t="shared" si="2"/>
        <v>4</v>
      </c>
      <c r="H149" s="238">
        <v>43615</v>
      </c>
      <c r="I149" s="103">
        <v>200</v>
      </c>
    </row>
    <row r="150" spans="1:9" hidden="1" outlineLevel="1" x14ac:dyDescent="0.35">
      <c r="A150" s="83" t="s">
        <v>3296</v>
      </c>
      <c r="B150" s="86" t="s">
        <v>3580</v>
      </c>
      <c r="C150" s="92" t="s">
        <v>3297</v>
      </c>
      <c r="D150" s="96" t="s">
        <v>3581</v>
      </c>
      <c r="E150" s="96">
        <v>2</v>
      </c>
      <c r="F150" s="96">
        <v>3</v>
      </c>
      <c r="G150" s="97">
        <f t="shared" si="2"/>
        <v>5</v>
      </c>
      <c r="H150" s="238">
        <v>43615</v>
      </c>
      <c r="I150" s="103">
        <v>190</v>
      </c>
    </row>
    <row r="151" spans="1:9" hidden="1" outlineLevel="1" x14ac:dyDescent="0.35">
      <c r="A151" s="83" t="s">
        <v>3296</v>
      </c>
      <c r="B151" s="86" t="s">
        <v>3582</v>
      </c>
      <c r="C151" s="92" t="s">
        <v>3297</v>
      </c>
      <c r="D151" s="96" t="s">
        <v>3583</v>
      </c>
      <c r="E151" s="97">
        <v>1</v>
      </c>
      <c r="F151" s="96">
        <v>2</v>
      </c>
      <c r="G151" s="97">
        <f t="shared" si="2"/>
        <v>3</v>
      </c>
      <c r="H151" s="238">
        <v>43615</v>
      </c>
      <c r="I151" s="98">
        <v>330</v>
      </c>
    </row>
    <row r="152" spans="1:9" hidden="1" outlineLevel="1" x14ac:dyDescent="0.35">
      <c r="A152" s="83" t="s">
        <v>3296</v>
      </c>
      <c r="B152" s="86" t="s">
        <v>3584</v>
      </c>
      <c r="C152" s="92" t="s">
        <v>3297</v>
      </c>
      <c r="D152" s="96" t="s">
        <v>3585</v>
      </c>
      <c r="E152" s="97">
        <v>0</v>
      </c>
      <c r="F152" s="96">
        <v>3</v>
      </c>
      <c r="G152" s="97">
        <f t="shared" si="2"/>
        <v>3</v>
      </c>
      <c r="H152" s="238">
        <v>43615</v>
      </c>
      <c r="I152" s="98">
        <v>450</v>
      </c>
    </row>
    <row r="153" spans="1:9" hidden="1" outlineLevel="1" x14ac:dyDescent="0.35">
      <c r="A153" s="83" t="s">
        <v>3296</v>
      </c>
      <c r="B153" s="86" t="s">
        <v>3586</v>
      </c>
      <c r="C153" s="92" t="s">
        <v>3297</v>
      </c>
      <c r="D153" s="96" t="s">
        <v>3587</v>
      </c>
      <c r="E153" s="97">
        <v>3</v>
      </c>
      <c r="F153" s="96">
        <v>5</v>
      </c>
      <c r="G153" s="97">
        <f t="shared" si="2"/>
        <v>8</v>
      </c>
      <c r="H153" s="238">
        <v>43615</v>
      </c>
      <c r="I153" s="98">
        <v>400</v>
      </c>
    </row>
    <row r="154" spans="1:9" hidden="1" outlineLevel="1" x14ac:dyDescent="0.35">
      <c r="A154" s="83" t="s">
        <v>3296</v>
      </c>
      <c r="B154" s="86" t="s">
        <v>3588</v>
      </c>
      <c r="C154" s="92" t="s">
        <v>3297</v>
      </c>
      <c r="D154" s="96" t="s">
        <v>3589</v>
      </c>
      <c r="E154" s="97">
        <v>2</v>
      </c>
      <c r="F154" s="96">
        <v>2</v>
      </c>
      <c r="G154" s="97">
        <f t="shared" si="2"/>
        <v>4</v>
      </c>
      <c r="H154" s="238">
        <v>43615</v>
      </c>
      <c r="I154" s="98">
        <v>140</v>
      </c>
    </row>
    <row r="155" spans="1:9" hidden="1" outlineLevel="1" x14ac:dyDescent="0.35">
      <c r="A155" s="83" t="s">
        <v>3296</v>
      </c>
      <c r="B155" s="86" t="s">
        <v>3590</v>
      </c>
      <c r="C155" s="92" t="s">
        <v>3297</v>
      </c>
      <c r="D155" s="97" t="s">
        <v>3591</v>
      </c>
      <c r="E155" s="97">
        <v>1</v>
      </c>
      <c r="F155" s="96">
        <v>3</v>
      </c>
      <c r="G155" s="97">
        <f t="shared" si="2"/>
        <v>4</v>
      </c>
      <c r="H155" s="238">
        <v>43615</v>
      </c>
      <c r="I155" s="98">
        <v>300</v>
      </c>
    </row>
    <row r="156" spans="1:9" hidden="1" outlineLevel="1" x14ac:dyDescent="0.35">
      <c r="A156" s="83" t="s">
        <v>3296</v>
      </c>
      <c r="B156" s="86" t="s">
        <v>3592</v>
      </c>
      <c r="C156" s="92" t="s">
        <v>3297</v>
      </c>
      <c r="D156" s="97" t="s">
        <v>3593</v>
      </c>
      <c r="E156" s="97">
        <v>2</v>
      </c>
      <c r="F156" s="96">
        <v>2</v>
      </c>
      <c r="G156" s="97">
        <f t="shared" si="2"/>
        <v>4</v>
      </c>
      <c r="H156" s="238">
        <v>43615</v>
      </c>
      <c r="I156" s="98">
        <v>200</v>
      </c>
    </row>
    <row r="157" spans="1:9" hidden="1" outlineLevel="1" x14ac:dyDescent="0.35">
      <c r="A157" s="83" t="s">
        <v>3296</v>
      </c>
      <c r="B157" s="86" t="s">
        <v>3594</v>
      </c>
      <c r="C157" s="92" t="s">
        <v>3297</v>
      </c>
      <c r="D157" s="97" t="s">
        <v>3595</v>
      </c>
      <c r="E157" s="97">
        <v>4</v>
      </c>
      <c r="F157" s="96">
        <v>2</v>
      </c>
      <c r="G157" s="97">
        <f t="shared" si="2"/>
        <v>6</v>
      </c>
      <c r="H157" s="238">
        <v>43615</v>
      </c>
      <c r="I157" s="98">
        <v>200</v>
      </c>
    </row>
    <row r="158" spans="1:9" hidden="1" outlineLevel="1" x14ac:dyDescent="0.35">
      <c r="A158" s="83" t="s">
        <v>3296</v>
      </c>
      <c r="B158" s="86" t="s">
        <v>3596</v>
      </c>
      <c r="C158" s="92" t="s">
        <v>3297</v>
      </c>
      <c r="D158" s="97" t="s">
        <v>3597</v>
      </c>
      <c r="E158" s="97">
        <v>2</v>
      </c>
      <c r="F158" s="96">
        <v>3</v>
      </c>
      <c r="G158" s="97">
        <f t="shared" si="2"/>
        <v>5</v>
      </c>
      <c r="H158" s="238">
        <v>43615</v>
      </c>
      <c r="I158" s="98">
        <v>100</v>
      </c>
    </row>
    <row r="159" spans="1:9" hidden="1" outlineLevel="1" x14ac:dyDescent="0.35">
      <c r="A159" s="83" t="s">
        <v>3296</v>
      </c>
      <c r="B159" s="86" t="s">
        <v>3598</v>
      </c>
      <c r="C159" s="92" t="s">
        <v>3297</v>
      </c>
      <c r="D159" s="97" t="s">
        <v>3599</v>
      </c>
      <c r="E159" s="97">
        <v>3</v>
      </c>
      <c r="F159" s="96">
        <v>3</v>
      </c>
      <c r="G159" s="97">
        <f t="shared" si="2"/>
        <v>6</v>
      </c>
      <c r="H159" s="238">
        <v>43615</v>
      </c>
      <c r="I159" s="98">
        <v>170</v>
      </c>
    </row>
    <row r="160" spans="1:9" hidden="1" outlineLevel="1" x14ac:dyDescent="0.35">
      <c r="A160" s="83" t="s">
        <v>3296</v>
      </c>
      <c r="B160" s="86" t="s">
        <v>3600</v>
      </c>
      <c r="C160" s="92" t="s">
        <v>3297</v>
      </c>
      <c r="D160" s="97" t="s">
        <v>3601</v>
      </c>
      <c r="E160" s="97">
        <v>2</v>
      </c>
      <c r="F160" s="96">
        <v>3</v>
      </c>
      <c r="G160" s="97">
        <f t="shared" si="2"/>
        <v>5</v>
      </c>
      <c r="H160" s="238">
        <v>43615</v>
      </c>
      <c r="I160" s="98">
        <v>350</v>
      </c>
    </row>
    <row r="161" spans="1:9" hidden="1" outlineLevel="1" x14ac:dyDescent="0.35">
      <c r="A161" s="83" t="s">
        <v>3296</v>
      </c>
      <c r="B161" s="86" t="s">
        <v>3602</v>
      </c>
      <c r="C161" s="92" t="s">
        <v>3297</v>
      </c>
      <c r="D161" s="97" t="s">
        <v>3603</v>
      </c>
      <c r="E161" s="97">
        <v>1</v>
      </c>
      <c r="F161" s="96">
        <v>3</v>
      </c>
      <c r="G161" s="97">
        <f t="shared" si="2"/>
        <v>4</v>
      </c>
      <c r="H161" s="238">
        <v>43615</v>
      </c>
      <c r="I161" s="98">
        <v>250</v>
      </c>
    </row>
    <row r="162" spans="1:9" hidden="1" outlineLevel="1" x14ac:dyDescent="0.35">
      <c r="A162" s="83" t="s">
        <v>3296</v>
      </c>
      <c r="B162" s="86" t="s">
        <v>3604</v>
      </c>
      <c r="C162" s="92" t="s">
        <v>3297</v>
      </c>
      <c r="D162" s="97" t="s">
        <v>3605</v>
      </c>
      <c r="E162" s="97">
        <v>2</v>
      </c>
      <c r="F162" s="96">
        <v>3</v>
      </c>
      <c r="G162" s="97">
        <f t="shared" si="2"/>
        <v>5</v>
      </c>
      <c r="H162" s="238">
        <v>43615</v>
      </c>
      <c r="I162" s="98">
        <v>520</v>
      </c>
    </row>
    <row r="163" spans="1:9" hidden="1" outlineLevel="1" x14ac:dyDescent="0.35">
      <c r="A163" s="83" t="s">
        <v>3296</v>
      </c>
      <c r="B163" s="86" t="s">
        <v>3606</v>
      </c>
      <c r="C163" s="92" t="s">
        <v>3297</v>
      </c>
      <c r="D163" s="97" t="s">
        <v>1644</v>
      </c>
      <c r="E163" s="97">
        <v>1</v>
      </c>
      <c r="F163" s="96">
        <v>3</v>
      </c>
      <c r="G163" s="97">
        <f t="shared" si="2"/>
        <v>4</v>
      </c>
      <c r="H163" s="238">
        <v>43615</v>
      </c>
      <c r="I163" s="98">
        <v>220</v>
      </c>
    </row>
    <row r="164" spans="1:9" hidden="1" outlineLevel="1" x14ac:dyDescent="0.35">
      <c r="A164" s="83" t="s">
        <v>3296</v>
      </c>
      <c r="B164" s="86" t="s">
        <v>3607</v>
      </c>
      <c r="C164" s="92" t="s">
        <v>3297</v>
      </c>
      <c r="D164" s="97" t="s">
        <v>3608</v>
      </c>
      <c r="E164" s="97">
        <v>2</v>
      </c>
      <c r="F164" s="96">
        <v>4</v>
      </c>
      <c r="G164" s="97">
        <f t="shared" si="2"/>
        <v>6</v>
      </c>
      <c r="H164" s="238">
        <v>43615</v>
      </c>
      <c r="I164" s="98">
        <v>170</v>
      </c>
    </row>
    <row r="165" spans="1:9" hidden="1" outlineLevel="1" x14ac:dyDescent="0.35">
      <c r="A165" s="83" t="s">
        <v>3296</v>
      </c>
      <c r="B165" s="86" t="s">
        <v>3609</v>
      </c>
      <c r="C165" s="92" t="s">
        <v>3297</v>
      </c>
      <c r="D165" s="97" t="s">
        <v>3610</v>
      </c>
      <c r="E165" s="97">
        <v>2</v>
      </c>
      <c r="F165" s="96">
        <v>2</v>
      </c>
      <c r="G165" s="97">
        <f t="shared" si="2"/>
        <v>4</v>
      </c>
      <c r="H165" s="238">
        <v>43615</v>
      </c>
      <c r="I165" s="98">
        <v>700</v>
      </c>
    </row>
    <row r="166" spans="1:9" hidden="1" outlineLevel="1" x14ac:dyDescent="0.35">
      <c r="A166" s="83" t="s">
        <v>3296</v>
      </c>
      <c r="B166" s="86" t="s">
        <v>3611</v>
      </c>
      <c r="C166" s="92" t="s">
        <v>3297</v>
      </c>
      <c r="D166" s="97" t="s">
        <v>3612</v>
      </c>
      <c r="E166" s="97">
        <v>3</v>
      </c>
      <c r="F166" s="96">
        <v>3</v>
      </c>
      <c r="G166" s="97">
        <f t="shared" si="2"/>
        <v>6</v>
      </c>
      <c r="H166" s="238">
        <v>43615</v>
      </c>
      <c r="I166" s="98">
        <v>450</v>
      </c>
    </row>
    <row r="167" spans="1:9" hidden="1" outlineLevel="1" x14ac:dyDescent="0.35">
      <c r="A167" s="83" t="s">
        <v>3296</v>
      </c>
      <c r="B167" s="86" t="s">
        <v>3613</v>
      </c>
      <c r="C167" s="92" t="s">
        <v>3297</v>
      </c>
      <c r="D167" s="97" t="s">
        <v>3614</v>
      </c>
      <c r="E167" s="97">
        <v>2</v>
      </c>
      <c r="F167" s="96">
        <v>3</v>
      </c>
      <c r="G167" s="97">
        <f t="shared" si="2"/>
        <v>5</v>
      </c>
      <c r="H167" s="238">
        <v>43615</v>
      </c>
      <c r="I167" s="98">
        <v>370</v>
      </c>
    </row>
    <row r="168" spans="1:9" hidden="1" outlineLevel="1" x14ac:dyDescent="0.35">
      <c r="A168" s="83" t="s">
        <v>3296</v>
      </c>
      <c r="B168" s="86" t="s">
        <v>3615</v>
      </c>
      <c r="C168" s="92" t="s">
        <v>3297</v>
      </c>
      <c r="D168" s="97" t="s">
        <v>3616</v>
      </c>
      <c r="E168" s="97">
        <v>0</v>
      </c>
      <c r="F168" s="96">
        <v>2</v>
      </c>
      <c r="G168" s="97">
        <f t="shared" si="2"/>
        <v>2</v>
      </c>
      <c r="H168" s="238">
        <v>43615</v>
      </c>
      <c r="I168" s="98">
        <v>340</v>
      </c>
    </row>
    <row r="169" spans="1:9" hidden="1" outlineLevel="1" x14ac:dyDescent="0.35">
      <c r="A169" s="83" t="s">
        <v>3296</v>
      </c>
      <c r="B169" s="86" t="s">
        <v>3617</v>
      </c>
      <c r="C169" s="92" t="s">
        <v>3297</v>
      </c>
      <c r="D169" s="97" t="s">
        <v>3618</v>
      </c>
      <c r="E169" s="97">
        <v>1</v>
      </c>
      <c r="F169" s="96">
        <v>3</v>
      </c>
      <c r="G169" s="97">
        <f t="shared" si="2"/>
        <v>4</v>
      </c>
      <c r="H169" s="238">
        <v>43615</v>
      </c>
      <c r="I169" s="98">
        <v>720</v>
      </c>
    </row>
    <row r="170" spans="1:9" hidden="1" outlineLevel="1" x14ac:dyDescent="0.35">
      <c r="A170" s="83" t="s">
        <v>3296</v>
      </c>
      <c r="B170" s="86" t="s">
        <v>3619</v>
      </c>
      <c r="C170" s="92" t="s">
        <v>3297</v>
      </c>
      <c r="D170" s="97" t="s">
        <v>3620</v>
      </c>
      <c r="E170" s="97">
        <v>2</v>
      </c>
      <c r="F170" s="96">
        <v>2</v>
      </c>
      <c r="G170" s="97">
        <f t="shared" si="2"/>
        <v>4</v>
      </c>
      <c r="H170" s="238">
        <v>43615</v>
      </c>
      <c r="I170" s="98">
        <v>270</v>
      </c>
    </row>
    <row r="171" spans="1:9" hidden="1" outlineLevel="1" x14ac:dyDescent="0.35">
      <c r="A171" s="83" t="s">
        <v>3296</v>
      </c>
      <c r="B171" s="86" t="s">
        <v>3621</v>
      </c>
      <c r="C171" s="92" t="s">
        <v>3297</v>
      </c>
      <c r="D171" s="97" t="s">
        <v>3622</v>
      </c>
      <c r="E171" s="97">
        <v>1</v>
      </c>
      <c r="F171" s="96">
        <v>3</v>
      </c>
      <c r="G171" s="97">
        <f t="shared" si="2"/>
        <v>4</v>
      </c>
      <c r="H171" s="238">
        <v>43615</v>
      </c>
      <c r="I171" s="98">
        <v>100</v>
      </c>
    </row>
    <row r="172" spans="1:9" ht="15" collapsed="1" thickBot="1" x14ac:dyDescent="0.4">
      <c r="A172" s="84" t="s">
        <v>3296</v>
      </c>
      <c r="B172" s="87"/>
      <c r="C172" s="93" t="s">
        <v>3297</v>
      </c>
      <c r="D172" s="94">
        <f>COUNTA(D79:D171)</f>
        <v>93</v>
      </c>
      <c r="E172" s="94">
        <f>SUM(E79:E171)</f>
        <v>204</v>
      </c>
      <c r="F172" s="94">
        <f>SUM(F79:F171)</f>
        <v>307</v>
      </c>
      <c r="G172" s="94">
        <f t="shared" si="2"/>
        <v>511</v>
      </c>
      <c r="H172" s="105">
        <v>43615</v>
      </c>
      <c r="I172" s="95">
        <f>AVERAGE(I79:I171)</f>
        <v>338.1720430107527</v>
      </c>
    </row>
    <row r="173" spans="1:9" hidden="1" outlineLevel="1" x14ac:dyDescent="0.35">
      <c r="A173" s="85" t="s">
        <v>3298</v>
      </c>
      <c r="B173" s="88" t="s">
        <v>3623</v>
      </c>
      <c r="C173" s="99" t="s">
        <v>3299</v>
      </c>
      <c r="D173" s="100" t="s">
        <v>3624</v>
      </c>
      <c r="E173" s="100">
        <v>3</v>
      </c>
      <c r="F173" s="113">
        <v>3</v>
      </c>
      <c r="G173" s="101">
        <f t="shared" si="2"/>
        <v>6</v>
      </c>
      <c r="H173" s="238">
        <v>43623</v>
      </c>
      <c r="I173" s="104">
        <v>420</v>
      </c>
    </row>
    <row r="174" spans="1:9" hidden="1" outlineLevel="1" x14ac:dyDescent="0.35">
      <c r="A174" s="83" t="s">
        <v>3298</v>
      </c>
      <c r="B174" s="86" t="s">
        <v>3625</v>
      </c>
      <c r="C174" s="92" t="s">
        <v>3299</v>
      </c>
      <c r="D174" s="96" t="s">
        <v>3626</v>
      </c>
      <c r="E174" s="96">
        <v>4</v>
      </c>
      <c r="F174" s="114">
        <v>4</v>
      </c>
      <c r="G174" s="97">
        <f t="shared" si="2"/>
        <v>8</v>
      </c>
      <c r="H174" s="238">
        <v>43623</v>
      </c>
      <c r="I174" s="103">
        <v>750</v>
      </c>
    </row>
    <row r="175" spans="1:9" hidden="1" outlineLevel="1" x14ac:dyDescent="0.35">
      <c r="A175" s="83" t="s">
        <v>3298</v>
      </c>
      <c r="B175" s="86" t="s">
        <v>3627</v>
      </c>
      <c r="C175" s="92" t="s">
        <v>3299</v>
      </c>
      <c r="D175" s="96" t="s">
        <v>3628</v>
      </c>
      <c r="E175" s="96">
        <v>2</v>
      </c>
      <c r="F175" s="114">
        <v>5</v>
      </c>
      <c r="G175" s="97">
        <f t="shared" si="2"/>
        <v>7</v>
      </c>
      <c r="H175" s="238">
        <v>43623</v>
      </c>
      <c r="I175" s="103">
        <v>80</v>
      </c>
    </row>
    <row r="176" spans="1:9" hidden="1" outlineLevel="1" x14ac:dyDescent="0.35">
      <c r="A176" s="83" t="s">
        <v>3298</v>
      </c>
      <c r="B176" s="86" t="s">
        <v>3629</v>
      </c>
      <c r="C176" s="92" t="s">
        <v>3299</v>
      </c>
      <c r="D176" s="96" t="s">
        <v>3630</v>
      </c>
      <c r="E176" s="96">
        <v>15</v>
      </c>
      <c r="F176" s="114">
        <v>5</v>
      </c>
      <c r="G176" s="97">
        <f t="shared" si="2"/>
        <v>20</v>
      </c>
      <c r="H176" s="238">
        <v>43623</v>
      </c>
      <c r="I176" s="103">
        <v>600</v>
      </c>
    </row>
    <row r="177" spans="1:9" hidden="1" outlineLevel="1" x14ac:dyDescent="0.35">
      <c r="A177" s="83" t="s">
        <v>3298</v>
      </c>
      <c r="B177" s="86" t="s">
        <v>3631</v>
      </c>
      <c r="C177" s="92" t="s">
        <v>3299</v>
      </c>
      <c r="D177" s="96" t="s">
        <v>3632</v>
      </c>
      <c r="E177" s="96">
        <v>2</v>
      </c>
      <c r="F177" s="114">
        <v>5</v>
      </c>
      <c r="G177" s="97">
        <f t="shared" si="2"/>
        <v>7</v>
      </c>
      <c r="H177" s="238">
        <v>43623</v>
      </c>
      <c r="I177" s="103">
        <v>350</v>
      </c>
    </row>
    <row r="178" spans="1:9" hidden="1" outlineLevel="1" x14ac:dyDescent="0.35">
      <c r="A178" s="83" t="s">
        <v>3298</v>
      </c>
      <c r="B178" s="86" t="s">
        <v>3633</v>
      </c>
      <c r="C178" s="92" t="s">
        <v>3299</v>
      </c>
      <c r="D178" s="96" t="s">
        <v>3634</v>
      </c>
      <c r="E178" s="96">
        <v>13</v>
      </c>
      <c r="F178" s="114">
        <v>5</v>
      </c>
      <c r="G178" s="97">
        <f t="shared" si="2"/>
        <v>18</v>
      </c>
      <c r="H178" s="238">
        <v>43623</v>
      </c>
      <c r="I178" s="103">
        <v>200</v>
      </c>
    </row>
    <row r="179" spans="1:9" hidden="1" outlineLevel="1" x14ac:dyDescent="0.35">
      <c r="A179" s="83" t="s">
        <v>3298</v>
      </c>
      <c r="B179" s="86" t="s">
        <v>3635</v>
      </c>
      <c r="C179" s="92" t="s">
        <v>3299</v>
      </c>
      <c r="D179" s="96" t="s">
        <v>3636</v>
      </c>
      <c r="E179" s="96">
        <v>1</v>
      </c>
      <c r="F179" s="114">
        <v>3</v>
      </c>
      <c r="G179" s="97">
        <f t="shared" si="2"/>
        <v>4</v>
      </c>
      <c r="H179" s="238">
        <v>43623</v>
      </c>
      <c r="I179" s="103">
        <v>110</v>
      </c>
    </row>
    <row r="180" spans="1:9" hidden="1" outlineLevel="1" x14ac:dyDescent="0.35">
      <c r="A180" s="83" t="s">
        <v>3298</v>
      </c>
      <c r="B180" s="86" t="s">
        <v>3637</v>
      </c>
      <c r="C180" s="92" t="s">
        <v>3299</v>
      </c>
      <c r="D180" s="96" t="s">
        <v>3638</v>
      </c>
      <c r="E180" s="96">
        <v>1</v>
      </c>
      <c r="F180" s="114">
        <v>5</v>
      </c>
      <c r="G180" s="97">
        <f t="shared" si="2"/>
        <v>6</v>
      </c>
      <c r="H180" s="238">
        <v>43623</v>
      </c>
      <c r="I180" s="103">
        <v>280</v>
      </c>
    </row>
    <row r="181" spans="1:9" hidden="1" outlineLevel="1" x14ac:dyDescent="0.35">
      <c r="A181" s="83" t="s">
        <v>3298</v>
      </c>
      <c r="B181" s="86" t="s">
        <v>3639</v>
      </c>
      <c r="C181" s="92" t="s">
        <v>3299</v>
      </c>
      <c r="D181" s="96" t="s">
        <v>3640</v>
      </c>
      <c r="E181" s="96">
        <v>2</v>
      </c>
      <c r="F181" s="114">
        <v>3</v>
      </c>
      <c r="G181" s="97">
        <f t="shared" si="2"/>
        <v>5</v>
      </c>
      <c r="H181" s="238">
        <v>43623</v>
      </c>
      <c r="I181" s="103">
        <v>190</v>
      </c>
    </row>
    <row r="182" spans="1:9" hidden="1" outlineLevel="1" x14ac:dyDescent="0.35">
      <c r="A182" s="83" t="s">
        <v>3298</v>
      </c>
      <c r="B182" s="86" t="s">
        <v>3641</v>
      </c>
      <c r="C182" s="92" t="s">
        <v>3299</v>
      </c>
      <c r="D182" s="96" t="s">
        <v>3642</v>
      </c>
      <c r="E182" s="96">
        <v>2</v>
      </c>
      <c r="F182" s="114">
        <v>2</v>
      </c>
      <c r="G182" s="97">
        <f t="shared" si="2"/>
        <v>4</v>
      </c>
      <c r="H182" s="238">
        <v>43623</v>
      </c>
      <c r="I182" s="103">
        <v>800</v>
      </c>
    </row>
    <row r="183" spans="1:9" hidden="1" outlineLevel="1" x14ac:dyDescent="0.35">
      <c r="A183" s="83" t="s">
        <v>3298</v>
      </c>
      <c r="B183" s="86" t="s">
        <v>3643</v>
      </c>
      <c r="C183" s="92" t="s">
        <v>3299</v>
      </c>
      <c r="D183" s="96" t="s">
        <v>3644</v>
      </c>
      <c r="E183" s="96">
        <v>4</v>
      </c>
      <c r="F183" s="114">
        <v>3</v>
      </c>
      <c r="G183" s="97">
        <f t="shared" si="2"/>
        <v>7</v>
      </c>
      <c r="H183" s="238">
        <v>43623</v>
      </c>
      <c r="I183" s="103">
        <v>445</v>
      </c>
    </row>
    <row r="184" spans="1:9" hidden="1" outlineLevel="1" x14ac:dyDescent="0.35">
      <c r="A184" s="83" t="s">
        <v>3298</v>
      </c>
      <c r="B184" s="86" t="s">
        <v>3645</v>
      </c>
      <c r="C184" s="92" t="s">
        <v>3299</v>
      </c>
      <c r="D184" s="96" t="s">
        <v>3646</v>
      </c>
      <c r="E184" s="96">
        <v>4</v>
      </c>
      <c r="F184" s="114">
        <v>4</v>
      </c>
      <c r="G184" s="97">
        <f t="shared" si="2"/>
        <v>8</v>
      </c>
      <c r="H184" s="238">
        <v>43623</v>
      </c>
      <c r="I184" s="103">
        <v>320</v>
      </c>
    </row>
    <row r="185" spans="1:9" hidden="1" outlineLevel="1" x14ac:dyDescent="0.35">
      <c r="A185" s="83" t="s">
        <v>3298</v>
      </c>
      <c r="B185" s="86" t="s">
        <v>3647</v>
      </c>
      <c r="C185" s="92" t="s">
        <v>3299</v>
      </c>
      <c r="D185" s="96" t="s">
        <v>3648</v>
      </c>
      <c r="E185" s="96">
        <v>2</v>
      </c>
      <c r="F185" s="114">
        <v>4</v>
      </c>
      <c r="G185" s="97">
        <f t="shared" si="2"/>
        <v>6</v>
      </c>
      <c r="H185" s="238">
        <v>43623</v>
      </c>
      <c r="I185" s="103">
        <v>580</v>
      </c>
    </row>
    <row r="186" spans="1:9" hidden="1" outlineLevel="1" x14ac:dyDescent="0.35">
      <c r="A186" s="83" t="s">
        <v>3298</v>
      </c>
      <c r="B186" s="86" t="s">
        <v>3649</v>
      </c>
      <c r="C186" s="92" t="s">
        <v>3299</v>
      </c>
      <c r="D186" s="96" t="s">
        <v>3650</v>
      </c>
      <c r="E186" s="96">
        <v>5</v>
      </c>
      <c r="F186" s="114">
        <v>3</v>
      </c>
      <c r="G186" s="97">
        <f t="shared" si="2"/>
        <v>8</v>
      </c>
      <c r="H186" s="238">
        <v>43623</v>
      </c>
      <c r="I186" s="103">
        <v>670</v>
      </c>
    </row>
    <row r="187" spans="1:9" hidden="1" outlineLevel="1" x14ac:dyDescent="0.35">
      <c r="A187" s="83" t="s">
        <v>3298</v>
      </c>
      <c r="B187" s="86" t="s">
        <v>3651</v>
      </c>
      <c r="C187" s="92" t="s">
        <v>3299</v>
      </c>
      <c r="D187" s="96" t="s">
        <v>3646</v>
      </c>
      <c r="E187" s="96">
        <v>6</v>
      </c>
      <c r="F187" s="114">
        <v>3</v>
      </c>
      <c r="G187" s="97">
        <f t="shared" si="2"/>
        <v>9</v>
      </c>
      <c r="H187" s="238">
        <v>43623</v>
      </c>
      <c r="I187" s="103">
        <v>940</v>
      </c>
    </row>
    <row r="188" spans="1:9" hidden="1" outlineLevel="1" x14ac:dyDescent="0.35">
      <c r="A188" s="83" t="s">
        <v>3298</v>
      </c>
      <c r="B188" s="86" t="s">
        <v>3652</v>
      </c>
      <c r="C188" s="92" t="s">
        <v>3299</v>
      </c>
      <c r="D188" s="96" t="s">
        <v>3653</v>
      </c>
      <c r="E188" s="96">
        <v>4</v>
      </c>
      <c r="F188" s="114">
        <v>3</v>
      </c>
      <c r="G188" s="97">
        <f t="shared" si="2"/>
        <v>7</v>
      </c>
      <c r="H188" s="238">
        <v>43623</v>
      </c>
      <c r="I188" s="103">
        <v>170</v>
      </c>
    </row>
    <row r="189" spans="1:9" hidden="1" outlineLevel="1" x14ac:dyDescent="0.35">
      <c r="A189" s="83" t="s">
        <v>3298</v>
      </c>
      <c r="B189" s="86" t="s">
        <v>3654</v>
      </c>
      <c r="C189" s="92" t="s">
        <v>3299</v>
      </c>
      <c r="D189" s="96" t="s">
        <v>3655</v>
      </c>
      <c r="E189" s="96">
        <v>2</v>
      </c>
      <c r="F189" s="114">
        <v>2</v>
      </c>
      <c r="G189" s="97">
        <f t="shared" si="2"/>
        <v>4</v>
      </c>
      <c r="H189" s="238">
        <v>43623</v>
      </c>
      <c r="I189" s="103">
        <v>430</v>
      </c>
    </row>
    <row r="190" spans="1:9" hidden="1" outlineLevel="1" x14ac:dyDescent="0.35">
      <c r="A190" s="83" t="s">
        <v>3298</v>
      </c>
      <c r="B190" s="86" t="s">
        <v>3656</v>
      </c>
      <c r="C190" s="92" t="s">
        <v>3299</v>
      </c>
      <c r="D190" s="96" t="s">
        <v>3657</v>
      </c>
      <c r="E190" s="96">
        <v>1</v>
      </c>
      <c r="F190" s="114">
        <v>3</v>
      </c>
      <c r="G190" s="97">
        <f t="shared" si="2"/>
        <v>4</v>
      </c>
      <c r="H190" s="238">
        <v>43623</v>
      </c>
      <c r="I190" s="103">
        <v>80</v>
      </c>
    </row>
    <row r="191" spans="1:9" hidden="1" outlineLevel="1" x14ac:dyDescent="0.35">
      <c r="A191" s="83" t="s">
        <v>3298</v>
      </c>
      <c r="B191" s="86" t="s">
        <v>3658</v>
      </c>
      <c r="C191" s="92" t="s">
        <v>3299</v>
      </c>
      <c r="D191" s="96" t="s">
        <v>3659</v>
      </c>
      <c r="E191" s="96">
        <v>3</v>
      </c>
      <c r="F191" s="114">
        <v>3</v>
      </c>
      <c r="G191" s="97">
        <f t="shared" si="2"/>
        <v>6</v>
      </c>
      <c r="H191" s="238">
        <v>43623</v>
      </c>
      <c r="I191" s="103">
        <v>650</v>
      </c>
    </row>
    <row r="192" spans="1:9" hidden="1" outlineLevel="1" x14ac:dyDescent="0.35">
      <c r="A192" s="83" t="s">
        <v>3298</v>
      </c>
      <c r="B192" s="86" t="s">
        <v>3660</v>
      </c>
      <c r="C192" s="92" t="s">
        <v>3299</v>
      </c>
      <c r="D192" s="96" t="s">
        <v>3655</v>
      </c>
      <c r="E192" s="96">
        <v>2</v>
      </c>
      <c r="F192" s="114">
        <v>2</v>
      </c>
      <c r="G192" s="97">
        <f t="shared" si="2"/>
        <v>4</v>
      </c>
      <c r="H192" s="238">
        <v>43623</v>
      </c>
      <c r="I192" s="103">
        <v>720</v>
      </c>
    </row>
    <row r="193" spans="1:9" hidden="1" outlineLevel="1" x14ac:dyDescent="0.35">
      <c r="A193" s="83" t="s">
        <v>3298</v>
      </c>
      <c r="B193" s="86" t="s">
        <v>3661</v>
      </c>
      <c r="C193" s="92" t="s">
        <v>3299</v>
      </c>
      <c r="D193" s="96" t="s">
        <v>3662</v>
      </c>
      <c r="E193" s="96">
        <v>10</v>
      </c>
      <c r="F193" s="114">
        <v>5</v>
      </c>
      <c r="G193" s="97">
        <f t="shared" si="2"/>
        <v>15</v>
      </c>
      <c r="H193" s="238">
        <v>43623</v>
      </c>
      <c r="I193" s="103">
        <v>80</v>
      </c>
    </row>
    <row r="194" spans="1:9" hidden="1" outlineLevel="1" x14ac:dyDescent="0.35">
      <c r="A194" s="83" t="s">
        <v>3298</v>
      </c>
      <c r="B194" s="86" t="s">
        <v>3663</v>
      </c>
      <c r="C194" s="92" t="s">
        <v>3299</v>
      </c>
      <c r="D194" s="96" t="s">
        <v>3664</v>
      </c>
      <c r="E194" s="96">
        <v>2</v>
      </c>
      <c r="F194" s="114">
        <v>3</v>
      </c>
      <c r="G194" s="97">
        <f t="shared" ref="G194:G257" si="3">E194+F194</f>
        <v>5</v>
      </c>
      <c r="H194" s="238">
        <v>43623</v>
      </c>
      <c r="I194" s="103">
        <v>100</v>
      </c>
    </row>
    <row r="195" spans="1:9" hidden="1" outlineLevel="1" x14ac:dyDescent="0.35">
      <c r="A195" s="83" t="s">
        <v>3298</v>
      </c>
      <c r="B195" s="86" t="s">
        <v>3665</v>
      </c>
      <c r="C195" s="92" t="s">
        <v>3299</v>
      </c>
      <c r="D195" s="96" t="s">
        <v>3666</v>
      </c>
      <c r="E195" s="96">
        <v>2</v>
      </c>
      <c r="F195" s="114">
        <v>4</v>
      </c>
      <c r="G195" s="97">
        <f t="shared" si="3"/>
        <v>6</v>
      </c>
      <c r="H195" s="238">
        <v>43623</v>
      </c>
      <c r="I195" s="103">
        <v>75</v>
      </c>
    </row>
    <row r="196" spans="1:9" hidden="1" outlineLevel="1" x14ac:dyDescent="0.35">
      <c r="A196" s="83" t="s">
        <v>3298</v>
      </c>
      <c r="B196" s="86" t="s">
        <v>3667</v>
      </c>
      <c r="C196" s="92" t="s">
        <v>3299</v>
      </c>
      <c r="D196" s="96" t="s">
        <v>3668</v>
      </c>
      <c r="E196" s="96">
        <v>3</v>
      </c>
      <c r="F196" s="114">
        <v>4</v>
      </c>
      <c r="G196" s="97">
        <f t="shared" si="3"/>
        <v>7</v>
      </c>
      <c r="H196" s="238">
        <v>43623</v>
      </c>
      <c r="I196" s="103">
        <v>200</v>
      </c>
    </row>
    <row r="197" spans="1:9" hidden="1" outlineLevel="1" x14ac:dyDescent="0.35">
      <c r="A197" s="83" t="s">
        <v>3298</v>
      </c>
      <c r="B197" s="86" t="s">
        <v>3669</v>
      </c>
      <c r="C197" s="92" t="s">
        <v>3299</v>
      </c>
      <c r="D197" s="96" t="s">
        <v>3670</v>
      </c>
      <c r="E197" s="96">
        <v>5</v>
      </c>
      <c r="F197" s="114">
        <v>2</v>
      </c>
      <c r="G197" s="97">
        <f t="shared" si="3"/>
        <v>7</v>
      </c>
      <c r="H197" s="238">
        <v>43623</v>
      </c>
      <c r="I197" s="103">
        <v>260</v>
      </c>
    </row>
    <row r="198" spans="1:9" hidden="1" outlineLevel="1" x14ac:dyDescent="0.35">
      <c r="A198" s="83" t="s">
        <v>3298</v>
      </c>
      <c r="B198" s="86" t="s">
        <v>3671</v>
      </c>
      <c r="C198" s="92" t="s">
        <v>3299</v>
      </c>
      <c r="D198" s="96" t="s">
        <v>3672</v>
      </c>
      <c r="E198" s="96">
        <v>11</v>
      </c>
      <c r="F198" s="114">
        <v>2</v>
      </c>
      <c r="G198" s="97">
        <f t="shared" si="3"/>
        <v>13</v>
      </c>
      <c r="H198" s="238">
        <v>43623</v>
      </c>
      <c r="I198" s="103">
        <v>450</v>
      </c>
    </row>
    <row r="199" spans="1:9" hidden="1" outlineLevel="1" x14ac:dyDescent="0.35">
      <c r="A199" s="83" t="s">
        <v>3298</v>
      </c>
      <c r="B199" s="86" t="s">
        <v>3673</v>
      </c>
      <c r="C199" s="92" t="s">
        <v>3299</v>
      </c>
      <c r="D199" s="96" t="s">
        <v>3674</v>
      </c>
      <c r="E199" s="96">
        <v>2</v>
      </c>
      <c r="F199" s="114">
        <v>5</v>
      </c>
      <c r="G199" s="97">
        <f t="shared" si="3"/>
        <v>7</v>
      </c>
      <c r="H199" s="238">
        <v>43623</v>
      </c>
      <c r="I199" s="103">
        <v>550</v>
      </c>
    </row>
    <row r="200" spans="1:9" hidden="1" outlineLevel="1" x14ac:dyDescent="0.35">
      <c r="A200" s="83" t="s">
        <v>3298</v>
      </c>
      <c r="B200" s="86" t="s">
        <v>3675</v>
      </c>
      <c r="C200" s="92" t="s">
        <v>3299</v>
      </c>
      <c r="D200" s="96" t="s">
        <v>3676</v>
      </c>
      <c r="E200" s="96">
        <v>12</v>
      </c>
      <c r="F200" s="114">
        <v>5</v>
      </c>
      <c r="G200" s="97">
        <f t="shared" si="3"/>
        <v>17</v>
      </c>
      <c r="H200" s="238">
        <v>43623</v>
      </c>
      <c r="I200" s="103">
        <v>150</v>
      </c>
    </row>
    <row r="201" spans="1:9" hidden="1" outlineLevel="1" x14ac:dyDescent="0.35">
      <c r="A201" s="83" t="s">
        <v>3298</v>
      </c>
      <c r="B201" s="86" t="s">
        <v>3677</v>
      </c>
      <c r="C201" s="92" t="s">
        <v>3299</v>
      </c>
      <c r="D201" s="96" t="s">
        <v>3678</v>
      </c>
      <c r="E201" s="96">
        <v>7</v>
      </c>
      <c r="F201" s="114">
        <v>4</v>
      </c>
      <c r="G201" s="97">
        <f t="shared" si="3"/>
        <v>11</v>
      </c>
      <c r="H201" s="238">
        <v>43623</v>
      </c>
      <c r="I201" s="103">
        <v>230</v>
      </c>
    </row>
    <row r="202" spans="1:9" hidden="1" outlineLevel="1" x14ac:dyDescent="0.35">
      <c r="A202" s="83" t="s">
        <v>3298</v>
      </c>
      <c r="B202" s="86" t="s">
        <v>3679</v>
      </c>
      <c r="C202" s="92" t="s">
        <v>3299</v>
      </c>
      <c r="D202" s="96" t="s">
        <v>3680</v>
      </c>
      <c r="E202" s="96">
        <v>4</v>
      </c>
      <c r="F202" s="114">
        <v>2</v>
      </c>
      <c r="G202" s="97">
        <f t="shared" si="3"/>
        <v>6</v>
      </c>
      <c r="H202" s="238">
        <v>43623</v>
      </c>
      <c r="I202" s="103">
        <v>90</v>
      </c>
    </row>
    <row r="203" spans="1:9" hidden="1" outlineLevel="1" x14ac:dyDescent="0.35">
      <c r="A203" s="83" t="s">
        <v>3298</v>
      </c>
      <c r="B203" s="86" t="s">
        <v>3681</v>
      </c>
      <c r="C203" s="92" t="s">
        <v>3299</v>
      </c>
      <c r="D203" s="96" t="s">
        <v>3682</v>
      </c>
      <c r="E203" s="96">
        <v>15</v>
      </c>
      <c r="F203" s="114">
        <v>3</v>
      </c>
      <c r="G203" s="97">
        <f t="shared" si="3"/>
        <v>18</v>
      </c>
      <c r="H203" s="238">
        <v>43623</v>
      </c>
      <c r="I203" s="103">
        <v>810</v>
      </c>
    </row>
    <row r="204" spans="1:9" hidden="1" outlineLevel="1" x14ac:dyDescent="0.35">
      <c r="A204" s="83" t="s">
        <v>3298</v>
      </c>
      <c r="B204" s="86" t="s">
        <v>3683</v>
      </c>
      <c r="C204" s="92" t="s">
        <v>3299</v>
      </c>
      <c r="D204" s="96" t="s">
        <v>3684</v>
      </c>
      <c r="E204" s="96">
        <v>2</v>
      </c>
      <c r="F204" s="114">
        <v>4</v>
      </c>
      <c r="G204" s="97">
        <f t="shared" si="3"/>
        <v>6</v>
      </c>
      <c r="H204" s="238">
        <v>43623</v>
      </c>
      <c r="I204" s="103">
        <v>350</v>
      </c>
    </row>
    <row r="205" spans="1:9" hidden="1" outlineLevel="1" x14ac:dyDescent="0.35">
      <c r="A205" s="83" t="s">
        <v>3298</v>
      </c>
      <c r="B205" s="86" t="s">
        <v>3685</v>
      </c>
      <c r="C205" s="92" t="s">
        <v>3299</v>
      </c>
      <c r="D205" s="96" t="s">
        <v>3686</v>
      </c>
      <c r="E205" s="96">
        <v>3</v>
      </c>
      <c r="F205" s="114">
        <v>4</v>
      </c>
      <c r="G205" s="97">
        <f t="shared" si="3"/>
        <v>7</v>
      </c>
      <c r="H205" s="238">
        <v>43623</v>
      </c>
      <c r="I205" s="103">
        <v>430</v>
      </c>
    </row>
    <row r="206" spans="1:9" hidden="1" outlineLevel="1" x14ac:dyDescent="0.35">
      <c r="A206" s="83" t="s">
        <v>3298</v>
      </c>
      <c r="B206" s="86" t="s">
        <v>3687</v>
      </c>
      <c r="C206" s="92" t="s">
        <v>3299</v>
      </c>
      <c r="D206" s="96" t="s">
        <v>3688</v>
      </c>
      <c r="E206" s="96">
        <v>3</v>
      </c>
      <c r="F206" s="114">
        <v>2</v>
      </c>
      <c r="G206" s="97">
        <f t="shared" si="3"/>
        <v>5</v>
      </c>
      <c r="H206" s="238">
        <v>43623</v>
      </c>
      <c r="I206" s="103">
        <v>845</v>
      </c>
    </row>
    <row r="207" spans="1:9" hidden="1" outlineLevel="1" x14ac:dyDescent="0.35">
      <c r="A207" s="83" t="s">
        <v>3298</v>
      </c>
      <c r="B207" s="86" t="s">
        <v>3689</v>
      </c>
      <c r="C207" s="92" t="s">
        <v>3299</v>
      </c>
      <c r="D207" s="96" t="s">
        <v>3690</v>
      </c>
      <c r="E207" s="96">
        <v>9</v>
      </c>
      <c r="F207" s="114">
        <v>4</v>
      </c>
      <c r="G207" s="97">
        <f t="shared" si="3"/>
        <v>13</v>
      </c>
      <c r="H207" s="238">
        <v>43623</v>
      </c>
      <c r="I207" s="103">
        <v>60</v>
      </c>
    </row>
    <row r="208" spans="1:9" hidden="1" outlineLevel="1" x14ac:dyDescent="0.35">
      <c r="A208" s="83" t="s">
        <v>3298</v>
      </c>
      <c r="B208" s="86" t="s">
        <v>3691</v>
      </c>
      <c r="C208" s="92" t="s">
        <v>3299</v>
      </c>
      <c r="D208" s="96" t="s">
        <v>3692</v>
      </c>
      <c r="E208" s="96">
        <v>15</v>
      </c>
      <c r="F208" s="114">
        <v>4</v>
      </c>
      <c r="G208" s="97">
        <f t="shared" si="3"/>
        <v>19</v>
      </c>
      <c r="H208" s="238">
        <v>43623</v>
      </c>
      <c r="I208" s="103">
        <v>180</v>
      </c>
    </row>
    <row r="209" spans="1:9" hidden="1" outlineLevel="1" x14ac:dyDescent="0.35">
      <c r="A209" s="83" t="s">
        <v>3298</v>
      </c>
      <c r="B209" s="86" t="s">
        <v>3693</v>
      </c>
      <c r="C209" s="92" t="s">
        <v>3299</v>
      </c>
      <c r="D209" s="96" t="s">
        <v>288</v>
      </c>
      <c r="E209" s="96">
        <v>16</v>
      </c>
      <c r="F209" s="114">
        <v>6</v>
      </c>
      <c r="G209" s="97">
        <f t="shared" si="3"/>
        <v>22</v>
      </c>
      <c r="H209" s="238">
        <v>43623</v>
      </c>
      <c r="I209" s="103">
        <v>315</v>
      </c>
    </row>
    <row r="210" spans="1:9" hidden="1" outlineLevel="1" x14ac:dyDescent="0.35">
      <c r="A210" s="83" t="s">
        <v>3298</v>
      </c>
      <c r="B210" s="86" t="s">
        <v>3694</v>
      </c>
      <c r="C210" s="92" t="s">
        <v>3299</v>
      </c>
      <c r="D210" s="96" t="s">
        <v>3695</v>
      </c>
      <c r="E210" s="96">
        <v>7</v>
      </c>
      <c r="F210" s="114">
        <v>3</v>
      </c>
      <c r="G210" s="97">
        <f t="shared" si="3"/>
        <v>10</v>
      </c>
      <c r="H210" s="238">
        <v>43623</v>
      </c>
      <c r="I210" s="103">
        <v>50</v>
      </c>
    </row>
    <row r="211" spans="1:9" hidden="1" outlineLevel="1" x14ac:dyDescent="0.35">
      <c r="A211" s="83" t="s">
        <v>3298</v>
      </c>
      <c r="B211" s="86" t="s">
        <v>3696</v>
      </c>
      <c r="C211" s="92" t="s">
        <v>3299</v>
      </c>
      <c r="D211" s="96" t="s">
        <v>3697</v>
      </c>
      <c r="E211" s="96">
        <v>11</v>
      </c>
      <c r="F211" s="114">
        <v>4</v>
      </c>
      <c r="G211" s="97">
        <f t="shared" si="3"/>
        <v>15</v>
      </c>
      <c r="H211" s="238">
        <v>43623</v>
      </c>
      <c r="I211" s="103">
        <v>190</v>
      </c>
    </row>
    <row r="212" spans="1:9" hidden="1" outlineLevel="1" x14ac:dyDescent="0.35">
      <c r="A212" s="83" t="s">
        <v>3298</v>
      </c>
      <c r="B212" s="86" t="s">
        <v>3698</v>
      </c>
      <c r="C212" s="92" t="s">
        <v>3299</v>
      </c>
      <c r="D212" s="96" t="s">
        <v>3699</v>
      </c>
      <c r="E212" s="96">
        <v>3</v>
      </c>
      <c r="F212" s="114">
        <v>2</v>
      </c>
      <c r="G212" s="97">
        <f t="shared" si="3"/>
        <v>5</v>
      </c>
      <c r="H212" s="238">
        <v>43623</v>
      </c>
      <c r="I212" s="103">
        <v>280</v>
      </c>
    </row>
    <row r="213" spans="1:9" hidden="1" outlineLevel="1" x14ac:dyDescent="0.35">
      <c r="A213" s="83" t="s">
        <v>3298</v>
      </c>
      <c r="B213" s="86" t="s">
        <v>3700</v>
      </c>
      <c r="C213" s="92" t="s">
        <v>3299</v>
      </c>
      <c r="D213" s="96" t="s">
        <v>3701</v>
      </c>
      <c r="E213" s="96">
        <v>14</v>
      </c>
      <c r="F213" s="114">
        <v>7</v>
      </c>
      <c r="G213" s="97">
        <f t="shared" si="3"/>
        <v>21</v>
      </c>
      <c r="H213" s="238">
        <v>43623</v>
      </c>
      <c r="I213" s="103">
        <v>670</v>
      </c>
    </row>
    <row r="214" spans="1:9" hidden="1" outlineLevel="1" x14ac:dyDescent="0.35">
      <c r="A214" s="83" t="s">
        <v>3298</v>
      </c>
      <c r="B214" s="86" t="s">
        <v>3702</v>
      </c>
      <c r="C214" s="92" t="s">
        <v>3299</v>
      </c>
      <c r="D214" s="96" t="s">
        <v>3703</v>
      </c>
      <c r="E214" s="96">
        <v>2</v>
      </c>
      <c r="F214" s="114">
        <v>3</v>
      </c>
      <c r="G214" s="97">
        <f t="shared" si="3"/>
        <v>5</v>
      </c>
      <c r="H214" s="238">
        <v>43623</v>
      </c>
      <c r="I214" s="103">
        <v>915</v>
      </c>
    </row>
    <row r="215" spans="1:9" hidden="1" outlineLevel="1" x14ac:dyDescent="0.35">
      <c r="A215" s="83" t="s">
        <v>3298</v>
      </c>
      <c r="B215" s="86" t="s">
        <v>3704</v>
      </c>
      <c r="C215" s="92" t="s">
        <v>3299</v>
      </c>
      <c r="D215" s="96" t="s">
        <v>3705</v>
      </c>
      <c r="E215" s="96">
        <v>12</v>
      </c>
      <c r="F215" s="114">
        <v>4</v>
      </c>
      <c r="G215" s="97">
        <f t="shared" si="3"/>
        <v>16</v>
      </c>
      <c r="H215" s="238">
        <v>43623</v>
      </c>
      <c r="I215" s="103">
        <v>110</v>
      </c>
    </row>
    <row r="216" spans="1:9" ht="15" collapsed="1" thickBot="1" x14ac:dyDescent="0.4">
      <c r="A216" s="84" t="s">
        <v>3298</v>
      </c>
      <c r="B216" s="87"/>
      <c r="C216" s="93" t="s">
        <v>3299</v>
      </c>
      <c r="D216" s="94">
        <f>COUNTA(D173:D215)</f>
        <v>43</v>
      </c>
      <c r="E216" s="94">
        <f>SUM(E173:E215)</f>
        <v>248</v>
      </c>
      <c r="F216" s="94">
        <f>SUM(F173:F215)</f>
        <v>156</v>
      </c>
      <c r="G216" s="94">
        <f t="shared" si="3"/>
        <v>404</v>
      </c>
      <c r="H216" s="105">
        <v>43623</v>
      </c>
      <c r="I216" s="95">
        <f>AVERAGE(I173:I215)</f>
        <v>376.16279069767444</v>
      </c>
    </row>
    <row r="217" spans="1:9" hidden="1" outlineLevel="1" x14ac:dyDescent="0.35">
      <c r="A217" s="85" t="s">
        <v>3300</v>
      </c>
      <c r="B217" s="88" t="s">
        <v>3706</v>
      </c>
      <c r="C217" s="99" t="s">
        <v>3301</v>
      </c>
      <c r="D217" s="100" t="s">
        <v>3707</v>
      </c>
      <c r="E217" s="113">
        <v>2</v>
      </c>
      <c r="F217" s="113">
        <v>2</v>
      </c>
      <c r="G217" s="101">
        <f t="shared" si="3"/>
        <v>4</v>
      </c>
      <c r="H217" s="244">
        <v>43598</v>
      </c>
      <c r="I217" s="104">
        <v>100</v>
      </c>
    </row>
    <row r="218" spans="1:9" hidden="1" outlineLevel="1" x14ac:dyDescent="0.35">
      <c r="A218" s="83" t="s">
        <v>3300</v>
      </c>
      <c r="B218" s="86" t="s">
        <v>3708</v>
      </c>
      <c r="C218" s="92" t="s">
        <v>3301</v>
      </c>
      <c r="D218" s="96" t="s">
        <v>3709</v>
      </c>
      <c r="E218" s="96">
        <v>2</v>
      </c>
      <c r="F218" s="114">
        <v>1</v>
      </c>
      <c r="G218" s="97">
        <f t="shared" si="3"/>
        <v>3</v>
      </c>
      <c r="H218" s="242">
        <v>43598</v>
      </c>
      <c r="I218" s="103">
        <v>120</v>
      </c>
    </row>
    <row r="219" spans="1:9" hidden="1" outlineLevel="1" x14ac:dyDescent="0.35">
      <c r="A219" s="83" t="s">
        <v>3300</v>
      </c>
      <c r="B219" s="86" t="s">
        <v>3710</v>
      </c>
      <c r="C219" s="92" t="s">
        <v>3301</v>
      </c>
      <c r="D219" s="96" t="s">
        <v>3711</v>
      </c>
      <c r="E219" s="96">
        <v>1</v>
      </c>
      <c r="F219" s="114">
        <v>2</v>
      </c>
      <c r="G219" s="97">
        <f t="shared" si="3"/>
        <v>3</v>
      </c>
      <c r="H219" s="242">
        <v>43598</v>
      </c>
      <c r="I219" s="103">
        <v>140</v>
      </c>
    </row>
    <row r="220" spans="1:9" hidden="1" outlineLevel="1" x14ac:dyDescent="0.35">
      <c r="A220" s="83" t="s">
        <v>3300</v>
      </c>
      <c r="B220" s="86" t="s">
        <v>3712</v>
      </c>
      <c r="C220" s="92" t="s">
        <v>3301</v>
      </c>
      <c r="D220" s="96" t="s">
        <v>3713</v>
      </c>
      <c r="E220" s="96">
        <v>3</v>
      </c>
      <c r="F220" s="114">
        <v>1</v>
      </c>
      <c r="G220" s="97">
        <f t="shared" si="3"/>
        <v>4</v>
      </c>
      <c r="H220" s="242">
        <v>43598</v>
      </c>
      <c r="I220" s="103">
        <v>210</v>
      </c>
    </row>
    <row r="221" spans="1:9" hidden="1" outlineLevel="1" x14ac:dyDescent="0.35">
      <c r="A221" s="83" t="s">
        <v>3300</v>
      </c>
      <c r="B221" s="86" t="s">
        <v>3714</v>
      </c>
      <c r="C221" s="92" t="s">
        <v>3301</v>
      </c>
      <c r="D221" s="96" t="s">
        <v>3715</v>
      </c>
      <c r="E221" s="96">
        <v>2</v>
      </c>
      <c r="F221" s="114">
        <v>2</v>
      </c>
      <c r="G221" s="97">
        <f t="shared" si="3"/>
        <v>4</v>
      </c>
      <c r="H221" s="242">
        <v>43598</v>
      </c>
      <c r="I221" s="103">
        <v>215</v>
      </c>
    </row>
    <row r="222" spans="1:9" hidden="1" outlineLevel="1" x14ac:dyDescent="0.35">
      <c r="A222" s="83" t="s">
        <v>3300</v>
      </c>
      <c r="B222" s="86" t="s">
        <v>3716</v>
      </c>
      <c r="C222" s="92" t="s">
        <v>3301</v>
      </c>
      <c r="D222" s="96" t="s">
        <v>510</v>
      </c>
      <c r="E222" s="96">
        <v>1</v>
      </c>
      <c r="F222" s="114">
        <v>1</v>
      </c>
      <c r="G222" s="97">
        <f t="shared" si="3"/>
        <v>2</v>
      </c>
      <c r="H222" s="242">
        <v>43598</v>
      </c>
      <c r="I222" s="103">
        <v>110</v>
      </c>
    </row>
    <row r="223" spans="1:9" hidden="1" outlineLevel="1" x14ac:dyDescent="0.35">
      <c r="A223" s="83" t="s">
        <v>3300</v>
      </c>
      <c r="B223" s="86" t="s">
        <v>3717</v>
      </c>
      <c r="C223" s="92" t="s">
        <v>3301</v>
      </c>
      <c r="D223" s="96" t="s">
        <v>3718</v>
      </c>
      <c r="E223" s="96">
        <v>2</v>
      </c>
      <c r="F223" s="114">
        <v>2</v>
      </c>
      <c r="G223" s="97">
        <f t="shared" si="3"/>
        <v>4</v>
      </c>
      <c r="H223" s="242">
        <v>43598</v>
      </c>
      <c r="I223" s="103">
        <v>300</v>
      </c>
    </row>
    <row r="224" spans="1:9" hidden="1" outlineLevel="1" x14ac:dyDescent="0.35">
      <c r="A224" s="83" t="s">
        <v>3300</v>
      </c>
      <c r="B224" s="86" t="s">
        <v>3719</v>
      </c>
      <c r="C224" s="92" t="s">
        <v>3301</v>
      </c>
      <c r="D224" s="96" t="s">
        <v>3720</v>
      </c>
      <c r="E224" s="96">
        <v>2</v>
      </c>
      <c r="F224" s="114">
        <v>2</v>
      </c>
      <c r="G224" s="97">
        <f t="shared" si="3"/>
        <v>4</v>
      </c>
      <c r="H224" s="242">
        <v>43598</v>
      </c>
      <c r="I224" s="103">
        <v>180</v>
      </c>
    </row>
    <row r="225" spans="1:9" hidden="1" outlineLevel="1" x14ac:dyDescent="0.35">
      <c r="A225" s="83" t="s">
        <v>3300</v>
      </c>
      <c r="B225" s="86" t="s">
        <v>3721</v>
      </c>
      <c r="C225" s="92" t="s">
        <v>3301</v>
      </c>
      <c r="D225" s="96" t="s">
        <v>3722</v>
      </c>
      <c r="E225" s="96">
        <v>1</v>
      </c>
      <c r="F225" s="114">
        <v>2</v>
      </c>
      <c r="G225" s="97">
        <f t="shared" si="3"/>
        <v>3</v>
      </c>
      <c r="H225" s="242">
        <v>43598</v>
      </c>
      <c r="I225" s="103">
        <v>220</v>
      </c>
    </row>
    <row r="226" spans="1:9" hidden="1" outlineLevel="1" x14ac:dyDescent="0.35">
      <c r="A226" s="83" t="s">
        <v>3300</v>
      </c>
      <c r="B226" s="86" t="s">
        <v>3723</v>
      </c>
      <c r="C226" s="92" t="s">
        <v>3301</v>
      </c>
      <c r="D226" s="96" t="s">
        <v>3724</v>
      </c>
      <c r="E226" s="96">
        <v>2</v>
      </c>
      <c r="F226" s="114">
        <v>2</v>
      </c>
      <c r="G226" s="97">
        <f t="shared" si="3"/>
        <v>4</v>
      </c>
      <c r="H226" s="242">
        <v>43598</v>
      </c>
      <c r="I226" s="103">
        <v>305</v>
      </c>
    </row>
    <row r="227" spans="1:9" hidden="1" outlineLevel="1" x14ac:dyDescent="0.35">
      <c r="A227" s="83" t="s">
        <v>3300</v>
      </c>
      <c r="B227" s="86" t="s">
        <v>3725</v>
      </c>
      <c r="C227" s="92" t="s">
        <v>3301</v>
      </c>
      <c r="D227" s="96" t="s">
        <v>3726</v>
      </c>
      <c r="E227" s="96">
        <v>2</v>
      </c>
      <c r="F227" s="114">
        <v>2</v>
      </c>
      <c r="G227" s="97">
        <f t="shared" si="3"/>
        <v>4</v>
      </c>
      <c r="H227" s="242">
        <v>43598</v>
      </c>
      <c r="I227" s="103">
        <v>240</v>
      </c>
    </row>
    <row r="228" spans="1:9" hidden="1" outlineLevel="1" x14ac:dyDescent="0.35">
      <c r="A228" s="83" t="s">
        <v>3300</v>
      </c>
      <c r="B228" s="86" t="s">
        <v>3727</v>
      </c>
      <c r="C228" s="92" t="s">
        <v>3301</v>
      </c>
      <c r="D228" s="96" t="s">
        <v>3728</v>
      </c>
      <c r="E228" s="96">
        <v>2</v>
      </c>
      <c r="F228" s="114">
        <v>2</v>
      </c>
      <c r="G228" s="97">
        <f t="shared" si="3"/>
        <v>4</v>
      </c>
      <c r="H228" s="242">
        <v>43598</v>
      </c>
      <c r="I228" s="103">
        <v>230</v>
      </c>
    </row>
    <row r="229" spans="1:9" hidden="1" outlineLevel="1" x14ac:dyDescent="0.35">
      <c r="A229" s="83" t="s">
        <v>3300</v>
      </c>
      <c r="B229" s="86" t="s">
        <v>3729</v>
      </c>
      <c r="C229" s="92" t="s">
        <v>3301</v>
      </c>
      <c r="D229" s="96" t="s">
        <v>678</v>
      </c>
      <c r="E229" s="96">
        <v>1</v>
      </c>
      <c r="F229" s="114">
        <v>2</v>
      </c>
      <c r="G229" s="97">
        <f t="shared" si="3"/>
        <v>3</v>
      </c>
      <c r="H229" s="242">
        <v>43598</v>
      </c>
      <c r="I229" s="103">
        <v>150</v>
      </c>
    </row>
    <row r="230" spans="1:9" hidden="1" outlineLevel="1" x14ac:dyDescent="0.35">
      <c r="A230" s="83" t="s">
        <v>3300</v>
      </c>
      <c r="B230" s="86" t="s">
        <v>3730</v>
      </c>
      <c r="C230" s="92" t="s">
        <v>3301</v>
      </c>
      <c r="D230" s="96" t="s">
        <v>3731</v>
      </c>
      <c r="E230" s="96">
        <v>2</v>
      </c>
      <c r="F230" s="114">
        <v>2</v>
      </c>
      <c r="G230" s="97">
        <f t="shared" si="3"/>
        <v>4</v>
      </c>
      <c r="H230" s="242">
        <v>43598</v>
      </c>
      <c r="I230" s="103">
        <v>130</v>
      </c>
    </row>
    <row r="231" spans="1:9" hidden="1" outlineLevel="1" x14ac:dyDescent="0.35">
      <c r="A231" s="83" t="s">
        <v>3300</v>
      </c>
      <c r="B231" s="86" t="s">
        <v>3732</v>
      </c>
      <c r="C231" s="92" t="s">
        <v>3301</v>
      </c>
      <c r="D231" s="96" t="s">
        <v>3733</v>
      </c>
      <c r="E231" s="96">
        <v>2</v>
      </c>
      <c r="F231" s="114">
        <v>1</v>
      </c>
      <c r="G231" s="97">
        <f t="shared" si="3"/>
        <v>3</v>
      </c>
      <c r="H231" s="242">
        <v>43598</v>
      </c>
      <c r="I231" s="103">
        <v>290</v>
      </c>
    </row>
    <row r="232" spans="1:9" hidden="1" outlineLevel="1" x14ac:dyDescent="0.35">
      <c r="A232" s="83" t="s">
        <v>3300</v>
      </c>
      <c r="B232" s="86" t="s">
        <v>3734</v>
      </c>
      <c r="C232" s="92" t="s">
        <v>3301</v>
      </c>
      <c r="D232" s="96" t="s">
        <v>3735</v>
      </c>
      <c r="E232" s="96">
        <v>1</v>
      </c>
      <c r="F232" s="114">
        <v>2</v>
      </c>
      <c r="G232" s="97">
        <f t="shared" si="3"/>
        <v>3</v>
      </c>
      <c r="H232" s="242">
        <v>43598</v>
      </c>
      <c r="I232" s="103">
        <v>600</v>
      </c>
    </row>
    <row r="233" spans="1:9" hidden="1" outlineLevel="1" x14ac:dyDescent="0.35">
      <c r="A233" s="83" t="s">
        <v>3300</v>
      </c>
      <c r="B233" s="86" t="s">
        <v>3736</v>
      </c>
      <c r="C233" s="92" t="s">
        <v>3301</v>
      </c>
      <c r="D233" s="96" t="s">
        <v>3737</v>
      </c>
      <c r="E233" s="96">
        <v>2</v>
      </c>
      <c r="F233" s="114">
        <v>2</v>
      </c>
      <c r="G233" s="97">
        <f t="shared" si="3"/>
        <v>4</v>
      </c>
      <c r="H233" s="242">
        <v>43598</v>
      </c>
      <c r="I233" s="103">
        <v>510</v>
      </c>
    </row>
    <row r="234" spans="1:9" hidden="1" outlineLevel="1" x14ac:dyDescent="0.35">
      <c r="A234" s="83" t="s">
        <v>3300</v>
      </c>
      <c r="B234" s="86" t="s">
        <v>3738</v>
      </c>
      <c r="C234" s="92" t="s">
        <v>3301</v>
      </c>
      <c r="D234" s="96" t="s">
        <v>3739</v>
      </c>
      <c r="E234" s="96">
        <v>2</v>
      </c>
      <c r="F234" s="114">
        <v>1</v>
      </c>
      <c r="G234" s="97">
        <f t="shared" si="3"/>
        <v>3</v>
      </c>
      <c r="H234" s="242">
        <v>43598</v>
      </c>
      <c r="I234" s="103">
        <v>540</v>
      </c>
    </row>
    <row r="235" spans="1:9" hidden="1" outlineLevel="1" x14ac:dyDescent="0.35">
      <c r="A235" s="83" t="s">
        <v>3300</v>
      </c>
      <c r="B235" s="86" t="s">
        <v>3740</v>
      </c>
      <c r="C235" s="92" t="s">
        <v>3301</v>
      </c>
      <c r="D235" s="96" t="s">
        <v>3741</v>
      </c>
      <c r="E235" s="96">
        <v>2</v>
      </c>
      <c r="F235" s="114">
        <v>2</v>
      </c>
      <c r="G235" s="97">
        <f t="shared" si="3"/>
        <v>4</v>
      </c>
      <c r="H235" s="242">
        <v>43598</v>
      </c>
      <c r="I235" s="103">
        <v>400</v>
      </c>
    </row>
    <row r="236" spans="1:9" hidden="1" outlineLevel="1" x14ac:dyDescent="0.35">
      <c r="A236" s="83" t="s">
        <v>3300</v>
      </c>
      <c r="B236" s="86" t="s">
        <v>3742</v>
      </c>
      <c r="C236" s="92" t="s">
        <v>3301</v>
      </c>
      <c r="D236" s="96" t="s">
        <v>2811</v>
      </c>
      <c r="E236" s="96">
        <v>2</v>
      </c>
      <c r="F236" s="114">
        <v>2</v>
      </c>
      <c r="G236" s="97">
        <f t="shared" si="3"/>
        <v>4</v>
      </c>
      <c r="H236" s="242">
        <v>43598</v>
      </c>
      <c r="I236" s="103">
        <v>240</v>
      </c>
    </row>
    <row r="237" spans="1:9" hidden="1" outlineLevel="1" x14ac:dyDescent="0.35">
      <c r="A237" s="83" t="s">
        <v>3300</v>
      </c>
      <c r="B237" s="86" t="s">
        <v>3743</v>
      </c>
      <c r="C237" s="92" t="s">
        <v>3301</v>
      </c>
      <c r="D237" s="96" t="s">
        <v>3744</v>
      </c>
      <c r="E237" s="96">
        <v>3</v>
      </c>
      <c r="F237" s="114">
        <v>1</v>
      </c>
      <c r="G237" s="97">
        <f t="shared" si="3"/>
        <v>4</v>
      </c>
      <c r="H237" s="242">
        <v>43598</v>
      </c>
      <c r="I237" s="103">
        <v>350</v>
      </c>
    </row>
    <row r="238" spans="1:9" hidden="1" outlineLevel="1" x14ac:dyDescent="0.35">
      <c r="A238" s="83" t="s">
        <v>3300</v>
      </c>
      <c r="B238" s="86" t="s">
        <v>3745</v>
      </c>
      <c r="C238" s="92" t="s">
        <v>3301</v>
      </c>
      <c r="D238" s="96" t="s">
        <v>3746</v>
      </c>
      <c r="E238" s="96">
        <v>2</v>
      </c>
      <c r="F238" s="114">
        <v>1</v>
      </c>
      <c r="G238" s="97">
        <f t="shared" si="3"/>
        <v>3</v>
      </c>
      <c r="H238" s="242">
        <v>43598</v>
      </c>
      <c r="I238" s="103">
        <v>380</v>
      </c>
    </row>
    <row r="239" spans="1:9" hidden="1" outlineLevel="1" x14ac:dyDescent="0.35">
      <c r="A239" s="83" t="s">
        <v>3300</v>
      </c>
      <c r="B239" s="86" t="s">
        <v>3747</v>
      </c>
      <c r="C239" s="92" t="s">
        <v>3301</v>
      </c>
      <c r="D239" s="96" t="s">
        <v>3748</v>
      </c>
      <c r="E239" s="96">
        <v>3</v>
      </c>
      <c r="F239" s="114">
        <v>2</v>
      </c>
      <c r="G239" s="97">
        <f t="shared" si="3"/>
        <v>5</v>
      </c>
      <c r="H239" s="242">
        <v>43598</v>
      </c>
      <c r="I239" s="103">
        <v>310</v>
      </c>
    </row>
    <row r="240" spans="1:9" hidden="1" outlineLevel="1" x14ac:dyDescent="0.35">
      <c r="A240" s="83" t="s">
        <v>3300</v>
      </c>
      <c r="B240" s="86" t="s">
        <v>3749</v>
      </c>
      <c r="C240" s="92" t="s">
        <v>3301</v>
      </c>
      <c r="D240" s="96" t="s">
        <v>3750</v>
      </c>
      <c r="E240" s="96">
        <v>3</v>
      </c>
      <c r="F240" s="114">
        <v>1</v>
      </c>
      <c r="G240" s="97">
        <f t="shared" si="3"/>
        <v>4</v>
      </c>
      <c r="H240" s="242">
        <v>43598</v>
      </c>
      <c r="I240" s="103">
        <v>510</v>
      </c>
    </row>
    <row r="241" spans="1:9" hidden="1" outlineLevel="1" x14ac:dyDescent="0.35">
      <c r="A241" s="83" t="s">
        <v>3300</v>
      </c>
      <c r="B241" s="86" t="s">
        <v>3751</v>
      </c>
      <c r="C241" s="92" t="s">
        <v>3301</v>
      </c>
      <c r="D241" s="96" t="s">
        <v>3752</v>
      </c>
      <c r="E241" s="96">
        <v>2</v>
      </c>
      <c r="F241" s="114">
        <v>2</v>
      </c>
      <c r="G241" s="97">
        <f t="shared" si="3"/>
        <v>4</v>
      </c>
      <c r="H241" s="242">
        <v>43598</v>
      </c>
      <c r="I241" s="103">
        <v>540</v>
      </c>
    </row>
    <row r="242" spans="1:9" hidden="1" outlineLevel="1" x14ac:dyDescent="0.35">
      <c r="A242" s="83" t="s">
        <v>3300</v>
      </c>
      <c r="B242" s="86" t="s">
        <v>3753</v>
      </c>
      <c r="C242" s="92" t="s">
        <v>3301</v>
      </c>
      <c r="D242" s="96" t="s">
        <v>2841</v>
      </c>
      <c r="E242" s="96">
        <v>0</v>
      </c>
      <c r="F242" s="114">
        <v>2</v>
      </c>
      <c r="G242" s="97">
        <f t="shared" si="3"/>
        <v>2</v>
      </c>
      <c r="H242" s="242">
        <v>43598</v>
      </c>
      <c r="I242" s="103">
        <v>600</v>
      </c>
    </row>
    <row r="243" spans="1:9" hidden="1" outlineLevel="1" x14ac:dyDescent="0.35">
      <c r="A243" s="83" t="s">
        <v>3300</v>
      </c>
      <c r="B243" s="86" t="s">
        <v>3754</v>
      </c>
      <c r="C243" s="92" t="s">
        <v>3301</v>
      </c>
      <c r="D243" s="96" t="s">
        <v>3755</v>
      </c>
      <c r="E243" s="96">
        <v>2</v>
      </c>
      <c r="F243" s="114">
        <v>2</v>
      </c>
      <c r="G243" s="97">
        <f t="shared" si="3"/>
        <v>4</v>
      </c>
      <c r="H243" s="242">
        <v>43598</v>
      </c>
      <c r="I243" s="103">
        <v>680</v>
      </c>
    </row>
    <row r="244" spans="1:9" hidden="1" outlineLevel="1" x14ac:dyDescent="0.35">
      <c r="A244" s="83" t="s">
        <v>3300</v>
      </c>
      <c r="B244" s="86" t="s">
        <v>3756</v>
      </c>
      <c r="C244" s="92" t="s">
        <v>3301</v>
      </c>
      <c r="D244" s="96" t="s">
        <v>3757</v>
      </c>
      <c r="E244" s="96">
        <v>3</v>
      </c>
      <c r="F244" s="114">
        <v>1</v>
      </c>
      <c r="G244" s="97">
        <f t="shared" si="3"/>
        <v>4</v>
      </c>
      <c r="H244" s="242">
        <v>43598</v>
      </c>
      <c r="I244" s="103">
        <v>590</v>
      </c>
    </row>
    <row r="245" spans="1:9" hidden="1" outlineLevel="1" x14ac:dyDescent="0.35">
      <c r="A245" s="83" t="s">
        <v>3300</v>
      </c>
      <c r="B245" s="86" t="s">
        <v>3758</v>
      </c>
      <c r="C245" s="92" t="s">
        <v>3301</v>
      </c>
      <c r="D245" s="96" t="s">
        <v>3759</v>
      </c>
      <c r="E245" s="96">
        <v>0</v>
      </c>
      <c r="F245" s="114">
        <v>2</v>
      </c>
      <c r="G245" s="97">
        <f t="shared" si="3"/>
        <v>2</v>
      </c>
      <c r="H245" s="242">
        <v>43598</v>
      </c>
      <c r="I245" s="103">
        <v>630</v>
      </c>
    </row>
    <row r="246" spans="1:9" hidden="1" outlineLevel="1" x14ac:dyDescent="0.35">
      <c r="A246" s="83" t="s">
        <v>3300</v>
      </c>
      <c r="B246" s="86" t="s">
        <v>3760</v>
      </c>
      <c r="C246" s="92" t="s">
        <v>3301</v>
      </c>
      <c r="D246" s="96" t="s">
        <v>3761</v>
      </c>
      <c r="E246" s="96">
        <v>2</v>
      </c>
      <c r="F246" s="114">
        <v>2</v>
      </c>
      <c r="G246" s="97">
        <f t="shared" si="3"/>
        <v>4</v>
      </c>
      <c r="H246" s="242">
        <v>43598</v>
      </c>
      <c r="I246" s="103">
        <v>610</v>
      </c>
    </row>
    <row r="247" spans="1:9" hidden="1" outlineLevel="1" x14ac:dyDescent="0.35">
      <c r="A247" s="83" t="s">
        <v>3300</v>
      </c>
      <c r="B247" s="86" t="s">
        <v>3762</v>
      </c>
      <c r="C247" s="92" t="s">
        <v>3301</v>
      </c>
      <c r="D247" s="96" t="s">
        <v>3763</v>
      </c>
      <c r="E247" s="96">
        <v>1</v>
      </c>
      <c r="F247" s="114">
        <v>2</v>
      </c>
      <c r="G247" s="97">
        <f t="shared" si="3"/>
        <v>3</v>
      </c>
      <c r="H247" s="242">
        <v>43598</v>
      </c>
      <c r="I247" s="103">
        <v>650</v>
      </c>
    </row>
    <row r="248" spans="1:9" hidden="1" outlineLevel="1" x14ac:dyDescent="0.35">
      <c r="A248" s="83" t="s">
        <v>3300</v>
      </c>
      <c r="B248" s="86" t="s">
        <v>3764</v>
      </c>
      <c r="C248" s="92" t="s">
        <v>3301</v>
      </c>
      <c r="D248" s="96" t="s">
        <v>3765</v>
      </c>
      <c r="E248" s="96">
        <v>2</v>
      </c>
      <c r="F248" s="114">
        <v>2</v>
      </c>
      <c r="G248" s="97">
        <f t="shared" si="3"/>
        <v>4</v>
      </c>
      <c r="H248" s="242">
        <v>43598</v>
      </c>
      <c r="I248" s="103">
        <v>300</v>
      </c>
    </row>
    <row r="249" spans="1:9" hidden="1" outlineLevel="1" x14ac:dyDescent="0.35">
      <c r="A249" s="83" t="s">
        <v>3300</v>
      </c>
      <c r="B249" s="86" t="s">
        <v>3766</v>
      </c>
      <c r="C249" s="92" t="s">
        <v>3301</v>
      </c>
      <c r="D249" s="96" t="s">
        <v>3767</v>
      </c>
      <c r="E249" s="96">
        <v>0</v>
      </c>
      <c r="F249" s="114">
        <v>2</v>
      </c>
      <c r="G249" s="97">
        <f t="shared" si="3"/>
        <v>2</v>
      </c>
      <c r="H249" s="242">
        <v>43598</v>
      </c>
      <c r="I249" s="103">
        <v>800</v>
      </c>
    </row>
    <row r="250" spans="1:9" hidden="1" outlineLevel="1" x14ac:dyDescent="0.35">
      <c r="A250" s="83" t="s">
        <v>3300</v>
      </c>
      <c r="B250" s="86" t="s">
        <v>3768</v>
      </c>
      <c r="C250" s="92" t="s">
        <v>3301</v>
      </c>
      <c r="D250" s="96" t="s">
        <v>3769</v>
      </c>
      <c r="E250" s="96">
        <v>1</v>
      </c>
      <c r="F250" s="114">
        <v>2</v>
      </c>
      <c r="G250" s="97">
        <f t="shared" si="3"/>
        <v>3</v>
      </c>
      <c r="H250" s="242">
        <v>43598</v>
      </c>
      <c r="I250" s="103">
        <v>710</v>
      </c>
    </row>
    <row r="251" spans="1:9" hidden="1" outlineLevel="1" x14ac:dyDescent="0.35">
      <c r="A251" s="83" t="s">
        <v>3300</v>
      </c>
      <c r="B251" s="86" t="s">
        <v>3770</v>
      </c>
      <c r="C251" s="92" t="s">
        <v>3301</v>
      </c>
      <c r="D251" s="96" t="s">
        <v>3771</v>
      </c>
      <c r="E251" s="96">
        <v>2</v>
      </c>
      <c r="F251" s="114">
        <v>1</v>
      </c>
      <c r="G251" s="97">
        <f t="shared" si="3"/>
        <v>3</v>
      </c>
      <c r="H251" s="242">
        <v>43598</v>
      </c>
      <c r="I251" s="103">
        <v>750</v>
      </c>
    </row>
    <row r="252" spans="1:9" hidden="1" outlineLevel="1" x14ac:dyDescent="0.35">
      <c r="A252" s="83" t="s">
        <v>3300</v>
      </c>
      <c r="B252" s="86" t="s">
        <v>3772</v>
      </c>
      <c r="C252" s="92" t="s">
        <v>3301</v>
      </c>
      <c r="D252" s="96" t="s">
        <v>3773</v>
      </c>
      <c r="E252" s="96">
        <v>1</v>
      </c>
      <c r="F252" s="114">
        <v>2</v>
      </c>
      <c r="G252" s="97">
        <f t="shared" si="3"/>
        <v>3</v>
      </c>
      <c r="H252" s="242">
        <v>43598</v>
      </c>
      <c r="I252" s="103">
        <v>670</v>
      </c>
    </row>
    <row r="253" spans="1:9" hidden="1" outlineLevel="1" x14ac:dyDescent="0.35">
      <c r="A253" s="83" t="s">
        <v>3300</v>
      </c>
      <c r="B253" s="86" t="s">
        <v>3774</v>
      </c>
      <c r="C253" s="92" t="s">
        <v>3301</v>
      </c>
      <c r="D253" s="96" t="s">
        <v>3775</v>
      </c>
      <c r="E253" s="96">
        <v>3</v>
      </c>
      <c r="F253" s="114">
        <v>2</v>
      </c>
      <c r="G253" s="97">
        <f t="shared" si="3"/>
        <v>5</v>
      </c>
      <c r="H253" s="242">
        <v>43598</v>
      </c>
      <c r="I253" s="103">
        <v>740</v>
      </c>
    </row>
    <row r="254" spans="1:9" hidden="1" outlineLevel="1" x14ac:dyDescent="0.35">
      <c r="A254" s="83" t="s">
        <v>3300</v>
      </c>
      <c r="B254" s="86" t="s">
        <v>3776</v>
      </c>
      <c r="C254" s="92" t="s">
        <v>3301</v>
      </c>
      <c r="D254" s="96" t="s">
        <v>3777</v>
      </c>
      <c r="E254" s="96">
        <v>2</v>
      </c>
      <c r="F254" s="114">
        <v>1</v>
      </c>
      <c r="G254" s="97">
        <f t="shared" si="3"/>
        <v>3</v>
      </c>
      <c r="H254" s="242">
        <v>43598</v>
      </c>
      <c r="I254" s="103">
        <v>820</v>
      </c>
    </row>
    <row r="255" spans="1:9" hidden="1" outlineLevel="1" x14ac:dyDescent="0.35">
      <c r="A255" s="83" t="s">
        <v>3300</v>
      </c>
      <c r="B255" s="86" t="s">
        <v>3778</v>
      </c>
      <c r="C255" s="92" t="s">
        <v>3301</v>
      </c>
      <c r="D255" s="96" t="s">
        <v>1644</v>
      </c>
      <c r="E255" s="96">
        <v>1</v>
      </c>
      <c r="F255" s="114">
        <v>2</v>
      </c>
      <c r="G255" s="97">
        <f t="shared" si="3"/>
        <v>3</v>
      </c>
      <c r="H255" s="242">
        <v>43598</v>
      </c>
      <c r="I255" s="103">
        <v>890</v>
      </c>
    </row>
    <row r="256" spans="1:9" hidden="1" outlineLevel="1" x14ac:dyDescent="0.35">
      <c r="A256" s="83" t="s">
        <v>3300</v>
      </c>
      <c r="B256" s="86" t="s">
        <v>3779</v>
      </c>
      <c r="C256" s="92" t="s">
        <v>3301</v>
      </c>
      <c r="D256" s="96" t="s">
        <v>3780</v>
      </c>
      <c r="E256" s="96">
        <v>1</v>
      </c>
      <c r="F256" s="114">
        <v>2</v>
      </c>
      <c r="G256" s="97">
        <f t="shared" si="3"/>
        <v>3</v>
      </c>
      <c r="H256" s="242">
        <v>43598</v>
      </c>
      <c r="I256" s="103">
        <v>850</v>
      </c>
    </row>
    <row r="257" spans="1:9" hidden="1" outlineLevel="1" x14ac:dyDescent="0.35">
      <c r="A257" s="83" t="s">
        <v>3300</v>
      </c>
      <c r="B257" s="86" t="s">
        <v>3781</v>
      </c>
      <c r="C257" s="92" t="s">
        <v>3301</v>
      </c>
      <c r="D257" s="96" t="s">
        <v>3782</v>
      </c>
      <c r="E257" s="96">
        <v>3</v>
      </c>
      <c r="F257" s="114">
        <v>2</v>
      </c>
      <c r="G257" s="97">
        <f t="shared" si="3"/>
        <v>5</v>
      </c>
      <c r="H257" s="242">
        <v>43598</v>
      </c>
      <c r="I257" s="103">
        <v>310</v>
      </c>
    </row>
    <row r="258" spans="1:9" hidden="1" outlineLevel="1" x14ac:dyDescent="0.35">
      <c r="A258" s="83" t="s">
        <v>3300</v>
      </c>
      <c r="B258" s="86" t="s">
        <v>3783</v>
      </c>
      <c r="C258" s="92" t="s">
        <v>3301</v>
      </c>
      <c r="D258" s="96" t="s">
        <v>3784</v>
      </c>
      <c r="E258" s="96">
        <v>2</v>
      </c>
      <c r="F258" s="114">
        <v>1</v>
      </c>
      <c r="G258" s="97">
        <f t="shared" ref="G258:G321" si="4">E258+F258</f>
        <v>3</v>
      </c>
      <c r="H258" s="242">
        <v>43598</v>
      </c>
      <c r="I258" s="103">
        <v>330</v>
      </c>
    </row>
    <row r="259" spans="1:9" hidden="1" outlineLevel="1" x14ac:dyDescent="0.35">
      <c r="A259" s="83" t="s">
        <v>3300</v>
      </c>
      <c r="B259" s="86" t="s">
        <v>3785</v>
      </c>
      <c r="C259" s="92" t="s">
        <v>3301</v>
      </c>
      <c r="D259" s="96" t="s">
        <v>3786</v>
      </c>
      <c r="E259" s="96">
        <v>3</v>
      </c>
      <c r="F259" s="114">
        <v>2</v>
      </c>
      <c r="G259" s="97">
        <f t="shared" si="4"/>
        <v>5</v>
      </c>
      <c r="H259" s="242">
        <v>43598</v>
      </c>
      <c r="I259" s="103">
        <v>410</v>
      </c>
    </row>
    <row r="260" spans="1:9" hidden="1" outlineLevel="1" x14ac:dyDescent="0.35">
      <c r="A260" s="83" t="s">
        <v>3300</v>
      </c>
      <c r="B260" s="86" t="s">
        <v>3787</v>
      </c>
      <c r="C260" s="92" t="s">
        <v>3301</v>
      </c>
      <c r="D260" s="96" t="s">
        <v>3788</v>
      </c>
      <c r="E260" s="96">
        <v>3</v>
      </c>
      <c r="F260" s="114">
        <v>2</v>
      </c>
      <c r="G260" s="97">
        <f t="shared" si="4"/>
        <v>5</v>
      </c>
      <c r="H260" s="242">
        <v>43598</v>
      </c>
      <c r="I260" s="103">
        <v>700</v>
      </c>
    </row>
    <row r="261" spans="1:9" hidden="1" outlineLevel="1" x14ac:dyDescent="0.35">
      <c r="A261" s="83" t="s">
        <v>3300</v>
      </c>
      <c r="B261" s="86" t="s">
        <v>3789</v>
      </c>
      <c r="C261" s="92" t="s">
        <v>3301</v>
      </c>
      <c r="D261" s="96" t="s">
        <v>3790</v>
      </c>
      <c r="E261" s="96">
        <v>4</v>
      </c>
      <c r="F261" s="114">
        <v>1</v>
      </c>
      <c r="G261" s="97">
        <f t="shared" si="4"/>
        <v>5</v>
      </c>
      <c r="H261" s="242">
        <v>43598</v>
      </c>
      <c r="I261" s="103">
        <v>710</v>
      </c>
    </row>
    <row r="262" spans="1:9" hidden="1" outlineLevel="1" x14ac:dyDescent="0.35">
      <c r="A262" s="83" t="s">
        <v>3300</v>
      </c>
      <c r="B262" s="86" t="s">
        <v>3791</v>
      </c>
      <c r="C262" s="92" t="s">
        <v>3301</v>
      </c>
      <c r="D262" s="96" t="s">
        <v>3792</v>
      </c>
      <c r="E262" s="96">
        <v>2</v>
      </c>
      <c r="F262" s="114">
        <v>1</v>
      </c>
      <c r="G262" s="97">
        <f t="shared" si="4"/>
        <v>3</v>
      </c>
      <c r="H262" s="242">
        <v>43598</v>
      </c>
      <c r="I262" s="103">
        <v>720</v>
      </c>
    </row>
    <row r="263" spans="1:9" hidden="1" outlineLevel="1" x14ac:dyDescent="0.35">
      <c r="A263" s="83" t="s">
        <v>3300</v>
      </c>
      <c r="B263" s="86" t="s">
        <v>3793</v>
      </c>
      <c r="C263" s="92" t="s">
        <v>3301</v>
      </c>
      <c r="D263" s="96" t="s">
        <v>3794</v>
      </c>
      <c r="E263" s="96">
        <v>0</v>
      </c>
      <c r="F263" s="114">
        <v>2</v>
      </c>
      <c r="G263" s="97">
        <f t="shared" si="4"/>
        <v>2</v>
      </c>
      <c r="H263" s="242">
        <v>43598</v>
      </c>
      <c r="I263" s="103">
        <v>640</v>
      </c>
    </row>
    <row r="264" spans="1:9" hidden="1" outlineLevel="1" x14ac:dyDescent="0.35">
      <c r="A264" s="83" t="s">
        <v>3300</v>
      </c>
      <c r="B264" s="86" t="s">
        <v>3795</v>
      </c>
      <c r="C264" s="92" t="s">
        <v>3301</v>
      </c>
      <c r="D264" s="96" t="s">
        <v>3796</v>
      </c>
      <c r="E264" s="96">
        <v>3</v>
      </c>
      <c r="F264" s="114">
        <v>1</v>
      </c>
      <c r="G264" s="97">
        <f t="shared" si="4"/>
        <v>4</v>
      </c>
      <c r="H264" s="242">
        <v>43598</v>
      </c>
      <c r="I264" s="103">
        <v>805</v>
      </c>
    </row>
    <row r="265" spans="1:9" hidden="1" outlineLevel="1" x14ac:dyDescent="0.35">
      <c r="A265" s="83" t="s">
        <v>3300</v>
      </c>
      <c r="B265" s="86" t="s">
        <v>3797</v>
      </c>
      <c r="C265" s="92" t="s">
        <v>3301</v>
      </c>
      <c r="D265" s="96" t="s">
        <v>3798</v>
      </c>
      <c r="E265" s="96">
        <v>2</v>
      </c>
      <c r="F265" s="114">
        <v>2</v>
      </c>
      <c r="G265" s="97">
        <f t="shared" si="4"/>
        <v>4</v>
      </c>
      <c r="H265" s="242">
        <v>43598</v>
      </c>
      <c r="I265" s="103">
        <v>709</v>
      </c>
    </row>
    <row r="266" spans="1:9" hidden="1" outlineLevel="1" x14ac:dyDescent="0.35">
      <c r="A266" s="83" t="s">
        <v>3300</v>
      </c>
      <c r="B266" s="86" t="s">
        <v>3799</v>
      </c>
      <c r="C266" s="92" t="s">
        <v>3301</v>
      </c>
      <c r="D266" s="96" t="s">
        <v>3800</v>
      </c>
      <c r="E266" s="96">
        <v>1</v>
      </c>
      <c r="F266" s="114">
        <v>2</v>
      </c>
      <c r="G266" s="97">
        <f t="shared" si="4"/>
        <v>3</v>
      </c>
      <c r="H266" s="242">
        <v>43598</v>
      </c>
      <c r="I266" s="103">
        <v>900</v>
      </c>
    </row>
    <row r="267" spans="1:9" hidden="1" outlineLevel="1" x14ac:dyDescent="0.35">
      <c r="A267" s="83" t="s">
        <v>3300</v>
      </c>
      <c r="B267" s="86" t="s">
        <v>3801</v>
      </c>
      <c r="C267" s="92" t="s">
        <v>3301</v>
      </c>
      <c r="D267" s="96" t="s">
        <v>3802</v>
      </c>
      <c r="E267" s="96">
        <v>1</v>
      </c>
      <c r="F267" s="114">
        <v>2</v>
      </c>
      <c r="G267" s="97">
        <f t="shared" si="4"/>
        <v>3</v>
      </c>
      <c r="H267" s="242">
        <v>43598</v>
      </c>
      <c r="I267" s="103">
        <v>740</v>
      </c>
    </row>
    <row r="268" spans="1:9" hidden="1" outlineLevel="1" x14ac:dyDescent="0.35">
      <c r="A268" s="83" t="s">
        <v>3300</v>
      </c>
      <c r="B268" s="86" t="s">
        <v>3803</v>
      </c>
      <c r="C268" s="92" t="s">
        <v>3301</v>
      </c>
      <c r="D268" s="96" t="s">
        <v>3804</v>
      </c>
      <c r="E268" s="96">
        <v>2</v>
      </c>
      <c r="F268" s="114">
        <v>2</v>
      </c>
      <c r="G268" s="97">
        <f t="shared" si="4"/>
        <v>4</v>
      </c>
      <c r="H268" s="242">
        <v>43598</v>
      </c>
      <c r="I268" s="103">
        <v>910</v>
      </c>
    </row>
    <row r="269" spans="1:9" hidden="1" outlineLevel="1" x14ac:dyDescent="0.35">
      <c r="A269" s="83" t="s">
        <v>3300</v>
      </c>
      <c r="B269" s="86" t="s">
        <v>3805</v>
      </c>
      <c r="C269" s="92" t="s">
        <v>3301</v>
      </c>
      <c r="D269" s="96" t="s">
        <v>3806</v>
      </c>
      <c r="E269" s="96">
        <v>1</v>
      </c>
      <c r="F269" s="114">
        <v>2</v>
      </c>
      <c r="G269" s="97">
        <f t="shared" si="4"/>
        <v>3</v>
      </c>
      <c r="H269" s="242">
        <v>43598</v>
      </c>
      <c r="I269" s="103">
        <v>810</v>
      </c>
    </row>
    <row r="270" spans="1:9" hidden="1" outlineLevel="1" x14ac:dyDescent="0.35">
      <c r="A270" s="83" t="s">
        <v>3300</v>
      </c>
      <c r="B270" s="86" t="s">
        <v>3807</v>
      </c>
      <c r="C270" s="92" t="s">
        <v>3301</v>
      </c>
      <c r="D270" s="96" t="s">
        <v>3808</v>
      </c>
      <c r="E270" s="96">
        <v>0</v>
      </c>
      <c r="F270" s="114">
        <v>1</v>
      </c>
      <c r="G270" s="97">
        <f t="shared" si="4"/>
        <v>1</v>
      </c>
      <c r="H270" s="242">
        <v>43598</v>
      </c>
      <c r="I270" s="103">
        <v>950</v>
      </c>
    </row>
    <row r="271" spans="1:9" hidden="1" outlineLevel="1" x14ac:dyDescent="0.35">
      <c r="A271" s="83" t="s">
        <v>3300</v>
      </c>
      <c r="B271" s="86" t="s">
        <v>3809</v>
      </c>
      <c r="C271" s="92" t="s">
        <v>3301</v>
      </c>
      <c r="D271" s="96" t="s">
        <v>3810</v>
      </c>
      <c r="E271" s="96">
        <v>0</v>
      </c>
      <c r="F271" s="114">
        <v>2</v>
      </c>
      <c r="G271" s="97">
        <f t="shared" si="4"/>
        <v>2</v>
      </c>
      <c r="H271" s="242">
        <v>43598</v>
      </c>
      <c r="I271" s="103">
        <v>400</v>
      </c>
    </row>
    <row r="272" spans="1:9" hidden="1" outlineLevel="1" x14ac:dyDescent="0.35">
      <c r="A272" s="83" t="s">
        <v>3300</v>
      </c>
      <c r="B272" s="86" t="s">
        <v>3811</v>
      </c>
      <c r="C272" s="92" t="s">
        <v>3301</v>
      </c>
      <c r="D272" s="96" t="s">
        <v>3812</v>
      </c>
      <c r="E272" s="96">
        <v>2</v>
      </c>
      <c r="F272" s="114">
        <v>2</v>
      </c>
      <c r="G272" s="97">
        <f t="shared" si="4"/>
        <v>4</v>
      </c>
      <c r="H272" s="242">
        <v>43598</v>
      </c>
      <c r="I272" s="103">
        <v>80</v>
      </c>
    </row>
    <row r="273" spans="1:9" hidden="1" outlineLevel="1" x14ac:dyDescent="0.35">
      <c r="A273" s="83" t="s">
        <v>3300</v>
      </c>
      <c r="B273" s="86" t="s">
        <v>3813</v>
      </c>
      <c r="C273" s="92" t="s">
        <v>3301</v>
      </c>
      <c r="D273" s="96" t="s">
        <v>3814</v>
      </c>
      <c r="E273" s="96">
        <v>1</v>
      </c>
      <c r="F273" s="114">
        <v>2</v>
      </c>
      <c r="G273" s="97">
        <f t="shared" si="4"/>
        <v>3</v>
      </c>
      <c r="H273" s="242">
        <v>43598</v>
      </c>
      <c r="I273" s="103">
        <v>780</v>
      </c>
    </row>
    <row r="274" spans="1:9" hidden="1" outlineLevel="1" x14ac:dyDescent="0.35">
      <c r="A274" s="83" t="s">
        <v>3300</v>
      </c>
      <c r="B274" s="86" t="s">
        <v>3815</v>
      </c>
      <c r="C274" s="92" t="s">
        <v>3301</v>
      </c>
      <c r="D274" s="96" t="s">
        <v>3816</v>
      </c>
      <c r="E274" s="96">
        <v>1</v>
      </c>
      <c r="F274" s="114">
        <v>2</v>
      </c>
      <c r="G274" s="97">
        <f t="shared" si="4"/>
        <v>3</v>
      </c>
      <c r="H274" s="242">
        <v>43598</v>
      </c>
      <c r="I274" s="103">
        <v>925</v>
      </c>
    </row>
    <row r="275" spans="1:9" hidden="1" outlineLevel="1" x14ac:dyDescent="0.35">
      <c r="A275" s="83" t="s">
        <v>3300</v>
      </c>
      <c r="B275" s="86" t="s">
        <v>3817</v>
      </c>
      <c r="C275" s="92" t="s">
        <v>3301</v>
      </c>
      <c r="D275" s="96" t="s">
        <v>3818</v>
      </c>
      <c r="E275" s="96">
        <v>2</v>
      </c>
      <c r="F275" s="114">
        <v>2</v>
      </c>
      <c r="G275" s="97">
        <f t="shared" si="4"/>
        <v>4</v>
      </c>
      <c r="H275" s="242">
        <v>43598</v>
      </c>
      <c r="I275" s="103">
        <v>950</v>
      </c>
    </row>
    <row r="276" spans="1:9" hidden="1" outlineLevel="1" x14ac:dyDescent="0.35">
      <c r="A276" s="83" t="s">
        <v>3300</v>
      </c>
      <c r="B276" s="86" t="s">
        <v>3819</v>
      </c>
      <c r="C276" s="92" t="s">
        <v>3301</v>
      </c>
      <c r="D276" s="96" t="s">
        <v>3820</v>
      </c>
      <c r="E276" s="96">
        <v>2</v>
      </c>
      <c r="F276" s="114">
        <v>2</v>
      </c>
      <c r="G276" s="97">
        <f t="shared" si="4"/>
        <v>4</v>
      </c>
      <c r="H276" s="242">
        <v>43598</v>
      </c>
      <c r="I276" s="103">
        <v>530</v>
      </c>
    </row>
    <row r="277" spans="1:9" hidden="1" outlineLevel="1" x14ac:dyDescent="0.35">
      <c r="A277" s="83" t="s">
        <v>3300</v>
      </c>
      <c r="B277" s="86" t="s">
        <v>3821</v>
      </c>
      <c r="C277" s="92" t="s">
        <v>3301</v>
      </c>
      <c r="D277" s="96" t="s">
        <v>2567</v>
      </c>
      <c r="E277" s="96">
        <v>0</v>
      </c>
      <c r="F277" s="114">
        <v>1</v>
      </c>
      <c r="G277" s="97">
        <f t="shared" si="4"/>
        <v>1</v>
      </c>
      <c r="H277" s="242">
        <v>43598</v>
      </c>
      <c r="I277" s="103">
        <v>930</v>
      </c>
    </row>
    <row r="278" spans="1:9" hidden="1" outlineLevel="1" x14ac:dyDescent="0.35">
      <c r="A278" s="83" t="s">
        <v>3300</v>
      </c>
      <c r="B278" s="86" t="s">
        <v>3822</v>
      </c>
      <c r="C278" s="92" t="s">
        <v>3301</v>
      </c>
      <c r="D278" s="96" t="s">
        <v>3823</v>
      </c>
      <c r="E278" s="96">
        <v>0</v>
      </c>
      <c r="F278" s="114">
        <v>2</v>
      </c>
      <c r="G278" s="97">
        <f t="shared" si="4"/>
        <v>2</v>
      </c>
      <c r="H278" s="242">
        <v>43598</v>
      </c>
      <c r="I278" s="103">
        <v>815</v>
      </c>
    </row>
    <row r="279" spans="1:9" hidden="1" outlineLevel="1" x14ac:dyDescent="0.35">
      <c r="A279" s="83" t="s">
        <v>3300</v>
      </c>
      <c r="B279" s="86" t="s">
        <v>3824</v>
      </c>
      <c r="C279" s="92" t="s">
        <v>3301</v>
      </c>
      <c r="D279" s="96" t="s">
        <v>3825</v>
      </c>
      <c r="E279" s="96">
        <v>1</v>
      </c>
      <c r="F279" s="114">
        <v>2</v>
      </c>
      <c r="G279" s="97">
        <f t="shared" si="4"/>
        <v>3</v>
      </c>
      <c r="H279" s="242">
        <v>43598</v>
      </c>
      <c r="I279" s="103">
        <v>50</v>
      </c>
    </row>
    <row r="280" spans="1:9" hidden="1" outlineLevel="1" x14ac:dyDescent="0.35">
      <c r="A280" s="83" t="s">
        <v>3300</v>
      </c>
      <c r="B280" s="86" t="s">
        <v>3826</v>
      </c>
      <c r="C280" s="92" t="s">
        <v>3301</v>
      </c>
      <c r="D280" s="96" t="s">
        <v>3827</v>
      </c>
      <c r="E280" s="96">
        <v>3</v>
      </c>
      <c r="F280" s="114">
        <v>2</v>
      </c>
      <c r="G280" s="97">
        <f t="shared" si="4"/>
        <v>5</v>
      </c>
      <c r="H280" s="242">
        <v>43598</v>
      </c>
      <c r="I280" s="103">
        <v>60</v>
      </c>
    </row>
    <row r="281" spans="1:9" hidden="1" outlineLevel="1" x14ac:dyDescent="0.35">
      <c r="A281" s="83" t="s">
        <v>3300</v>
      </c>
      <c r="B281" s="86" t="s">
        <v>3828</v>
      </c>
      <c r="C281" s="92" t="s">
        <v>3301</v>
      </c>
      <c r="D281" s="96" t="s">
        <v>3829</v>
      </c>
      <c r="E281" s="96">
        <v>1</v>
      </c>
      <c r="F281" s="114">
        <v>1</v>
      </c>
      <c r="G281" s="97">
        <f t="shared" si="4"/>
        <v>2</v>
      </c>
      <c r="H281" s="242">
        <v>43598</v>
      </c>
      <c r="I281" s="103">
        <v>980</v>
      </c>
    </row>
    <row r="282" spans="1:9" hidden="1" outlineLevel="1" x14ac:dyDescent="0.35">
      <c r="A282" s="83" t="s">
        <v>3300</v>
      </c>
      <c r="B282" s="86" t="s">
        <v>3830</v>
      </c>
      <c r="C282" s="92" t="s">
        <v>3301</v>
      </c>
      <c r="D282" s="96" t="s">
        <v>3831</v>
      </c>
      <c r="E282" s="96">
        <v>0</v>
      </c>
      <c r="F282" s="114">
        <v>2</v>
      </c>
      <c r="G282" s="97">
        <f t="shared" si="4"/>
        <v>2</v>
      </c>
      <c r="H282" s="242">
        <v>43598</v>
      </c>
      <c r="I282" s="103">
        <v>920</v>
      </c>
    </row>
    <row r="283" spans="1:9" hidden="1" outlineLevel="1" x14ac:dyDescent="0.35">
      <c r="A283" s="83" t="s">
        <v>3300</v>
      </c>
      <c r="B283" s="86" t="s">
        <v>3832</v>
      </c>
      <c r="C283" s="92" t="s">
        <v>3301</v>
      </c>
      <c r="D283" s="96" t="s">
        <v>3833</v>
      </c>
      <c r="E283" s="96">
        <v>4</v>
      </c>
      <c r="F283" s="114">
        <v>2</v>
      </c>
      <c r="G283" s="97">
        <f t="shared" si="4"/>
        <v>6</v>
      </c>
      <c r="H283" s="242">
        <v>43598</v>
      </c>
      <c r="I283" s="103">
        <v>840</v>
      </c>
    </row>
    <row r="284" spans="1:9" hidden="1" outlineLevel="1" x14ac:dyDescent="0.35">
      <c r="A284" s="83" t="s">
        <v>3300</v>
      </c>
      <c r="B284" s="86" t="s">
        <v>3834</v>
      </c>
      <c r="C284" s="92" t="s">
        <v>3301</v>
      </c>
      <c r="D284" s="96" t="s">
        <v>3835</v>
      </c>
      <c r="E284" s="96">
        <v>2</v>
      </c>
      <c r="F284" s="114">
        <v>1</v>
      </c>
      <c r="G284" s="97">
        <f t="shared" si="4"/>
        <v>3</v>
      </c>
      <c r="H284" s="242">
        <v>43598</v>
      </c>
      <c r="I284" s="103">
        <v>910</v>
      </c>
    </row>
    <row r="285" spans="1:9" hidden="1" outlineLevel="1" x14ac:dyDescent="0.35">
      <c r="A285" s="83" t="s">
        <v>3300</v>
      </c>
      <c r="B285" s="86" t="s">
        <v>3836</v>
      </c>
      <c r="C285" s="92" t="s">
        <v>3301</v>
      </c>
      <c r="D285" s="96" t="s">
        <v>3837</v>
      </c>
      <c r="E285" s="96">
        <v>0</v>
      </c>
      <c r="F285" s="114">
        <v>1</v>
      </c>
      <c r="G285" s="97">
        <f t="shared" si="4"/>
        <v>1</v>
      </c>
      <c r="H285" s="242">
        <v>43598</v>
      </c>
      <c r="I285" s="103">
        <v>310</v>
      </c>
    </row>
    <row r="286" spans="1:9" hidden="1" outlineLevel="1" x14ac:dyDescent="0.35">
      <c r="A286" s="83" t="s">
        <v>3300</v>
      </c>
      <c r="B286" s="86" t="s">
        <v>3838</v>
      </c>
      <c r="C286" s="92" t="s">
        <v>3301</v>
      </c>
      <c r="D286" s="96" t="s">
        <v>3839</v>
      </c>
      <c r="E286" s="96">
        <v>2</v>
      </c>
      <c r="F286" s="114">
        <v>2</v>
      </c>
      <c r="G286" s="97">
        <f t="shared" si="4"/>
        <v>4</v>
      </c>
      <c r="H286" s="242">
        <v>43598</v>
      </c>
      <c r="I286" s="103">
        <v>705</v>
      </c>
    </row>
    <row r="287" spans="1:9" hidden="1" outlineLevel="1" x14ac:dyDescent="0.35">
      <c r="A287" s="83" t="s">
        <v>3300</v>
      </c>
      <c r="B287" s="86" t="s">
        <v>3840</v>
      </c>
      <c r="C287" s="92" t="s">
        <v>3301</v>
      </c>
      <c r="D287" s="96" t="s">
        <v>3841</v>
      </c>
      <c r="E287" s="96">
        <v>3</v>
      </c>
      <c r="F287" s="114">
        <v>2</v>
      </c>
      <c r="G287" s="97">
        <f t="shared" si="4"/>
        <v>5</v>
      </c>
      <c r="H287" s="242">
        <v>43598</v>
      </c>
      <c r="I287" s="103">
        <v>880</v>
      </c>
    </row>
    <row r="288" spans="1:9" hidden="1" outlineLevel="1" x14ac:dyDescent="0.35">
      <c r="A288" s="83" t="s">
        <v>3300</v>
      </c>
      <c r="B288" s="86" t="s">
        <v>3842</v>
      </c>
      <c r="C288" s="92" t="s">
        <v>3301</v>
      </c>
      <c r="D288" s="96" t="s">
        <v>3843</v>
      </c>
      <c r="E288" s="96">
        <v>4</v>
      </c>
      <c r="F288" s="114">
        <v>1</v>
      </c>
      <c r="G288" s="97">
        <f t="shared" si="4"/>
        <v>5</v>
      </c>
      <c r="H288" s="242">
        <v>43598</v>
      </c>
      <c r="I288" s="103">
        <v>860</v>
      </c>
    </row>
    <row r="289" spans="1:9" hidden="1" outlineLevel="1" x14ac:dyDescent="0.35">
      <c r="A289" s="83" t="s">
        <v>3300</v>
      </c>
      <c r="B289" s="86" t="s">
        <v>3844</v>
      </c>
      <c r="C289" s="92" t="s">
        <v>3301</v>
      </c>
      <c r="D289" s="96" t="s">
        <v>3845</v>
      </c>
      <c r="E289" s="97">
        <v>2</v>
      </c>
      <c r="F289" s="114">
        <v>1</v>
      </c>
      <c r="G289" s="97">
        <f t="shared" si="4"/>
        <v>3</v>
      </c>
      <c r="H289" s="242">
        <v>43598</v>
      </c>
      <c r="I289" s="98">
        <v>870</v>
      </c>
    </row>
    <row r="290" spans="1:9" hidden="1" outlineLevel="1" x14ac:dyDescent="0.35">
      <c r="A290" s="83" t="s">
        <v>3300</v>
      </c>
      <c r="B290" s="86" t="s">
        <v>3846</v>
      </c>
      <c r="C290" s="92" t="s">
        <v>3301</v>
      </c>
      <c r="D290" s="96" t="s">
        <v>3847</v>
      </c>
      <c r="E290" s="97">
        <v>1</v>
      </c>
      <c r="F290" s="114">
        <v>2</v>
      </c>
      <c r="G290" s="97">
        <f t="shared" si="4"/>
        <v>3</v>
      </c>
      <c r="H290" s="242">
        <v>43598</v>
      </c>
      <c r="I290" s="98">
        <v>850</v>
      </c>
    </row>
    <row r="291" spans="1:9" hidden="1" outlineLevel="1" x14ac:dyDescent="0.35">
      <c r="A291" s="83" t="s">
        <v>3300</v>
      </c>
      <c r="B291" s="86" t="s">
        <v>3848</v>
      </c>
      <c r="C291" s="92" t="s">
        <v>3301</v>
      </c>
      <c r="D291" s="96" t="s">
        <v>3849</v>
      </c>
      <c r="E291" s="97">
        <v>0</v>
      </c>
      <c r="F291" s="114">
        <v>2</v>
      </c>
      <c r="G291" s="97">
        <f t="shared" si="4"/>
        <v>2</v>
      </c>
      <c r="H291" s="242">
        <v>43598</v>
      </c>
      <c r="I291" s="98">
        <v>584</v>
      </c>
    </row>
    <row r="292" spans="1:9" hidden="1" outlineLevel="1" x14ac:dyDescent="0.35">
      <c r="A292" s="83" t="s">
        <v>3300</v>
      </c>
      <c r="B292" s="86" t="s">
        <v>3850</v>
      </c>
      <c r="C292" s="92" t="s">
        <v>3301</v>
      </c>
      <c r="D292" s="96" t="s">
        <v>3851</v>
      </c>
      <c r="E292" s="97">
        <v>4</v>
      </c>
      <c r="F292" s="114">
        <v>1</v>
      </c>
      <c r="G292" s="97">
        <f t="shared" si="4"/>
        <v>5</v>
      </c>
      <c r="H292" s="242">
        <v>43598</v>
      </c>
      <c r="I292" s="98">
        <v>502</v>
      </c>
    </row>
    <row r="293" spans="1:9" hidden="1" outlineLevel="1" x14ac:dyDescent="0.35">
      <c r="A293" s="83" t="s">
        <v>3300</v>
      </c>
      <c r="B293" s="86" t="s">
        <v>3852</v>
      </c>
      <c r="C293" s="92" t="s">
        <v>3301</v>
      </c>
      <c r="D293" s="97" t="s">
        <v>3853</v>
      </c>
      <c r="E293" s="97">
        <v>0</v>
      </c>
      <c r="F293" s="114">
        <v>2</v>
      </c>
      <c r="G293" s="97">
        <f t="shared" si="4"/>
        <v>2</v>
      </c>
      <c r="H293" s="242">
        <v>43598</v>
      </c>
      <c r="I293" s="98">
        <v>495</v>
      </c>
    </row>
    <row r="294" spans="1:9" hidden="1" outlineLevel="1" x14ac:dyDescent="0.35">
      <c r="A294" s="83" t="s">
        <v>3300</v>
      </c>
      <c r="B294" s="86" t="s">
        <v>3854</v>
      </c>
      <c r="C294" s="92" t="s">
        <v>3301</v>
      </c>
      <c r="D294" s="97" t="s">
        <v>3855</v>
      </c>
      <c r="E294" s="97">
        <v>2</v>
      </c>
      <c r="F294" s="114">
        <v>1</v>
      </c>
      <c r="G294" s="97">
        <f t="shared" si="4"/>
        <v>3</v>
      </c>
      <c r="H294" s="242">
        <v>43598</v>
      </c>
      <c r="I294" s="98">
        <v>315</v>
      </c>
    </row>
    <row r="295" spans="1:9" hidden="1" outlineLevel="1" x14ac:dyDescent="0.35">
      <c r="A295" s="83" t="s">
        <v>3300</v>
      </c>
      <c r="B295" s="86" t="s">
        <v>3856</v>
      </c>
      <c r="C295" s="92" t="s">
        <v>3301</v>
      </c>
      <c r="D295" s="97" t="s">
        <v>3857</v>
      </c>
      <c r="E295" s="97">
        <v>1</v>
      </c>
      <c r="F295" s="114">
        <v>1</v>
      </c>
      <c r="G295" s="97">
        <f t="shared" si="4"/>
        <v>2</v>
      </c>
      <c r="H295" s="242">
        <v>43598</v>
      </c>
      <c r="I295" s="98">
        <v>375</v>
      </c>
    </row>
    <row r="296" spans="1:9" hidden="1" outlineLevel="1" x14ac:dyDescent="0.35">
      <c r="A296" s="83" t="s">
        <v>3300</v>
      </c>
      <c r="B296" s="86" t="s">
        <v>3858</v>
      </c>
      <c r="C296" s="92" t="s">
        <v>3301</v>
      </c>
      <c r="D296" s="97" t="s">
        <v>2853</v>
      </c>
      <c r="E296" s="97">
        <v>2</v>
      </c>
      <c r="F296" s="114">
        <v>1</v>
      </c>
      <c r="G296" s="97">
        <f t="shared" si="4"/>
        <v>3</v>
      </c>
      <c r="H296" s="242">
        <v>43598</v>
      </c>
      <c r="I296" s="98">
        <v>670</v>
      </c>
    </row>
    <row r="297" spans="1:9" hidden="1" outlineLevel="1" x14ac:dyDescent="0.35">
      <c r="A297" s="83" t="s">
        <v>3300</v>
      </c>
      <c r="B297" s="86" t="s">
        <v>3859</v>
      </c>
      <c r="C297" s="92" t="s">
        <v>3301</v>
      </c>
      <c r="D297" s="97" t="s">
        <v>2948</v>
      </c>
      <c r="E297" s="97">
        <v>1</v>
      </c>
      <c r="F297" s="114">
        <v>2</v>
      </c>
      <c r="G297" s="97">
        <f t="shared" si="4"/>
        <v>3</v>
      </c>
      <c r="H297" s="242">
        <v>43598</v>
      </c>
      <c r="I297" s="98">
        <v>540</v>
      </c>
    </row>
    <row r="298" spans="1:9" hidden="1" outlineLevel="1" x14ac:dyDescent="0.35">
      <c r="A298" s="83" t="s">
        <v>3300</v>
      </c>
      <c r="B298" s="86" t="s">
        <v>3860</v>
      </c>
      <c r="C298" s="92" t="s">
        <v>3301</v>
      </c>
      <c r="D298" s="97" t="s">
        <v>3861</v>
      </c>
      <c r="E298" s="97">
        <v>4</v>
      </c>
      <c r="F298" s="114">
        <v>1</v>
      </c>
      <c r="G298" s="97">
        <f t="shared" si="4"/>
        <v>5</v>
      </c>
      <c r="H298" s="242">
        <v>43598</v>
      </c>
      <c r="I298" s="98">
        <v>870</v>
      </c>
    </row>
    <row r="299" spans="1:9" hidden="1" outlineLevel="1" x14ac:dyDescent="0.35">
      <c r="A299" s="83" t="s">
        <v>3300</v>
      </c>
      <c r="B299" s="86" t="s">
        <v>3862</v>
      </c>
      <c r="C299" s="92" t="s">
        <v>3301</v>
      </c>
      <c r="D299" s="97" t="s">
        <v>2389</v>
      </c>
      <c r="E299" s="97">
        <v>2</v>
      </c>
      <c r="F299" s="114">
        <v>1</v>
      </c>
      <c r="G299" s="97">
        <f t="shared" si="4"/>
        <v>3</v>
      </c>
      <c r="H299" s="242">
        <v>43598</v>
      </c>
      <c r="I299" s="98">
        <v>990</v>
      </c>
    </row>
    <row r="300" spans="1:9" ht="15" collapsed="1" thickBot="1" x14ac:dyDescent="0.4">
      <c r="A300" s="84" t="s">
        <v>3300</v>
      </c>
      <c r="B300" s="87"/>
      <c r="C300" s="93" t="s">
        <v>3301</v>
      </c>
      <c r="D300" s="94">
        <f>COUNTA(D217:D299)</f>
        <v>83</v>
      </c>
      <c r="E300" s="94">
        <f>SUM(E217:E299)</f>
        <v>144</v>
      </c>
      <c r="F300" s="94">
        <f>SUM(F217:F299)</f>
        <v>138</v>
      </c>
      <c r="G300" s="94">
        <f t="shared" si="4"/>
        <v>282</v>
      </c>
      <c r="H300" s="106">
        <v>43598</v>
      </c>
      <c r="I300" s="95">
        <f>AVERAGE(I217:I299)</f>
        <v>557.10843373493981</v>
      </c>
    </row>
    <row r="301" spans="1:9" hidden="1" outlineLevel="1" x14ac:dyDescent="0.35">
      <c r="A301" s="85" t="s">
        <v>3302</v>
      </c>
      <c r="B301" s="88" t="s">
        <v>3863</v>
      </c>
      <c r="C301" s="99" t="s">
        <v>3303</v>
      </c>
      <c r="D301" s="100" t="s">
        <v>3864</v>
      </c>
      <c r="E301" s="100">
        <v>5</v>
      </c>
      <c r="F301" s="101">
        <v>5</v>
      </c>
      <c r="G301" s="101">
        <f t="shared" si="4"/>
        <v>10</v>
      </c>
      <c r="H301" s="238">
        <v>43613</v>
      </c>
      <c r="I301" s="115">
        <v>700</v>
      </c>
    </row>
    <row r="302" spans="1:9" hidden="1" outlineLevel="1" x14ac:dyDescent="0.35">
      <c r="A302" s="83" t="s">
        <v>3302</v>
      </c>
      <c r="B302" s="86" t="s">
        <v>3865</v>
      </c>
      <c r="C302" s="92" t="s">
        <v>3303</v>
      </c>
      <c r="D302" s="96" t="s">
        <v>3866</v>
      </c>
      <c r="E302" s="96">
        <v>2</v>
      </c>
      <c r="F302" s="97">
        <v>4</v>
      </c>
      <c r="G302" s="97">
        <f t="shared" si="4"/>
        <v>6</v>
      </c>
      <c r="H302" s="238">
        <v>43613</v>
      </c>
      <c r="I302" s="98">
        <v>300</v>
      </c>
    </row>
    <row r="303" spans="1:9" hidden="1" outlineLevel="1" x14ac:dyDescent="0.35">
      <c r="A303" s="83" t="s">
        <v>3302</v>
      </c>
      <c r="B303" s="86" t="s">
        <v>3867</v>
      </c>
      <c r="C303" s="92" t="s">
        <v>3303</v>
      </c>
      <c r="D303" s="96" t="s">
        <v>3868</v>
      </c>
      <c r="E303" s="96">
        <v>3</v>
      </c>
      <c r="F303" s="97">
        <v>4</v>
      </c>
      <c r="G303" s="97">
        <f t="shared" si="4"/>
        <v>7</v>
      </c>
      <c r="H303" s="238">
        <v>43613</v>
      </c>
      <c r="I303" s="98">
        <v>200</v>
      </c>
    </row>
    <row r="304" spans="1:9" hidden="1" outlineLevel="1" x14ac:dyDescent="0.35">
      <c r="A304" s="83" t="s">
        <v>3302</v>
      </c>
      <c r="B304" s="86" t="s">
        <v>3869</v>
      </c>
      <c r="C304" s="92" t="s">
        <v>3303</v>
      </c>
      <c r="D304" s="96" t="s">
        <v>3870</v>
      </c>
      <c r="E304" s="96">
        <v>4</v>
      </c>
      <c r="F304" s="97">
        <v>6</v>
      </c>
      <c r="G304" s="97">
        <f t="shared" si="4"/>
        <v>10</v>
      </c>
      <c r="H304" s="238">
        <v>43613</v>
      </c>
      <c r="I304" s="98">
        <v>100</v>
      </c>
    </row>
    <row r="305" spans="1:9" hidden="1" outlineLevel="1" x14ac:dyDescent="0.35">
      <c r="A305" s="83" t="s">
        <v>3302</v>
      </c>
      <c r="B305" s="86" t="s">
        <v>3871</v>
      </c>
      <c r="C305" s="92" t="s">
        <v>3303</v>
      </c>
      <c r="D305" s="96" t="s">
        <v>3872</v>
      </c>
      <c r="E305" s="96">
        <v>1</v>
      </c>
      <c r="F305" s="97">
        <v>3</v>
      </c>
      <c r="G305" s="97">
        <f t="shared" si="4"/>
        <v>4</v>
      </c>
      <c r="H305" s="238">
        <v>43613</v>
      </c>
      <c r="I305" s="98">
        <v>600</v>
      </c>
    </row>
    <row r="306" spans="1:9" hidden="1" outlineLevel="1" x14ac:dyDescent="0.35">
      <c r="A306" s="83" t="s">
        <v>3302</v>
      </c>
      <c r="B306" s="86" t="s">
        <v>3873</v>
      </c>
      <c r="C306" s="92" t="s">
        <v>3303</v>
      </c>
      <c r="D306" s="96" t="s">
        <v>3874</v>
      </c>
      <c r="E306" s="96">
        <v>3</v>
      </c>
      <c r="F306" s="97">
        <v>5</v>
      </c>
      <c r="G306" s="97">
        <f t="shared" si="4"/>
        <v>8</v>
      </c>
      <c r="H306" s="238">
        <v>43613</v>
      </c>
      <c r="I306" s="98">
        <v>570</v>
      </c>
    </row>
    <row r="307" spans="1:9" hidden="1" outlineLevel="1" x14ac:dyDescent="0.35">
      <c r="A307" s="83" t="s">
        <v>3302</v>
      </c>
      <c r="B307" s="86" t="s">
        <v>3875</v>
      </c>
      <c r="C307" s="92" t="s">
        <v>3303</v>
      </c>
      <c r="D307" s="96" t="s">
        <v>3876</v>
      </c>
      <c r="E307" s="96">
        <v>2</v>
      </c>
      <c r="F307" s="97">
        <v>3</v>
      </c>
      <c r="G307" s="97">
        <f t="shared" si="4"/>
        <v>5</v>
      </c>
      <c r="H307" s="238">
        <v>43613</v>
      </c>
      <c r="I307" s="98">
        <v>200</v>
      </c>
    </row>
    <row r="308" spans="1:9" hidden="1" outlineLevel="1" x14ac:dyDescent="0.35">
      <c r="A308" s="83" t="s">
        <v>3302</v>
      </c>
      <c r="B308" s="86" t="s">
        <v>3877</v>
      </c>
      <c r="C308" s="92" t="s">
        <v>3303</v>
      </c>
      <c r="D308" s="96" t="s">
        <v>3878</v>
      </c>
      <c r="E308" s="96">
        <v>3</v>
      </c>
      <c r="F308" s="97">
        <v>4</v>
      </c>
      <c r="G308" s="97">
        <f t="shared" si="4"/>
        <v>7</v>
      </c>
      <c r="H308" s="238">
        <v>43613</v>
      </c>
      <c r="I308" s="98">
        <v>500</v>
      </c>
    </row>
    <row r="309" spans="1:9" hidden="1" outlineLevel="1" x14ac:dyDescent="0.35">
      <c r="A309" s="83" t="s">
        <v>3302</v>
      </c>
      <c r="B309" s="86" t="s">
        <v>3879</v>
      </c>
      <c r="C309" s="92" t="s">
        <v>3303</v>
      </c>
      <c r="D309" s="96" t="s">
        <v>3880</v>
      </c>
      <c r="E309" s="96">
        <v>4</v>
      </c>
      <c r="F309" s="97">
        <v>4</v>
      </c>
      <c r="G309" s="97">
        <f t="shared" si="4"/>
        <v>8</v>
      </c>
      <c r="H309" s="238">
        <v>43613</v>
      </c>
      <c r="I309" s="98">
        <v>300</v>
      </c>
    </row>
    <row r="310" spans="1:9" hidden="1" outlineLevel="1" x14ac:dyDescent="0.35">
      <c r="A310" s="83" t="s">
        <v>3302</v>
      </c>
      <c r="B310" s="86" t="s">
        <v>3881</v>
      </c>
      <c r="C310" s="92" t="s">
        <v>3303</v>
      </c>
      <c r="D310" s="96" t="s">
        <v>3882</v>
      </c>
      <c r="E310" s="96">
        <v>5</v>
      </c>
      <c r="F310" s="97">
        <v>6</v>
      </c>
      <c r="G310" s="97">
        <f t="shared" si="4"/>
        <v>11</v>
      </c>
      <c r="H310" s="238">
        <v>43613</v>
      </c>
      <c r="I310" s="98">
        <v>100</v>
      </c>
    </row>
    <row r="311" spans="1:9" hidden="1" outlineLevel="1" x14ac:dyDescent="0.35">
      <c r="A311" s="83" t="s">
        <v>3302</v>
      </c>
      <c r="B311" s="86" t="s">
        <v>3883</v>
      </c>
      <c r="C311" s="92" t="s">
        <v>3303</v>
      </c>
      <c r="D311" s="96" t="s">
        <v>3884</v>
      </c>
      <c r="E311" s="96">
        <v>4</v>
      </c>
      <c r="F311" s="97">
        <v>4</v>
      </c>
      <c r="G311" s="97">
        <f t="shared" si="4"/>
        <v>8</v>
      </c>
      <c r="H311" s="238">
        <v>43613</v>
      </c>
      <c r="I311" s="98">
        <v>600</v>
      </c>
    </row>
    <row r="312" spans="1:9" hidden="1" outlineLevel="1" x14ac:dyDescent="0.35">
      <c r="A312" s="83" t="s">
        <v>3302</v>
      </c>
      <c r="B312" s="86" t="s">
        <v>3885</v>
      </c>
      <c r="C312" s="92" t="s">
        <v>3303</v>
      </c>
      <c r="D312" s="96" t="s">
        <v>3886</v>
      </c>
      <c r="E312" s="96">
        <v>2</v>
      </c>
      <c r="F312" s="97">
        <v>4</v>
      </c>
      <c r="G312" s="97">
        <f t="shared" si="4"/>
        <v>6</v>
      </c>
      <c r="H312" s="238">
        <v>43613</v>
      </c>
      <c r="I312" s="98">
        <v>250</v>
      </c>
    </row>
    <row r="313" spans="1:9" hidden="1" outlineLevel="1" x14ac:dyDescent="0.35">
      <c r="A313" s="83" t="s">
        <v>3302</v>
      </c>
      <c r="B313" s="86" t="s">
        <v>3887</v>
      </c>
      <c r="C313" s="92" t="s">
        <v>3303</v>
      </c>
      <c r="D313" s="96" t="s">
        <v>3888</v>
      </c>
      <c r="E313" s="96">
        <v>3</v>
      </c>
      <c r="F313" s="97">
        <v>5</v>
      </c>
      <c r="G313" s="97">
        <f t="shared" si="4"/>
        <v>8</v>
      </c>
      <c r="H313" s="238">
        <v>43613</v>
      </c>
      <c r="I313" s="98">
        <v>380</v>
      </c>
    </row>
    <row r="314" spans="1:9" hidden="1" outlineLevel="1" x14ac:dyDescent="0.35">
      <c r="A314" s="83" t="s">
        <v>3302</v>
      </c>
      <c r="B314" s="86" t="s">
        <v>3889</v>
      </c>
      <c r="C314" s="92" t="s">
        <v>3303</v>
      </c>
      <c r="D314" s="96" t="s">
        <v>3890</v>
      </c>
      <c r="E314" s="96">
        <v>1</v>
      </c>
      <c r="F314" s="97">
        <v>3</v>
      </c>
      <c r="G314" s="97">
        <f t="shared" si="4"/>
        <v>4</v>
      </c>
      <c r="H314" s="238">
        <v>43613</v>
      </c>
      <c r="I314" s="98">
        <v>600</v>
      </c>
    </row>
    <row r="315" spans="1:9" hidden="1" outlineLevel="1" x14ac:dyDescent="0.35">
      <c r="A315" s="83" t="s">
        <v>3302</v>
      </c>
      <c r="B315" s="86" t="s">
        <v>3891</v>
      </c>
      <c r="C315" s="92" t="s">
        <v>3303</v>
      </c>
      <c r="D315" s="96" t="s">
        <v>3892</v>
      </c>
      <c r="E315" s="96">
        <v>4</v>
      </c>
      <c r="F315" s="97">
        <v>5</v>
      </c>
      <c r="G315" s="97">
        <f t="shared" si="4"/>
        <v>9</v>
      </c>
      <c r="H315" s="238">
        <v>43613</v>
      </c>
      <c r="I315" s="98">
        <v>100</v>
      </c>
    </row>
    <row r="316" spans="1:9" hidden="1" outlineLevel="1" x14ac:dyDescent="0.35">
      <c r="A316" s="83" t="s">
        <v>3302</v>
      </c>
      <c r="B316" s="86" t="s">
        <v>3893</v>
      </c>
      <c r="C316" s="92" t="s">
        <v>3303</v>
      </c>
      <c r="D316" s="96" t="s">
        <v>3894</v>
      </c>
      <c r="E316" s="96">
        <v>3</v>
      </c>
      <c r="F316" s="97">
        <v>3</v>
      </c>
      <c r="G316" s="97">
        <f t="shared" si="4"/>
        <v>6</v>
      </c>
      <c r="H316" s="238">
        <v>43613</v>
      </c>
      <c r="I316" s="98">
        <v>200</v>
      </c>
    </row>
    <row r="317" spans="1:9" hidden="1" outlineLevel="1" x14ac:dyDescent="0.35">
      <c r="A317" s="83" t="s">
        <v>3302</v>
      </c>
      <c r="B317" s="86" t="s">
        <v>3895</v>
      </c>
      <c r="C317" s="92" t="s">
        <v>3303</v>
      </c>
      <c r="D317" s="96" t="s">
        <v>3896</v>
      </c>
      <c r="E317" s="96">
        <v>2</v>
      </c>
      <c r="F317" s="97">
        <v>4</v>
      </c>
      <c r="G317" s="97">
        <f t="shared" si="4"/>
        <v>6</v>
      </c>
      <c r="H317" s="238">
        <v>43613</v>
      </c>
      <c r="I317" s="98">
        <v>800</v>
      </c>
    </row>
    <row r="318" spans="1:9" hidden="1" outlineLevel="1" x14ac:dyDescent="0.35">
      <c r="A318" s="83" t="s">
        <v>3302</v>
      </c>
      <c r="B318" s="86" t="s">
        <v>3897</v>
      </c>
      <c r="C318" s="92" t="s">
        <v>3303</v>
      </c>
      <c r="D318" s="96" t="s">
        <v>3898</v>
      </c>
      <c r="E318" s="96">
        <v>6</v>
      </c>
      <c r="F318" s="97">
        <v>6</v>
      </c>
      <c r="G318" s="97">
        <f t="shared" si="4"/>
        <v>12</v>
      </c>
      <c r="H318" s="238">
        <v>43613</v>
      </c>
      <c r="I318" s="98">
        <v>400</v>
      </c>
    </row>
    <row r="319" spans="1:9" hidden="1" outlineLevel="1" x14ac:dyDescent="0.35">
      <c r="A319" s="83" t="s">
        <v>3302</v>
      </c>
      <c r="B319" s="86" t="s">
        <v>3899</v>
      </c>
      <c r="C319" s="92" t="s">
        <v>3303</v>
      </c>
      <c r="D319" s="96" t="s">
        <v>3900</v>
      </c>
      <c r="E319" s="96">
        <v>4</v>
      </c>
      <c r="F319" s="97">
        <v>6</v>
      </c>
      <c r="G319" s="97">
        <f t="shared" si="4"/>
        <v>10</v>
      </c>
      <c r="H319" s="238">
        <v>43613</v>
      </c>
      <c r="I319" s="98">
        <v>100</v>
      </c>
    </row>
    <row r="320" spans="1:9" hidden="1" outlineLevel="1" x14ac:dyDescent="0.35">
      <c r="A320" s="83" t="s">
        <v>3302</v>
      </c>
      <c r="B320" s="86" t="s">
        <v>3901</v>
      </c>
      <c r="C320" s="92" t="s">
        <v>3303</v>
      </c>
      <c r="D320" s="96" t="s">
        <v>3902</v>
      </c>
      <c r="E320" s="96">
        <v>2</v>
      </c>
      <c r="F320" s="97">
        <v>3</v>
      </c>
      <c r="G320" s="97">
        <f t="shared" si="4"/>
        <v>5</v>
      </c>
      <c r="H320" s="238">
        <v>43613</v>
      </c>
      <c r="I320" s="98">
        <v>300</v>
      </c>
    </row>
    <row r="321" spans="1:9" hidden="1" outlineLevel="1" x14ac:dyDescent="0.35">
      <c r="A321" s="83" t="s">
        <v>3302</v>
      </c>
      <c r="B321" s="86" t="s">
        <v>3903</v>
      </c>
      <c r="C321" s="92" t="s">
        <v>3303</v>
      </c>
      <c r="D321" s="96" t="s">
        <v>3904</v>
      </c>
      <c r="E321" s="96">
        <v>3</v>
      </c>
      <c r="F321" s="97">
        <v>4</v>
      </c>
      <c r="G321" s="97">
        <f t="shared" si="4"/>
        <v>7</v>
      </c>
      <c r="H321" s="238">
        <v>43613</v>
      </c>
      <c r="I321" s="98">
        <v>500</v>
      </c>
    </row>
    <row r="322" spans="1:9" hidden="1" outlineLevel="1" x14ac:dyDescent="0.35">
      <c r="A322" s="83" t="s">
        <v>3302</v>
      </c>
      <c r="B322" s="86" t="s">
        <v>3905</v>
      </c>
      <c r="C322" s="92" t="s">
        <v>3303</v>
      </c>
      <c r="D322" s="96" t="s">
        <v>3906</v>
      </c>
      <c r="E322" s="96">
        <v>5</v>
      </c>
      <c r="F322" s="97">
        <v>5</v>
      </c>
      <c r="G322" s="97">
        <f t="shared" ref="G322:G385" si="5">E322+F322</f>
        <v>10</v>
      </c>
      <c r="H322" s="238">
        <v>43613</v>
      </c>
      <c r="I322" s="98">
        <v>700</v>
      </c>
    </row>
    <row r="323" spans="1:9" hidden="1" outlineLevel="1" x14ac:dyDescent="0.35">
      <c r="A323" s="83" t="s">
        <v>3302</v>
      </c>
      <c r="B323" s="86" t="s">
        <v>3907</v>
      </c>
      <c r="C323" s="92" t="s">
        <v>3303</v>
      </c>
      <c r="D323" s="96" t="s">
        <v>3908</v>
      </c>
      <c r="E323" s="96">
        <v>1</v>
      </c>
      <c r="F323" s="97">
        <v>3</v>
      </c>
      <c r="G323" s="97">
        <f t="shared" si="5"/>
        <v>4</v>
      </c>
      <c r="H323" s="238">
        <v>43613</v>
      </c>
      <c r="I323" s="98">
        <v>150</v>
      </c>
    </row>
    <row r="324" spans="1:9" hidden="1" outlineLevel="1" x14ac:dyDescent="0.35">
      <c r="A324" s="83" t="s">
        <v>3302</v>
      </c>
      <c r="B324" s="86" t="s">
        <v>3909</v>
      </c>
      <c r="C324" s="92" t="s">
        <v>3303</v>
      </c>
      <c r="D324" s="96" t="s">
        <v>3910</v>
      </c>
      <c r="E324" s="96">
        <v>2</v>
      </c>
      <c r="F324" s="97">
        <v>4</v>
      </c>
      <c r="G324" s="97">
        <f t="shared" si="5"/>
        <v>6</v>
      </c>
      <c r="H324" s="238">
        <v>43613</v>
      </c>
      <c r="I324" s="98">
        <v>370</v>
      </c>
    </row>
    <row r="325" spans="1:9" hidden="1" outlineLevel="1" x14ac:dyDescent="0.35">
      <c r="A325" s="83" t="s">
        <v>3302</v>
      </c>
      <c r="B325" s="86" t="s">
        <v>3911</v>
      </c>
      <c r="C325" s="92" t="s">
        <v>3303</v>
      </c>
      <c r="D325" s="96" t="s">
        <v>3912</v>
      </c>
      <c r="E325" s="96">
        <v>3</v>
      </c>
      <c r="F325" s="97">
        <v>5</v>
      </c>
      <c r="G325" s="97">
        <f t="shared" si="5"/>
        <v>8</v>
      </c>
      <c r="H325" s="238">
        <v>43613</v>
      </c>
      <c r="I325" s="98">
        <v>550</v>
      </c>
    </row>
    <row r="326" spans="1:9" hidden="1" outlineLevel="1" x14ac:dyDescent="0.35">
      <c r="A326" s="83" t="s">
        <v>3302</v>
      </c>
      <c r="B326" s="86" t="s">
        <v>3913</v>
      </c>
      <c r="C326" s="92" t="s">
        <v>3303</v>
      </c>
      <c r="D326" s="96" t="s">
        <v>3914</v>
      </c>
      <c r="E326" s="96">
        <v>2</v>
      </c>
      <c r="F326" s="97">
        <v>4</v>
      </c>
      <c r="G326" s="97">
        <f t="shared" si="5"/>
        <v>6</v>
      </c>
      <c r="H326" s="238">
        <v>43613</v>
      </c>
      <c r="I326" s="98">
        <v>350</v>
      </c>
    </row>
    <row r="327" spans="1:9" hidden="1" outlineLevel="1" x14ac:dyDescent="0.35">
      <c r="A327" s="83" t="s">
        <v>3302</v>
      </c>
      <c r="B327" s="86" t="s">
        <v>3915</v>
      </c>
      <c r="C327" s="92" t="s">
        <v>3303</v>
      </c>
      <c r="D327" s="96" t="s">
        <v>3916</v>
      </c>
      <c r="E327" s="96">
        <v>4</v>
      </c>
      <c r="F327" s="97">
        <v>4</v>
      </c>
      <c r="G327" s="97">
        <f t="shared" si="5"/>
        <v>8</v>
      </c>
      <c r="H327" s="238">
        <v>43613</v>
      </c>
      <c r="I327" s="98">
        <v>450</v>
      </c>
    </row>
    <row r="328" spans="1:9" hidden="1" outlineLevel="1" x14ac:dyDescent="0.35">
      <c r="A328" s="83" t="s">
        <v>3302</v>
      </c>
      <c r="B328" s="86" t="s">
        <v>3917</v>
      </c>
      <c r="C328" s="92" t="s">
        <v>3303</v>
      </c>
      <c r="D328" s="96" t="s">
        <v>3918</v>
      </c>
      <c r="E328" s="96">
        <v>3</v>
      </c>
      <c r="F328" s="97">
        <v>5</v>
      </c>
      <c r="G328" s="97">
        <f t="shared" si="5"/>
        <v>8</v>
      </c>
      <c r="H328" s="238">
        <v>43613</v>
      </c>
      <c r="I328" s="98">
        <v>150</v>
      </c>
    </row>
    <row r="329" spans="1:9" hidden="1" outlineLevel="1" x14ac:dyDescent="0.35">
      <c r="A329" s="83" t="s">
        <v>3302</v>
      </c>
      <c r="B329" s="86" t="s">
        <v>3919</v>
      </c>
      <c r="C329" s="92" t="s">
        <v>3303</v>
      </c>
      <c r="D329" s="96" t="s">
        <v>3920</v>
      </c>
      <c r="E329" s="96">
        <v>5</v>
      </c>
      <c r="F329" s="97">
        <v>4</v>
      </c>
      <c r="G329" s="97">
        <f t="shared" si="5"/>
        <v>9</v>
      </c>
      <c r="H329" s="238">
        <v>43613</v>
      </c>
      <c r="I329" s="98">
        <v>440</v>
      </c>
    </row>
    <row r="330" spans="1:9" hidden="1" outlineLevel="1" x14ac:dyDescent="0.35">
      <c r="A330" s="83" t="s">
        <v>3302</v>
      </c>
      <c r="B330" s="86" t="s">
        <v>3921</v>
      </c>
      <c r="C330" s="92" t="s">
        <v>3303</v>
      </c>
      <c r="D330" s="96" t="s">
        <v>3922</v>
      </c>
      <c r="E330" s="96">
        <v>2</v>
      </c>
      <c r="F330" s="97">
        <v>3</v>
      </c>
      <c r="G330" s="97">
        <f t="shared" si="5"/>
        <v>5</v>
      </c>
      <c r="H330" s="238">
        <v>43613</v>
      </c>
      <c r="I330" s="98">
        <v>250</v>
      </c>
    </row>
    <row r="331" spans="1:9" hidden="1" outlineLevel="1" x14ac:dyDescent="0.35">
      <c r="A331" s="83" t="s">
        <v>3302</v>
      </c>
      <c r="B331" s="86" t="s">
        <v>3923</v>
      </c>
      <c r="C331" s="92" t="s">
        <v>3303</v>
      </c>
      <c r="D331" s="96" t="s">
        <v>3924</v>
      </c>
      <c r="E331" s="96">
        <v>2</v>
      </c>
      <c r="F331" s="97">
        <v>4</v>
      </c>
      <c r="G331" s="97">
        <f t="shared" si="5"/>
        <v>6</v>
      </c>
      <c r="H331" s="238">
        <v>43613</v>
      </c>
      <c r="I331" s="98">
        <v>500</v>
      </c>
    </row>
    <row r="332" spans="1:9" hidden="1" outlineLevel="1" x14ac:dyDescent="0.35">
      <c r="A332" s="83" t="s">
        <v>3302</v>
      </c>
      <c r="B332" s="86" t="s">
        <v>3925</v>
      </c>
      <c r="C332" s="92" t="s">
        <v>3303</v>
      </c>
      <c r="D332" s="96" t="s">
        <v>3926</v>
      </c>
      <c r="E332" s="96">
        <v>2</v>
      </c>
      <c r="F332" s="97">
        <v>3</v>
      </c>
      <c r="G332" s="97">
        <f t="shared" si="5"/>
        <v>5</v>
      </c>
      <c r="H332" s="238">
        <v>43613</v>
      </c>
      <c r="I332" s="98">
        <v>350</v>
      </c>
    </row>
    <row r="333" spans="1:9" hidden="1" outlineLevel="1" x14ac:dyDescent="0.35">
      <c r="A333" s="83" t="s">
        <v>3302</v>
      </c>
      <c r="B333" s="86" t="s">
        <v>3927</v>
      </c>
      <c r="C333" s="92" t="s">
        <v>3303</v>
      </c>
      <c r="D333" s="96" t="s">
        <v>3928</v>
      </c>
      <c r="E333" s="96">
        <v>3</v>
      </c>
      <c r="F333" s="97">
        <v>6</v>
      </c>
      <c r="G333" s="97">
        <f t="shared" si="5"/>
        <v>9</v>
      </c>
      <c r="H333" s="238">
        <v>43613</v>
      </c>
      <c r="I333" s="98">
        <v>180</v>
      </c>
    </row>
    <row r="334" spans="1:9" hidden="1" outlineLevel="1" x14ac:dyDescent="0.35">
      <c r="A334" s="83" t="s">
        <v>3302</v>
      </c>
      <c r="B334" s="86" t="s">
        <v>3929</v>
      </c>
      <c r="C334" s="92" t="s">
        <v>3303</v>
      </c>
      <c r="D334" s="96" t="s">
        <v>3930</v>
      </c>
      <c r="E334" s="96">
        <v>4</v>
      </c>
      <c r="F334" s="97">
        <v>5</v>
      </c>
      <c r="G334" s="97">
        <f t="shared" si="5"/>
        <v>9</v>
      </c>
      <c r="H334" s="238">
        <v>43613</v>
      </c>
      <c r="I334" s="98">
        <v>200</v>
      </c>
    </row>
    <row r="335" spans="1:9" hidden="1" outlineLevel="1" x14ac:dyDescent="0.35">
      <c r="A335" s="83" t="s">
        <v>3302</v>
      </c>
      <c r="B335" s="86" t="s">
        <v>3931</v>
      </c>
      <c r="C335" s="92" t="s">
        <v>3303</v>
      </c>
      <c r="D335" s="96" t="s">
        <v>3932</v>
      </c>
      <c r="E335" s="96">
        <v>1</v>
      </c>
      <c r="F335" s="97">
        <v>3</v>
      </c>
      <c r="G335" s="97">
        <f t="shared" si="5"/>
        <v>4</v>
      </c>
      <c r="H335" s="238">
        <v>43613</v>
      </c>
      <c r="I335" s="98">
        <v>400</v>
      </c>
    </row>
    <row r="336" spans="1:9" hidden="1" outlineLevel="1" x14ac:dyDescent="0.35">
      <c r="A336" s="83" t="s">
        <v>3302</v>
      </c>
      <c r="B336" s="86" t="s">
        <v>3933</v>
      </c>
      <c r="C336" s="92" t="s">
        <v>3303</v>
      </c>
      <c r="D336" s="96" t="s">
        <v>3934</v>
      </c>
      <c r="E336" s="96">
        <v>2</v>
      </c>
      <c r="F336" s="97">
        <v>4</v>
      </c>
      <c r="G336" s="97">
        <f t="shared" si="5"/>
        <v>6</v>
      </c>
      <c r="H336" s="238">
        <v>43613</v>
      </c>
      <c r="I336" s="98">
        <v>600</v>
      </c>
    </row>
    <row r="337" spans="1:9" hidden="1" outlineLevel="1" x14ac:dyDescent="0.35">
      <c r="A337" s="83" t="s">
        <v>3302</v>
      </c>
      <c r="B337" s="86" t="s">
        <v>3935</v>
      </c>
      <c r="C337" s="92" t="s">
        <v>3303</v>
      </c>
      <c r="D337" s="96" t="s">
        <v>3936</v>
      </c>
      <c r="E337" s="96">
        <v>3</v>
      </c>
      <c r="F337" s="97">
        <v>5</v>
      </c>
      <c r="G337" s="97">
        <f t="shared" si="5"/>
        <v>8</v>
      </c>
      <c r="H337" s="238">
        <v>43613</v>
      </c>
      <c r="I337" s="98">
        <v>800</v>
      </c>
    </row>
    <row r="338" spans="1:9" hidden="1" outlineLevel="1" x14ac:dyDescent="0.35">
      <c r="A338" s="83" t="s">
        <v>3302</v>
      </c>
      <c r="B338" s="86" t="s">
        <v>3937</v>
      </c>
      <c r="C338" s="92" t="s">
        <v>3303</v>
      </c>
      <c r="D338" s="96" t="s">
        <v>3938</v>
      </c>
      <c r="E338" s="96">
        <v>4</v>
      </c>
      <c r="F338" s="97">
        <v>3</v>
      </c>
      <c r="G338" s="97">
        <f t="shared" si="5"/>
        <v>7</v>
      </c>
      <c r="H338" s="238">
        <v>43613</v>
      </c>
      <c r="I338" s="98">
        <v>250</v>
      </c>
    </row>
    <row r="339" spans="1:9" hidden="1" outlineLevel="1" x14ac:dyDescent="0.35">
      <c r="A339" s="83" t="s">
        <v>3302</v>
      </c>
      <c r="B339" s="86" t="s">
        <v>3939</v>
      </c>
      <c r="C339" s="92" t="s">
        <v>3303</v>
      </c>
      <c r="D339" s="96" t="s">
        <v>3940</v>
      </c>
      <c r="E339" s="96">
        <v>2</v>
      </c>
      <c r="F339" s="97">
        <v>4</v>
      </c>
      <c r="G339" s="97">
        <f t="shared" si="5"/>
        <v>6</v>
      </c>
      <c r="H339" s="238">
        <v>43613</v>
      </c>
      <c r="I339" s="98">
        <v>480</v>
      </c>
    </row>
    <row r="340" spans="1:9" hidden="1" outlineLevel="1" x14ac:dyDescent="0.35">
      <c r="A340" s="83" t="s">
        <v>3302</v>
      </c>
      <c r="B340" s="86" t="s">
        <v>3941</v>
      </c>
      <c r="C340" s="92" t="s">
        <v>3303</v>
      </c>
      <c r="D340" s="96" t="s">
        <v>3942</v>
      </c>
      <c r="E340" s="96">
        <v>1</v>
      </c>
      <c r="F340" s="97">
        <v>3</v>
      </c>
      <c r="G340" s="97">
        <f t="shared" si="5"/>
        <v>4</v>
      </c>
      <c r="H340" s="238">
        <v>43613</v>
      </c>
      <c r="I340" s="98">
        <v>820</v>
      </c>
    </row>
    <row r="341" spans="1:9" hidden="1" outlineLevel="1" x14ac:dyDescent="0.35">
      <c r="A341" s="83" t="s">
        <v>3302</v>
      </c>
      <c r="B341" s="86" t="s">
        <v>3943</v>
      </c>
      <c r="C341" s="92" t="s">
        <v>3303</v>
      </c>
      <c r="D341" s="96" t="s">
        <v>3944</v>
      </c>
      <c r="E341" s="96">
        <v>5</v>
      </c>
      <c r="F341" s="97">
        <v>4</v>
      </c>
      <c r="G341" s="97">
        <f t="shared" si="5"/>
        <v>9</v>
      </c>
      <c r="H341" s="238">
        <v>43613</v>
      </c>
      <c r="I341" s="98">
        <v>280</v>
      </c>
    </row>
    <row r="342" spans="1:9" hidden="1" outlineLevel="1" x14ac:dyDescent="0.35">
      <c r="A342" s="83" t="s">
        <v>3302</v>
      </c>
      <c r="B342" s="86" t="s">
        <v>3945</v>
      </c>
      <c r="C342" s="92" t="s">
        <v>3303</v>
      </c>
      <c r="D342" s="96" t="s">
        <v>3946</v>
      </c>
      <c r="E342" s="96">
        <v>2</v>
      </c>
      <c r="F342" s="97">
        <v>4</v>
      </c>
      <c r="G342" s="97">
        <f t="shared" si="5"/>
        <v>6</v>
      </c>
      <c r="H342" s="238">
        <v>43613</v>
      </c>
      <c r="I342" s="98">
        <v>540</v>
      </c>
    </row>
    <row r="343" spans="1:9" hidden="1" outlineLevel="1" x14ac:dyDescent="0.35">
      <c r="A343" s="83" t="s">
        <v>3302</v>
      </c>
      <c r="B343" s="86" t="s">
        <v>3947</v>
      </c>
      <c r="C343" s="92" t="s">
        <v>3303</v>
      </c>
      <c r="D343" s="96" t="s">
        <v>3948</v>
      </c>
      <c r="E343" s="96">
        <v>3</v>
      </c>
      <c r="F343" s="97">
        <v>5</v>
      </c>
      <c r="G343" s="97">
        <f t="shared" si="5"/>
        <v>8</v>
      </c>
      <c r="H343" s="238">
        <v>43613</v>
      </c>
      <c r="I343" s="98">
        <v>100</v>
      </c>
    </row>
    <row r="344" spans="1:9" hidden="1" outlineLevel="1" x14ac:dyDescent="0.35">
      <c r="A344" s="83" t="s">
        <v>3302</v>
      </c>
      <c r="B344" s="86" t="s">
        <v>3949</v>
      </c>
      <c r="C344" s="92" t="s">
        <v>3303</v>
      </c>
      <c r="D344" s="96" t="s">
        <v>3950</v>
      </c>
      <c r="E344" s="96">
        <v>4</v>
      </c>
      <c r="F344" s="97">
        <v>4</v>
      </c>
      <c r="G344" s="97">
        <f t="shared" si="5"/>
        <v>8</v>
      </c>
      <c r="H344" s="238">
        <v>43613</v>
      </c>
      <c r="I344" s="98">
        <v>860</v>
      </c>
    </row>
    <row r="345" spans="1:9" hidden="1" outlineLevel="1" x14ac:dyDescent="0.35">
      <c r="A345" s="83" t="s">
        <v>3302</v>
      </c>
      <c r="B345" s="86" t="s">
        <v>3951</v>
      </c>
      <c r="C345" s="92" t="s">
        <v>3303</v>
      </c>
      <c r="D345" s="96" t="s">
        <v>3952</v>
      </c>
      <c r="E345" s="96">
        <v>2</v>
      </c>
      <c r="F345" s="97">
        <v>4</v>
      </c>
      <c r="G345" s="97">
        <f t="shared" si="5"/>
        <v>6</v>
      </c>
      <c r="H345" s="238">
        <v>43613</v>
      </c>
      <c r="I345" s="98">
        <v>100</v>
      </c>
    </row>
    <row r="346" spans="1:9" hidden="1" outlineLevel="1" x14ac:dyDescent="0.35">
      <c r="A346" s="83" t="s">
        <v>3302</v>
      </c>
      <c r="B346" s="86" t="s">
        <v>3953</v>
      </c>
      <c r="C346" s="92" t="s">
        <v>3303</v>
      </c>
      <c r="D346" s="96" t="s">
        <v>3954</v>
      </c>
      <c r="E346" s="96">
        <v>1</v>
      </c>
      <c r="F346" s="97">
        <v>4</v>
      </c>
      <c r="G346" s="97">
        <f t="shared" si="5"/>
        <v>5</v>
      </c>
      <c r="H346" s="238">
        <v>43613</v>
      </c>
      <c r="I346" s="98">
        <v>400</v>
      </c>
    </row>
    <row r="347" spans="1:9" hidden="1" outlineLevel="1" x14ac:dyDescent="0.35">
      <c r="A347" s="83" t="s">
        <v>3302</v>
      </c>
      <c r="B347" s="86" t="s">
        <v>3955</v>
      </c>
      <c r="C347" s="92" t="s">
        <v>3303</v>
      </c>
      <c r="D347" s="96" t="s">
        <v>3956</v>
      </c>
      <c r="E347" s="96">
        <v>3</v>
      </c>
      <c r="F347" s="97">
        <v>4</v>
      </c>
      <c r="G347" s="97">
        <f t="shared" si="5"/>
        <v>7</v>
      </c>
      <c r="H347" s="238">
        <v>43613</v>
      </c>
      <c r="I347" s="98">
        <v>600</v>
      </c>
    </row>
    <row r="348" spans="1:9" hidden="1" outlineLevel="1" x14ac:dyDescent="0.35">
      <c r="A348" s="83" t="s">
        <v>3302</v>
      </c>
      <c r="B348" s="86" t="s">
        <v>3957</v>
      </c>
      <c r="C348" s="92" t="s">
        <v>3303</v>
      </c>
      <c r="D348" s="96" t="s">
        <v>3958</v>
      </c>
      <c r="E348" s="96">
        <v>4</v>
      </c>
      <c r="F348" s="97">
        <v>5</v>
      </c>
      <c r="G348" s="97">
        <f t="shared" si="5"/>
        <v>9</v>
      </c>
      <c r="H348" s="238">
        <v>43613</v>
      </c>
      <c r="I348" s="98">
        <v>150</v>
      </c>
    </row>
    <row r="349" spans="1:9" hidden="1" outlineLevel="1" x14ac:dyDescent="0.35">
      <c r="A349" s="83" t="s">
        <v>3302</v>
      </c>
      <c r="B349" s="86" t="s">
        <v>3959</v>
      </c>
      <c r="C349" s="92" t="s">
        <v>3303</v>
      </c>
      <c r="D349" s="96" t="s">
        <v>3960</v>
      </c>
      <c r="E349" s="96">
        <v>3</v>
      </c>
      <c r="F349" s="97">
        <v>5</v>
      </c>
      <c r="G349" s="97">
        <f t="shared" si="5"/>
        <v>8</v>
      </c>
      <c r="H349" s="238">
        <v>43613</v>
      </c>
      <c r="I349" s="98">
        <v>350</v>
      </c>
    </row>
    <row r="350" spans="1:9" hidden="1" outlineLevel="1" x14ac:dyDescent="0.35">
      <c r="A350" s="83" t="s">
        <v>3302</v>
      </c>
      <c r="B350" s="86" t="s">
        <v>3961</v>
      </c>
      <c r="C350" s="92" t="s">
        <v>3303</v>
      </c>
      <c r="D350" s="96" t="s">
        <v>3962</v>
      </c>
      <c r="E350" s="96">
        <v>2</v>
      </c>
      <c r="F350" s="97">
        <v>4</v>
      </c>
      <c r="G350" s="97">
        <f t="shared" si="5"/>
        <v>6</v>
      </c>
      <c r="H350" s="238">
        <v>43613</v>
      </c>
      <c r="I350" s="98">
        <v>550</v>
      </c>
    </row>
    <row r="351" spans="1:9" hidden="1" outlineLevel="1" x14ac:dyDescent="0.35">
      <c r="A351" s="83" t="s">
        <v>3302</v>
      </c>
      <c r="B351" s="86" t="s">
        <v>3963</v>
      </c>
      <c r="C351" s="92" t="s">
        <v>3303</v>
      </c>
      <c r="D351" s="96" t="s">
        <v>3964</v>
      </c>
      <c r="E351" s="96">
        <v>1</v>
      </c>
      <c r="F351" s="97">
        <v>4</v>
      </c>
      <c r="G351" s="97">
        <f t="shared" si="5"/>
        <v>5</v>
      </c>
      <c r="H351" s="238">
        <v>43613</v>
      </c>
      <c r="I351" s="98">
        <v>200</v>
      </c>
    </row>
    <row r="352" spans="1:9" hidden="1" outlineLevel="1" x14ac:dyDescent="0.35">
      <c r="A352" s="83" t="s">
        <v>3302</v>
      </c>
      <c r="B352" s="86" t="s">
        <v>3965</v>
      </c>
      <c r="C352" s="92" t="s">
        <v>3303</v>
      </c>
      <c r="D352" s="96" t="s">
        <v>3966</v>
      </c>
      <c r="E352" s="96">
        <v>3</v>
      </c>
      <c r="F352" s="97">
        <v>4</v>
      </c>
      <c r="G352" s="97">
        <f t="shared" si="5"/>
        <v>7</v>
      </c>
      <c r="H352" s="238">
        <v>43613</v>
      </c>
      <c r="I352" s="98">
        <v>450</v>
      </c>
    </row>
    <row r="353" spans="1:9" hidden="1" outlineLevel="1" x14ac:dyDescent="0.35">
      <c r="A353" s="83" t="s">
        <v>3302</v>
      </c>
      <c r="B353" s="86" t="s">
        <v>3967</v>
      </c>
      <c r="C353" s="92" t="s">
        <v>3303</v>
      </c>
      <c r="D353" s="96" t="s">
        <v>3968</v>
      </c>
      <c r="E353" s="96">
        <v>5</v>
      </c>
      <c r="F353" s="97">
        <v>5</v>
      </c>
      <c r="G353" s="97">
        <f t="shared" si="5"/>
        <v>10</v>
      </c>
      <c r="H353" s="238">
        <v>43613</v>
      </c>
      <c r="I353" s="98">
        <v>250</v>
      </c>
    </row>
    <row r="354" spans="1:9" hidden="1" outlineLevel="1" x14ac:dyDescent="0.35">
      <c r="A354" s="83" t="s">
        <v>3302</v>
      </c>
      <c r="B354" s="86" t="s">
        <v>3969</v>
      </c>
      <c r="C354" s="92" t="s">
        <v>3303</v>
      </c>
      <c r="D354" s="96" t="s">
        <v>3970</v>
      </c>
      <c r="E354" s="96">
        <v>1</v>
      </c>
      <c r="F354" s="97">
        <v>4</v>
      </c>
      <c r="G354" s="97">
        <f t="shared" si="5"/>
        <v>5</v>
      </c>
      <c r="H354" s="238">
        <v>43613</v>
      </c>
      <c r="I354" s="98">
        <v>700</v>
      </c>
    </row>
    <row r="355" spans="1:9" hidden="1" outlineLevel="1" x14ac:dyDescent="0.35">
      <c r="A355" s="83" t="s">
        <v>3302</v>
      </c>
      <c r="B355" s="86" t="s">
        <v>3971</v>
      </c>
      <c r="C355" s="92" t="s">
        <v>3303</v>
      </c>
      <c r="D355" s="96" t="s">
        <v>3972</v>
      </c>
      <c r="E355" s="96">
        <v>2</v>
      </c>
      <c r="F355" s="97">
        <v>3</v>
      </c>
      <c r="G355" s="97">
        <f t="shared" si="5"/>
        <v>5</v>
      </c>
      <c r="H355" s="238">
        <v>43613</v>
      </c>
      <c r="I355" s="98">
        <v>500</v>
      </c>
    </row>
    <row r="356" spans="1:9" hidden="1" outlineLevel="1" x14ac:dyDescent="0.35">
      <c r="A356" s="83" t="s">
        <v>3302</v>
      </c>
      <c r="B356" s="86" t="s">
        <v>3973</v>
      </c>
      <c r="C356" s="92" t="s">
        <v>3303</v>
      </c>
      <c r="D356" s="96" t="s">
        <v>3974</v>
      </c>
      <c r="E356" s="96">
        <v>3</v>
      </c>
      <c r="F356" s="97">
        <v>5</v>
      </c>
      <c r="G356" s="97">
        <f t="shared" si="5"/>
        <v>8</v>
      </c>
      <c r="H356" s="238">
        <v>43613</v>
      </c>
      <c r="I356" s="98">
        <v>300</v>
      </c>
    </row>
    <row r="357" spans="1:9" hidden="1" outlineLevel="1" x14ac:dyDescent="0.35">
      <c r="A357" s="83" t="s">
        <v>3302</v>
      </c>
      <c r="B357" s="86" t="s">
        <v>3975</v>
      </c>
      <c r="C357" s="92" t="s">
        <v>3303</v>
      </c>
      <c r="D357" s="96" t="s">
        <v>3976</v>
      </c>
      <c r="E357" s="96">
        <v>5</v>
      </c>
      <c r="F357" s="97">
        <v>6</v>
      </c>
      <c r="G357" s="97">
        <f t="shared" si="5"/>
        <v>11</v>
      </c>
      <c r="H357" s="238">
        <v>43613</v>
      </c>
      <c r="I357" s="98">
        <v>700</v>
      </c>
    </row>
    <row r="358" spans="1:9" hidden="1" outlineLevel="1" x14ac:dyDescent="0.35">
      <c r="A358" s="83" t="s">
        <v>3302</v>
      </c>
      <c r="B358" s="86" t="s">
        <v>3977</v>
      </c>
      <c r="C358" s="92" t="s">
        <v>3303</v>
      </c>
      <c r="D358" s="96" t="s">
        <v>3978</v>
      </c>
      <c r="E358" s="96">
        <v>3</v>
      </c>
      <c r="F358" s="97">
        <v>4</v>
      </c>
      <c r="G358" s="97">
        <f t="shared" si="5"/>
        <v>7</v>
      </c>
      <c r="H358" s="238">
        <v>43613</v>
      </c>
      <c r="I358" s="98">
        <v>150</v>
      </c>
    </row>
    <row r="359" spans="1:9" hidden="1" outlineLevel="1" x14ac:dyDescent="0.35">
      <c r="A359" s="83" t="s">
        <v>3302</v>
      </c>
      <c r="B359" s="86" t="s">
        <v>3979</v>
      </c>
      <c r="C359" s="92" t="s">
        <v>3303</v>
      </c>
      <c r="D359" s="96" t="s">
        <v>3980</v>
      </c>
      <c r="E359" s="96">
        <v>4</v>
      </c>
      <c r="F359" s="97">
        <v>5</v>
      </c>
      <c r="G359" s="97">
        <f t="shared" si="5"/>
        <v>9</v>
      </c>
      <c r="H359" s="238">
        <v>43613</v>
      </c>
      <c r="I359" s="98">
        <v>300</v>
      </c>
    </row>
    <row r="360" spans="1:9" hidden="1" outlineLevel="1" x14ac:dyDescent="0.35">
      <c r="A360" s="83" t="s">
        <v>3302</v>
      </c>
      <c r="B360" s="86" t="s">
        <v>3981</v>
      </c>
      <c r="C360" s="92" t="s">
        <v>3303</v>
      </c>
      <c r="D360" s="96" t="s">
        <v>3982</v>
      </c>
      <c r="E360" s="96">
        <v>2</v>
      </c>
      <c r="F360" s="97">
        <v>5</v>
      </c>
      <c r="G360" s="97">
        <f t="shared" si="5"/>
        <v>7</v>
      </c>
      <c r="H360" s="238">
        <v>43613</v>
      </c>
      <c r="I360" s="98">
        <v>520</v>
      </c>
    </row>
    <row r="361" spans="1:9" hidden="1" outlineLevel="1" x14ac:dyDescent="0.35">
      <c r="A361" s="83" t="s">
        <v>3302</v>
      </c>
      <c r="B361" s="86" t="s">
        <v>3983</v>
      </c>
      <c r="C361" s="92" t="s">
        <v>3303</v>
      </c>
      <c r="D361" s="96" t="s">
        <v>3984</v>
      </c>
      <c r="E361" s="96">
        <v>3</v>
      </c>
      <c r="F361" s="97">
        <v>4</v>
      </c>
      <c r="G361" s="97">
        <f t="shared" si="5"/>
        <v>7</v>
      </c>
      <c r="H361" s="238">
        <v>43613</v>
      </c>
      <c r="I361" s="98">
        <v>620</v>
      </c>
    </row>
    <row r="362" spans="1:9" hidden="1" outlineLevel="1" x14ac:dyDescent="0.35">
      <c r="A362" s="83" t="s">
        <v>3302</v>
      </c>
      <c r="B362" s="86" t="s">
        <v>3985</v>
      </c>
      <c r="C362" s="92" t="s">
        <v>3303</v>
      </c>
      <c r="D362" s="96" t="s">
        <v>3986</v>
      </c>
      <c r="E362" s="96">
        <v>2</v>
      </c>
      <c r="F362" s="97">
        <v>3</v>
      </c>
      <c r="G362" s="97">
        <f t="shared" si="5"/>
        <v>5</v>
      </c>
      <c r="H362" s="238">
        <v>43613</v>
      </c>
      <c r="I362" s="98">
        <v>350</v>
      </c>
    </row>
    <row r="363" spans="1:9" hidden="1" outlineLevel="1" x14ac:dyDescent="0.35">
      <c r="A363" s="83" t="s">
        <v>3302</v>
      </c>
      <c r="B363" s="86" t="s">
        <v>3987</v>
      </c>
      <c r="C363" s="92" t="s">
        <v>3303</v>
      </c>
      <c r="D363" s="96" t="s">
        <v>3988</v>
      </c>
      <c r="E363" s="96">
        <v>6</v>
      </c>
      <c r="F363" s="97">
        <v>6</v>
      </c>
      <c r="G363" s="97">
        <f t="shared" si="5"/>
        <v>12</v>
      </c>
      <c r="H363" s="238">
        <v>43613</v>
      </c>
      <c r="I363" s="98">
        <v>420</v>
      </c>
    </row>
    <row r="364" spans="1:9" hidden="1" outlineLevel="1" x14ac:dyDescent="0.35">
      <c r="A364" s="83" t="s">
        <v>3302</v>
      </c>
      <c r="B364" s="86" t="s">
        <v>3989</v>
      </c>
      <c r="C364" s="92" t="s">
        <v>3303</v>
      </c>
      <c r="D364" s="96" t="s">
        <v>3990</v>
      </c>
      <c r="E364" s="96">
        <v>5</v>
      </c>
      <c r="F364" s="97">
        <v>7</v>
      </c>
      <c r="G364" s="97">
        <f t="shared" si="5"/>
        <v>12</v>
      </c>
      <c r="H364" s="238">
        <v>43613</v>
      </c>
      <c r="I364" s="98">
        <v>470</v>
      </c>
    </row>
    <row r="365" spans="1:9" hidden="1" outlineLevel="1" x14ac:dyDescent="0.35">
      <c r="A365" s="83" t="s">
        <v>3302</v>
      </c>
      <c r="B365" s="86" t="s">
        <v>3991</v>
      </c>
      <c r="C365" s="92" t="s">
        <v>3303</v>
      </c>
      <c r="D365" s="96" t="s">
        <v>3992</v>
      </c>
      <c r="E365" s="96">
        <v>5</v>
      </c>
      <c r="F365" s="97">
        <v>5</v>
      </c>
      <c r="G365" s="97">
        <f t="shared" si="5"/>
        <v>10</v>
      </c>
      <c r="H365" s="238">
        <v>43613</v>
      </c>
      <c r="I365" s="98">
        <v>220</v>
      </c>
    </row>
    <row r="366" spans="1:9" hidden="1" outlineLevel="1" x14ac:dyDescent="0.35">
      <c r="A366" s="83" t="s">
        <v>3302</v>
      </c>
      <c r="B366" s="86" t="s">
        <v>3993</v>
      </c>
      <c r="C366" s="92" t="s">
        <v>3303</v>
      </c>
      <c r="D366" s="96" t="s">
        <v>3994</v>
      </c>
      <c r="E366" s="96">
        <v>4</v>
      </c>
      <c r="F366" s="97">
        <v>3</v>
      </c>
      <c r="G366" s="97">
        <f t="shared" si="5"/>
        <v>7</v>
      </c>
      <c r="H366" s="238">
        <v>43613</v>
      </c>
      <c r="I366" s="98">
        <v>200</v>
      </c>
    </row>
    <row r="367" spans="1:9" hidden="1" outlineLevel="1" x14ac:dyDescent="0.35">
      <c r="A367" s="83" t="s">
        <v>3302</v>
      </c>
      <c r="B367" s="86" t="s">
        <v>3995</v>
      </c>
      <c r="C367" s="92" t="s">
        <v>3303</v>
      </c>
      <c r="D367" s="96" t="s">
        <v>3996</v>
      </c>
      <c r="E367" s="96">
        <v>3</v>
      </c>
      <c r="F367" s="97">
        <v>5</v>
      </c>
      <c r="G367" s="97">
        <f t="shared" si="5"/>
        <v>8</v>
      </c>
      <c r="H367" s="238">
        <v>43613</v>
      </c>
      <c r="I367" s="98">
        <v>190</v>
      </c>
    </row>
    <row r="368" spans="1:9" hidden="1" outlineLevel="1" x14ac:dyDescent="0.35">
      <c r="A368" s="83" t="s">
        <v>3302</v>
      </c>
      <c r="B368" s="86" t="s">
        <v>3997</v>
      </c>
      <c r="C368" s="92" t="s">
        <v>3303</v>
      </c>
      <c r="D368" s="96" t="s">
        <v>3998</v>
      </c>
      <c r="E368" s="96">
        <v>4</v>
      </c>
      <c r="F368" s="97">
        <v>5</v>
      </c>
      <c r="G368" s="97">
        <f t="shared" si="5"/>
        <v>9</v>
      </c>
      <c r="H368" s="238">
        <v>43613</v>
      </c>
      <c r="I368" s="98">
        <v>100</v>
      </c>
    </row>
    <row r="369" spans="1:9" ht="15" collapsed="1" thickBot="1" x14ac:dyDescent="0.4">
      <c r="A369" s="84" t="s">
        <v>3302</v>
      </c>
      <c r="B369" s="87"/>
      <c r="C369" s="93" t="s">
        <v>3303</v>
      </c>
      <c r="D369" s="94">
        <f>COUNTA(D301:D368)</f>
        <v>68</v>
      </c>
      <c r="E369" s="94">
        <f>SUM(E301:E368)</f>
        <v>207</v>
      </c>
      <c r="F369" s="94">
        <f>SUM(F301:F368)</f>
        <v>294</v>
      </c>
      <c r="G369" s="94">
        <f t="shared" si="5"/>
        <v>501</v>
      </c>
      <c r="H369" s="105">
        <v>43613</v>
      </c>
      <c r="I369" s="95">
        <f>AVERAGE(I301:I368)</f>
        <v>387.64705882352939</v>
      </c>
    </row>
    <row r="370" spans="1:9" hidden="1" outlineLevel="1" x14ac:dyDescent="0.35">
      <c r="A370" s="85" t="s">
        <v>3304</v>
      </c>
      <c r="B370" s="88" t="s">
        <v>3999</v>
      </c>
      <c r="C370" s="99" t="s">
        <v>3305</v>
      </c>
      <c r="D370" s="100" t="s">
        <v>242</v>
      </c>
      <c r="E370" s="100">
        <v>1</v>
      </c>
      <c r="F370" s="100">
        <v>4</v>
      </c>
      <c r="G370" s="101">
        <f t="shared" si="5"/>
        <v>5</v>
      </c>
      <c r="H370" s="242">
        <v>43564</v>
      </c>
      <c r="I370" s="102">
        <v>70</v>
      </c>
    </row>
    <row r="371" spans="1:9" hidden="1" outlineLevel="1" x14ac:dyDescent="0.35">
      <c r="A371" s="83" t="s">
        <v>3304</v>
      </c>
      <c r="B371" s="86" t="s">
        <v>4000</v>
      </c>
      <c r="C371" s="92" t="s">
        <v>3305</v>
      </c>
      <c r="D371" s="96" t="s">
        <v>4001</v>
      </c>
      <c r="E371" s="96">
        <v>3</v>
      </c>
      <c r="F371" s="96">
        <v>2</v>
      </c>
      <c r="G371" s="97">
        <f t="shared" si="5"/>
        <v>5</v>
      </c>
      <c r="H371" s="242">
        <v>43564</v>
      </c>
      <c r="I371" s="103">
        <v>100</v>
      </c>
    </row>
    <row r="372" spans="1:9" hidden="1" outlineLevel="1" x14ac:dyDescent="0.35">
      <c r="A372" s="83" t="s">
        <v>3304</v>
      </c>
      <c r="B372" s="86" t="s">
        <v>4002</v>
      </c>
      <c r="C372" s="92" t="s">
        <v>3305</v>
      </c>
      <c r="D372" s="96" t="s">
        <v>4003</v>
      </c>
      <c r="E372" s="96">
        <v>3</v>
      </c>
      <c r="F372" s="96">
        <v>4</v>
      </c>
      <c r="G372" s="97">
        <f t="shared" si="5"/>
        <v>7</v>
      </c>
      <c r="H372" s="242">
        <v>43564</v>
      </c>
      <c r="I372" s="103">
        <v>120</v>
      </c>
    </row>
    <row r="373" spans="1:9" hidden="1" outlineLevel="1" x14ac:dyDescent="0.35">
      <c r="A373" s="83" t="s">
        <v>3304</v>
      </c>
      <c r="B373" s="86" t="s">
        <v>4004</v>
      </c>
      <c r="C373" s="92" t="s">
        <v>3305</v>
      </c>
      <c r="D373" s="96" t="s">
        <v>4005</v>
      </c>
      <c r="E373" s="96">
        <v>8</v>
      </c>
      <c r="F373" s="96">
        <v>5</v>
      </c>
      <c r="G373" s="97">
        <f t="shared" si="5"/>
        <v>13</v>
      </c>
      <c r="H373" s="242">
        <v>43564</v>
      </c>
      <c r="I373" s="103">
        <v>200</v>
      </c>
    </row>
    <row r="374" spans="1:9" hidden="1" outlineLevel="1" x14ac:dyDescent="0.35">
      <c r="A374" s="83" t="s">
        <v>3304</v>
      </c>
      <c r="B374" s="86" t="s">
        <v>4006</v>
      </c>
      <c r="C374" s="92" t="s">
        <v>3305</v>
      </c>
      <c r="D374" s="96" t="s">
        <v>4007</v>
      </c>
      <c r="E374" s="96">
        <v>6</v>
      </c>
      <c r="F374" s="96">
        <v>1</v>
      </c>
      <c r="G374" s="97">
        <f t="shared" si="5"/>
        <v>7</v>
      </c>
      <c r="H374" s="242">
        <v>43564</v>
      </c>
      <c r="I374" s="103">
        <v>240</v>
      </c>
    </row>
    <row r="375" spans="1:9" hidden="1" outlineLevel="1" x14ac:dyDescent="0.35">
      <c r="A375" s="83" t="s">
        <v>3304</v>
      </c>
      <c r="B375" s="86" t="s">
        <v>4008</v>
      </c>
      <c r="C375" s="92" t="s">
        <v>3305</v>
      </c>
      <c r="D375" s="96" t="s">
        <v>4009</v>
      </c>
      <c r="E375" s="96">
        <v>5</v>
      </c>
      <c r="F375" s="96">
        <v>2</v>
      </c>
      <c r="G375" s="97">
        <f t="shared" si="5"/>
        <v>7</v>
      </c>
      <c r="H375" s="242">
        <v>43564</v>
      </c>
      <c r="I375" s="103">
        <v>125</v>
      </c>
    </row>
    <row r="376" spans="1:9" hidden="1" outlineLevel="1" x14ac:dyDescent="0.35">
      <c r="A376" s="83" t="s">
        <v>3304</v>
      </c>
      <c r="B376" s="86" t="s">
        <v>4010</v>
      </c>
      <c r="C376" s="92" t="s">
        <v>3305</v>
      </c>
      <c r="D376" s="96" t="s">
        <v>4011</v>
      </c>
      <c r="E376" s="96">
        <v>10</v>
      </c>
      <c r="F376" s="96">
        <v>5</v>
      </c>
      <c r="G376" s="97">
        <f t="shared" si="5"/>
        <v>15</v>
      </c>
      <c r="H376" s="242">
        <v>43564</v>
      </c>
      <c r="I376" s="103">
        <v>50</v>
      </c>
    </row>
    <row r="377" spans="1:9" hidden="1" outlineLevel="1" x14ac:dyDescent="0.35">
      <c r="A377" s="83" t="s">
        <v>3304</v>
      </c>
      <c r="B377" s="86" t="s">
        <v>4012</v>
      </c>
      <c r="C377" s="92" t="s">
        <v>3305</v>
      </c>
      <c r="D377" s="96" t="s">
        <v>4013</v>
      </c>
      <c r="E377" s="96">
        <v>2</v>
      </c>
      <c r="F377" s="96">
        <v>2</v>
      </c>
      <c r="G377" s="97">
        <f t="shared" si="5"/>
        <v>4</v>
      </c>
      <c r="H377" s="242">
        <v>43564</v>
      </c>
      <c r="I377" s="103">
        <v>180</v>
      </c>
    </row>
    <row r="378" spans="1:9" hidden="1" outlineLevel="1" x14ac:dyDescent="0.35">
      <c r="A378" s="83" t="s">
        <v>3304</v>
      </c>
      <c r="B378" s="86" t="s">
        <v>4014</v>
      </c>
      <c r="C378" s="92" t="s">
        <v>3305</v>
      </c>
      <c r="D378" s="96" t="s">
        <v>4015</v>
      </c>
      <c r="E378" s="96">
        <v>6</v>
      </c>
      <c r="F378" s="96">
        <v>3</v>
      </c>
      <c r="G378" s="97">
        <f t="shared" si="5"/>
        <v>9</v>
      </c>
      <c r="H378" s="242">
        <v>43564</v>
      </c>
      <c r="I378" s="103">
        <v>140</v>
      </c>
    </row>
    <row r="379" spans="1:9" hidden="1" outlineLevel="1" x14ac:dyDescent="0.35">
      <c r="A379" s="83" t="s">
        <v>3304</v>
      </c>
      <c r="B379" s="86" t="s">
        <v>4016</v>
      </c>
      <c r="C379" s="92" t="s">
        <v>3305</v>
      </c>
      <c r="D379" s="96" t="s">
        <v>4017</v>
      </c>
      <c r="E379" s="96">
        <v>5</v>
      </c>
      <c r="F379" s="96">
        <v>2</v>
      </c>
      <c r="G379" s="97">
        <f t="shared" si="5"/>
        <v>7</v>
      </c>
      <c r="H379" s="242">
        <v>43564</v>
      </c>
      <c r="I379" s="103">
        <v>80</v>
      </c>
    </row>
    <row r="380" spans="1:9" hidden="1" outlineLevel="1" x14ac:dyDescent="0.35">
      <c r="A380" s="83" t="s">
        <v>3304</v>
      </c>
      <c r="B380" s="86" t="s">
        <v>4018</v>
      </c>
      <c r="C380" s="92" t="s">
        <v>3305</v>
      </c>
      <c r="D380" s="96" t="s">
        <v>4019</v>
      </c>
      <c r="E380" s="96">
        <v>3</v>
      </c>
      <c r="F380" s="96">
        <v>2</v>
      </c>
      <c r="G380" s="97">
        <f t="shared" si="5"/>
        <v>5</v>
      </c>
      <c r="H380" s="242">
        <v>43564</v>
      </c>
      <c r="I380" s="103">
        <v>330</v>
      </c>
    </row>
    <row r="381" spans="1:9" hidden="1" outlineLevel="1" x14ac:dyDescent="0.35">
      <c r="A381" s="83" t="s">
        <v>3304</v>
      </c>
      <c r="B381" s="86" t="s">
        <v>4020</v>
      </c>
      <c r="C381" s="92" t="s">
        <v>3305</v>
      </c>
      <c r="D381" s="96" t="s">
        <v>4021</v>
      </c>
      <c r="E381" s="96">
        <v>2</v>
      </c>
      <c r="F381" s="96">
        <v>3</v>
      </c>
      <c r="G381" s="97">
        <f t="shared" si="5"/>
        <v>5</v>
      </c>
      <c r="H381" s="242">
        <v>43564</v>
      </c>
      <c r="I381" s="103">
        <v>250</v>
      </c>
    </row>
    <row r="382" spans="1:9" hidden="1" outlineLevel="1" x14ac:dyDescent="0.35">
      <c r="A382" s="83" t="s">
        <v>3304</v>
      </c>
      <c r="B382" s="86" t="s">
        <v>4022</v>
      </c>
      <c r="C382" s="92" t="s">
        <v>3305</v>
      </c>
      <c r="D382" s="96" t="s">
        <v>4023</v>
      </c>
      <c r="E382" s="96">
        <v>8</v>
      </c>
      <c r="F382" s="96">
        <v>4</v>
      </c>
      <c r="G382" s="97">
        <f t="shared" si="5"/>
        <v>12</v>
      </c>
      <c r="H382" s="242">
        <v>43564</v>
      </c>
      <c r="I382" s="103">
        <v>300</v>
      </c>
    </row>
    <row r="383" spans="1:9" hidden="1" outlineLevel="1" x14ac:dyDescent="0.35">
      <c r="A383" s="83" t="s">
        <v>3304</v>
      </c>
      <c r="B383" s="86" t="s">
        <v>4024</v>
      </c>
      <c r="C383" s="92" t="s">
        <v>3305</v>
      </c>
      <c r="D383" s="96" t="s">
        <v>4025</v>
      </c>
      <c r="E383" s="96">
        <v>5</v>
      </c>
      <c r="F383" s="96">
        <v>7</v>
      </c>
      <c r="G383" s="97">
        <f t="shared" si="5"/>
        <v>12</v>
      </c>
      <c r="H383" s="242">
        <v>43564</v>
      </c>
      <c r="I383" s="103">
        <v>230</v>
      </c>
    </row>
    <row r="384" spans="1:9" hidden="1" outlineLevel="1" x14ac:dyDescent="0.35">
      <c r="A384" s="83" t="s">
        <v>3304</v>
      </c>
      <c r="B384" s="86" t="s">
        <v>4026</v>
      </c>
      <c r="C384" s="92" t="s">
        <v>3305</v>
      </c>
      <c r="D384" s="96" t="s">
        <v>4027</v>
      </c>
      <c r="E384" s="96">
        <v>3</v>
      </c>
      <c r="F384" s="96">
        <v>2</v>
      </c>
      <c r="G384" s="97">
        <f t="shared" si="5"/>
        <v>5</v>
      </c>
      <c r="H384" s="242">
        <v>43564</v>
      </c>
      <c r="I384" s="103">
        <v>315</v>
      </c>
    </row>
    <row r="385" spans="1:9" hidden="1" outlineLevel="1" x14ac:dyDescent="0.35">
      <c r="A385" s="83" t="s">
        <v>3304</v>
      </c>
      <c r="B385" s="86" t="s">
        <v>4028</v>
      </c>
      <c r="C385" s="92" t="s">
        <v>3305</v>
      </c>
      <c r="D385" s="96" t="s">
        <v>4029</v>
      </c>
      <c r="E385" s="96">
        <v>4</v>
      </c>
      <c r="F385" s="96">
        <v>3</v>
      </c>
      <c r="G385" s="97">
        <f t="shared" si="5"/>
        <v>7</v>
      </c>
      <c r="H385" s="242">
        <v>43564</v>
      </c>
      <c r="I385" s="103">
        <v>40</v>
      </c>
    </row>
    <row r="386" spans="1:9" hidden="1" outlineLevel="1" x14ac:dyDescent="0.35">
      <c r="A386" s="83" t="s">
        <v>3304</v>
      </c>
      <c r="B386" s="86" t="s">
        <v>4030</v>
      </c>
      <c r="C386" s="92" t="s">
        <v>3305</v>
      </c>
      <c r="D386" s="96" t="s">
        <v>4031</v>
      </c>
      <c r="E386" s="96">
        <v>4</v>
      </c>
      <c r="F386" s="96">
        <v>3</v>
      </c>
      <c r="G386" s="97">
        <f t="shared" ref="G386:G434" si="6">E386+F386</f>
        <v>7</v>
      </c>
      <c r="H386" s="242">
        <v>43564</v>
      </c>
      <c r="I386" s="103">
        <v>340</v>
      </c>
    </row>
    <row r="387" spans="1:9" hidden="1" outlineLevel="1" x14ac:dyDescent="0.35">
      <c r="A387" s="83" t="s">
        <v>3304</v>
      </c>
      <c r="B387" s="86" t="s">
        <v>4032</v>
      </c>
      <c r="C387" s="92" t="s">
        <v>3305</v>
      </c>
      <c r="D387" s="96" t="s">
        <v>4033</v>
      </c>
      <c r="E387" s="96">
        <v>6</v>
      </c>
      <c r="F387" s="96">
        <v>2</v>
      </c>
      <c r="G387" s="97">
        <f t="shared" si="6"/>
        <v>8</v>
      </c>
      <c r="H387" s="242">
        <v>43564</v>
      </c>
      <c r="I387" s="103">
        <v>150</v>
      </c>
    </row>
    <row r="388" spans="1:9" hidden="1" outlineLevel="1" x14ac:dyDescent="0.35">
      <c r="A388" s="83" t="s">
        <v>3304</v>
      </c>
      <c r="B388" s="86" t="s">
        <v>4034</v>
      </c>
      <c r="C388" s="92" t="s">
        <v>3305</v>
      </c>
      <c r="D388" s="96" t="s">
        <v>4035</v>
      </c>
      <c r="E388" s="96">
        <v>5</v>
      </c>
      <c r="F388" s="96">
        <v>2</v>
      </c>
      <c r="G388" s="97">
        <f t="shared" si="6"/>
        <v>7</v>
      </c>
      <c r="H388" s="242">
        <v>43564</v>
      </c>
      <c r="I388" s="103">
        <v>40</v>
      </c>
    </row>
    <row r="389" spans="1:9" hidden="1" outlineLevel="1" x14ac:dyDescent="0.35">
      <c r="A389" s="83" t="s">
        <v>3304</v>
      </c>
      <c r="B389" s="86" t="s">
        <v>4036</v>
      </c>
      <c r="C389" s="92" t="s">
        <v>3305</v>
      </c>
      <c r="D389" s="96" t="s">
        <v>4037</v>
      </c>
      <c r="E389" s="96">
        <v>3</v>
      </c>
      <c r="F389" s="96">
        <v>2</v>
      </c>
      <c r="G389" s="97">
        <f t="shared" si="6"/>
        <v>5</v>
      </c>
      <c r="H389" s="242">
        <v>43564</v>
      </c>
      <c r="I389" s="103">
        <v>150</v>
      </c>
    </row>
    <row r="390" spans="1:9" hidden="1" outlineLevel="1" x14ac:dyDescent="0.35">
      <c r="A390" s="83" t="s">
        <v>3304</v>
      </c>
      <c r="B390" s="86" t="s">
        <v>4038</v>
      </c>
      <c r="C390" s="92" t="s">
        <v>3305</v>
      </c>
      <c r="D390" s="96" t="s">
        <v>4031</v>
      </c>
      <c r="E390" s="96">
        <v>4</v>
      </c>
      <c r="F390" s="96">
        <v>3</v>
      </c>
      <c r="G390" s="97">
        <f t="shared" si="6"/>
        <v>7</v>
      </c>
      <c r="H390" s="242">
        <v>43564</v>
      </c>
      <c r="I390" s="103">
        <v>240</v>
      </c>
    </row>
    <row r="391" spans="1:9" hidden="1" outlineLevel="1" x14ac:dyDescent="0.35">
      <c r="A391" s="83" t="s">
        <v>3304</v>
      </c>
      <c r="B391" s="86" t="s">
        <v>4039</v>
      </c>
      <c r="C391" s="92" t="s">
        <v>3305</v>
      </c>
      <c r="D391" s="96" t="s">
        <v>4040</v>
      </c>
      <c r="E391" s="96">
        <v>4</v>
      </c>
      <c r="F391" s="96">
        <v>2</v>
      </c>
      <c r="G391" s="97">
        <f t="shared" si="6"/>
        <v>6</v>
      </c>
      <c r="H391" s="242">
        <v>43564</v>
      </c>
      <c r="I391" s="103">
        <v>135</v>
      </c>
    </row>
    <row r="392" spans="1:9" hidden="1" outlineLevel="1" x14ac:dyDescent="0.35">
      <c r="A392" s="83" t="s">
        <v>3304</v>
      </c>
      <c r="B392" s="86" t="s">
        <v>4041</v>
      </c>
      <c r="C392" s="92" t="s">
        <v>3305</v>
      </c>
      <c r="D392" s="96" t="s">
        <v>4042</v>
      </c>
      <c r="E392" s="96">
        <v>5</v>
      </c>
      <c r="F392" s="96">
        <v>2</v>
      </c>
      <c r="G392" s="97">
        <f t="shared" si="6"/>
        <v>7</v>
      </c>
      <c r="H392" s="242">
        <v>43564</v>
      </c>
      <c r="I392" s="103">
        <v>310</v>
      </c>
    </row>
    <row r="393" spans="1:9" hidden="1" outlineLevel="1" x14ac:dyDescent="0.35">
      <c r="A393" s="83" t="s">
        <v>3304</v>
      </c>
      <c r="B393" s="86" t="s">
        <v>4043</v>
      </c>
      <c r="C393" s="92" t="s">
        <v>3305</v>
      </c>
      <c r="D393" s="96" t="s">
        <v>4044</v>
      </c>
      <c r="E393" s="96">
        <v>6</v>
      </c>
      <c r="F393" s="96">
        <v>2</v>
      </c>
      <c r="G393" s="97">
        <f t="shared" si="6"/>
        <v>8</v>
      </c>
      <c r="H393" s="242">
        <v>43564</v>
      </c>
      <c r="I393" s="103">
        <v>250</v>
      </c>
    </row>
    <row r="394" spans="1:9" hidden="1" outlineLevel="1" x14ac:dyDescent="0.35">
      <c r="A394" s="83" t="s">
        <v>3304</v>
      </c>
      <c r="B394" s="86" t="s">
        <v>4045</v>
      </c>
      <c r="C394" s="92" t="s">
        <v>3305</v>
      </c>
      <c r="D394" s="96" t="s">
        <v>4046</v>
      </c>
      <c r="E394" s="96">
        <v>4</v>
      </c>
      <c r="F394" s="96">
        <v>5</v>
      </c>
      <c r="G394" s="97">
        <f t="shared" si="6"/>
        <v>9</v>
      </c>
      <c r="H394" s="242">
        <v>43564</v>
      </c>
      <c r="I394" s="103">
        <v>80</v>
      </c>
    </row>
    <row r="395" spans="1:9" hidden="1" outlineLevel="1" x14ac:dyDescent="0.35">
      <c r="A395" s="83" t="s">
        <v>3304</v>
      </c>
      <c r="B395" s="86" t="s">
        <v>4047</v>
      </c>
      <c r="C395" s="92" t="s">
        <v>3305</v>
      </c>
      <c r="D395" s="96" t="s">
        <v>4048</v>
      </c>
      <c r="E395" s="96">
        <v>5</v>
      </c>
      <c r="F395" s="96">
        <v>1</v>
      </c>
      <c r="G395" s="97">
        <f t="shared" si="6"/>
        <v>6</v>
      </c>
      <c r="H395" s="242">
        <v>43564</v>
      </c>
      <c r="I395" s="103">
        <v>420</v>
      </c>
    </row>
    <row r="396" spans="1:9" hidden="1" outlineLevel="1" x14ac:dyDescent="0.35">
      <c r="A396" s="83" t="s">
        <v>3304</v>
      </c>
      <c r="B396" s="86" t="s">
        <v>4049</v>
      </c>
      <c r="C396" s="92" t="s">
        <v>3305</v>
      </c>
      <c r="D396" s="96" t="s">
        <v>4050</v>
      </c>
      <c r="E396" s="96">
        <v>4</v>
      </c>
      <c r="F396" s="96">
        <v>3</v>
      </c>
      <c r="G396" s="97">
        <f t="shared" si="6"/>
        <v>7</v>
      </c>
      <c r="H396" s="242">
        <v>43564</v>
      </c>
      <c r="I396" s="103">
        <v>470</v>
      </c>
    </row>
    <row r="397" spans="1:9" hidden="1" outlineLevel="1" x14ac:dyDescent="0.35">
      <c r="A397" s="83" t="s">
        <v>3304</v>
      </c>
      <c r="B397" s="86" t="s">
        <v>4051</v>
      </c>
      <c r="C397" s="92" t="s">
        <v>3305</v>
      </c>
      <c r="D397" s="96" t="s">
        <v>4052</v>
      </c>
      <c r="E397" s="96">
        <v>5</v>
      </c>
      <c r="F397" s="96">
        <v>2</v>
      </c>
      <c r="G397" s="97">
        <f t="shared" si="6"/>
        <v>7</v>
      </c>
      <c r="H397" s="242">
        <v>43564</v>
      </c>
      <c r="I397" s="103">
        <v>230</v>
      </c>
    </row>
    <row r="398" spans="1:9" hidden="1" outlineLevel="1" x14ac:dyDescent="0.35">
      <c r="A398" s="83" t="s">
        <v>3304</v>
      </c>
      <c r="B398" s="86" t="s">
        <v>4053</v>
      </c>
      <c r="C398" s="92" t="s">
        <v>3305</v>
      </c>
      <c r="D398" s="96" t="s">
        <v>4054</v>
      </c>
      <c r="E398" s="96">
        <v>4</v>
      </c>
      <c r="F398" s="96">
        <v>2</v>
      </c>
      <c r="G398" s="97">
        <f t="shared" si="6"/>
        <v>6</v>
      </c>
      <c r="H398" s="242">
        <v>43564</v>
      </c>
      <c r="I398" s="103">
        <v>450</v>
      </c>
    </row>
    <row r="399" spans="1:9" hidden="1" outlineLevel="1" x14ac:dyDescent="0.35">
      <c r="A399" s="83" t="s">
        <v>3304</v>
      </c>
      <c r="B399" s="86" t="s">
        <v>4055</v>
      </c>
      <c r="C399" s="92" t="s">
        <v>3305</v>
      </c>
      <c r="D399" s="96" t="s">
        <v>4056</v>
      </c>
      <c r="E399" s="96">
        <v>5</v>
      </c>
      <c r="F399" s="96">
        <v>3</v>
      </c>
      <c r="G399" s="97">
        <f t="shared" si="6"/>
        <v>8</v>
      </c>
      <c r="H399" s="242">
        <v>43564</v>
      </c>
      <c r="I399" s="103">
        <v>280</v>
      </c>
    </row>
    <row r="400" spans="1:9" hidden="1" outlineLevel="1" x14ac:dyDescent="0.35">
      <c r="A400" s="83" t="s">
        <v>3304</v>
      </c>
      <c r="B400" s="86" t="s">
        <v>4057</v>
      </c>
      <c r="C400" s="92" t="s">
        <v>3305</v>
      </c>
      <c r="D400" s="96" t="s">
        <v>4058</v>
      </c>
      <c r="E400" s="96">
        <v>6</v>
      </c>
      <c r="F400" s="96">
        <v>2</v>
      </c>
      <c r="G400" s="97">
        <f t="shared" si="6"/>
        <v>8</v>
      </c>
      <c r="H400" s="242">
        <v>43564</v>
      </c>
      <c r="I400" s="103">
        <v>410</v>
      </c>
    </row>
    <row r="401" spans="1:9" hidden="1" outlineLevel="1" x14ac:dyDescent="0.35">
      <c r="A401" s="83" t="s">
        <v>3304</v>
      </c>
      <c r="B401" s="86" t="s">
        <v>4059</v>
      </c>
      <c r="C401" s="92" t="s">
        <v>3305</v>
      </c>
      <c r="D401" s="96" t="s">
        <v>4060</v>
      </c>
      <c r="E401" s="96">
        <v>2</v>
      </c>
      <c r="F401" s="96">
        <v>1</v>
      </c>
      <c r="G401" s="97">
        <f t="shared" si="6"/>
        <v>3</v>
      </c>
      <c r="H401" s="242">
        <v>43564</v>
      </c>
      <c r="I401" s="103">
        <v>90</v>
      </c>
    </row>
    <row r="402" spans="1:9" hidden="1" outlineLevel="1" x14ac:dyDescent="0.35">
      <c r="A402" s="83" t="s">
        <v>3304</v>
      </c>
      <c r="B402" s="86" t="s">
        <v>4061</v>
      </c>
      <c r="C402" s="92" t="s">
        <v>3305</v>
      </c>
      <c r="D402" s="96" t="s">
        <v>4062</v>
      </c>
      <c r="E402" s="96">
        <v>5</v>
      </c>
      <c r="F402" s="96">
        <v>2</v>
      </c>
      <c r="G402" s="97">
        <f t="shared" si="6"/>
        <v>7</v>
      </c>
      <c r="H402" s="242">
        <v>43564</v>
      </c>
      <c r="I402" s="103">
        <v>350</v>
      </c>
    </row>
    <row r="403" spans="1:9" hidden="1" outlineLevel="1" x14ac:dyDescent="0.35">
      <c r="A403" s="83" t="s">
        <v>3304</v>
      </c>
      <c r="B403" s="86" t="s">
        <v>4063</v>
      </c>
      <c r="C403" s="92" t="s">
        <v>3305</v>
      </c>
      <c r="D403" s="96" t="s">
        <v>4064</v>
      </c>
      <c r="E403" s="96">
        <v>6</v>
      </c>
      <c r="F403" s="96">
        <v>2</v>
      </c>
      <c r="G403" s="97">
        <f t="shared" si="6"/>
        <v>8</v>
      </c>
      <c r="H403" s="242">
        <v>43564</v>
      </c>
      <c r="I403" s="103">
        <v>490</v>
      </c>
    </row>
    <row r="404" spans="1:9" hidden="1" outlineLevel="1" x14ac:dyDescent="0.35">
      <c r="A404" s="83" t="s">
        <v>3304</v>
      </c>
      <c r="B404" s="86" t="s">
        <v>4065</v>
      </c>
      <c r="C404" s="92" t="s">
        <v>3305</v>
      </c>
      <c r="D404" s="96" t="s">
        <v>4066</v>
      </c>
      <c r="E404" s="96">
        <v>2</v>
      </c>
      <c r="F404" s="96">
        <v>2</v>
      </c>
      <c r="G404" s="97">
        <f t="shared" si="6"/>
        <v>4</v>
      </c>
      <c r="H404" s="242">
        <v>43564</v>
      </c>
      <c r="I404" s="103">
        <v>200</v>
      </c>
    </row>
    <row r="405" spans="1:9" hidden="1" outlineLevel="1" x14ac:dyDescent="0.35">
      <c r="A405" s="83" t="s">
        <v>3304</v>
      </c>
      <c r="B405" s="86" t="s">
        <v>4067</v>
      </c>
      <c r="C405" s="92" t="s">
        <v>3305</v>
      </c>
      <c r="D405" s="96" t="s">
        <v>4068</v>
      </c>
      <c r="E405" s="96">
        <v>5</v>
      </c>
      <c r="F405" s="96">
        <v>2</v>
      </c>
      <c r="G405" s="97">
        <f t="shared" si="6"/>
        <v>7</v>
      </c>
      <c r="H405" s="242">
        <v>43564</v>
      </c>
      <c r="I405" s="103">
        <v>500</v>
      </c>
    </row>
    <row r="406" spans="1:9" hidden="1" outlineLevel="1" x14ac:dyDescent="0.35">
      <c r="A406" s="83" t="s">
        <v>3304</v>
      </c>
      <c r="B406" s="86" t="s">
        <v>4069</v>
      </c>
      <c r="C406" s="92" t="s">
        <v>3305</v>
      </c>
      <c r="D406" s="96" t="s">
        <v>4070</v>
      </c>
      <c r="E406" s="96">
        <v>4</v>
      </c>
      <c r="F406" s="96">
        <v>4</v>
      </c>
      <c r="G406" s="97">
        <f t="shared" si="6"/>
        <v>8</v>
      </c>
      <c r="H406" s="242">
        <v>43564</v>
      </c>
      <c r="I406" s="103">
        <v>370</v>
      </c>
    </row>
    <row r="407" spans="1:9" hidden="1" outlineLevel="1" x14ac:dyDescent="0.35">
      <c r="A407" s="83" t="s">
        <v>3304</v>
      </c>
      <c r="B407" s="86" t="s">
        <v>4071</v>
      </c>
      <c r="C407" s="92" t="s">
        <v>3305</v>
      </c>
      <c r="D407" s="96" t="s">
        <v>4072</v>
      </c>
      <c r="E407" s="96">
        <v>2</v>
      </c>
      <c r="F407" s="96">
        <v>3</v>
      </c>
      <c r="G407" s="97">
        <f t="shared" si="6"/>
        <v>5</v>
      </c>
      <c r="H407" s="242">
        <v>43564</v>
      </c>
      <c r="I407" s="103">
        <v>510</v>
      </c>
    </row>
    <row r="408" spans="1:9" hidden="1" outlineLevel="1" x14ac:dyDescent="0.35">
      <c r="A408" s="83" t="s">
        <v>3304</v>
      </c>
      <c r="B408" s="86" t="s">
        <v>4073</v>
      </c>
      <c r="C408" s="92" t="s">
        <v>3305</v>
      </c>
      <c r="D408" s="96" t="s">
        <v>4074</v>
      </c>
      <c r="E408" s="96">
        <v>4</v>
      </c>
      <c r="F408" s="96">
        <v>2</v>
      </c>
      <c r="G408" s="97">
        <f t="shared" si="6"/>
        <v>6</v>
      </c>
      <c r="H408" s="242">
        <v>43564</v>
      </c>
      <c r="I408" s="103">
        <v>100</v>
      </c>
    </row>
    <row r="409" spans="1:9" hidden="1" outlineLevel="1" x14ac:dyDescent="0.35">
      <c r="A409" s="83" t="s">
        <v>3304</v>
      </c>
      <c r="B409" s="86" t="s">
        <v>4075</v>
      </c>
      <c r="C409" s="92" t="s">
        <v>3305</v>
      </c>
      <c r="D409" s="96" t="s">
        <v>4076</v>
      </c>
      <c r="E409" s="96">
        <v>7</v>
      </c>
      <c r="F409" s="96">
        <v>4</v>
      </c>
      <c r="G409" s="97">
        <f t="shared" si="6"/>
        <v>11</v>
      </c>
      <c r="H409" s="242">
        <v>43564</v>
      </c>
      <c r="I409" s="103">
        <v>400</v>
      </c>
    </row>
    <row r="410" spans="1:9" hidden="1" outlineLevel="1" x14ac:dyDescent="0.35">
      <c r="A410" s="83" t="s">
        <v>3304</v>
      </c>
      <c r="B410" s="86" t="s">
        <v>4077</v>
      </c>
      <c r="C410" s="92" t="s">
        <v>3305</v>
      </c>
      <c r="D410" s="96" t="s">
        <v>4078</v>
      </c>
      <c r="E410" s="96">
        <v>5</v>
      </c>
      <c r="F410" s="96">
        <v>1</v>
      </c>
      <c r="G410" s="97">
        <f t="shared" si="6"/>
        <v>6</v>
      </c>
      <c r="H410" s="242">
        <v>43564</v>
      </c>
      <c r="I410" s="103">
        <v>380</v>
      </c>
    </row>
    <row r="411" spans="1:9" hidden="1" outlineLevel="1" x14ac:dyDescent="0.35">
      <c r="A411" s="83" t="s">
        <v>3304</v>
      </c>
      <c r="B411" s="86" t="s">
        <v>4079</v>
      </c>
      <c r="C411" s="92" t="s">
        <v>3305</v>
      </c>
      <c r="D411" s="96" t="s">
        <v>4080</v>
      </c>
      <c r="E411" s="96">
        <v>4</v>
      </c>
      <c r="F411" s="96">
        <v>2</v>
      </c>
      <c r="G411" s="97">
        <f t="shared" si="6"/>
        <v>6</v>
      </c>
      <c r="H411" s="242">
        <v>43564</v>
      </c>
      <c r="I411" s="103">
        <v>550</v>
      </c>
    </row>
    <row r="412" spans="1:9" hidden="1" outlineLevel="1" x14ac:dyDescent="0.35">
      <c r="A412" s="83" t="s">
        <v>3304</v>
      </c>
      <c r="B412" s="86" t="s">
        <v>4081</v>
      </c>
      <c r="C412" s="92" t="s">
        <v>3305</v>
      </c>
      <c r="D412" s="96" t="s">
        <v>4082</v>
      </c>
      <c r="E412" s="96">
        <v>4</v>
      </c>
      <c r="F412" s="96">
        <v>1</v>
      </c>
      <c r="G412" s="97">
        <f t="shared" si="6"/>
        <v>5</v>
      </c>
      <c r="H412" s="242">
        <v>43564</v>
      </c>
      <c r="I412" s="103">
        <v>150</v>
      </c>
    </row>
    <row r="413" spans="1:9" hidden="1" outlineLevel="1" x14ac:dyDescent="0.35">
      <c r="A413" s="83" t="s">
        <v>3304</v>
      </c>
      <c r="B413" s="86" t="s">
        <v>4083</v>
      </c>
      <c r="C413" s="92" t="s">
        <v>3305</v>
      </c>
      <c r="D413" s="96" t="s">
        <v>4084</v>
      </c>
      <c r="E413" s="96">
        <v>6</v>
      </c>
      <c r="F413" s="96">
        <v>1</v>
      </c>
      <c r="G413" s="97">
        <f t="shared" si="6"/>
        <v>7</v>
      </c>
      <c r="H413" s="242">
        <v>43564</v>
      </c>
      <c r="I413" s="103">
        <v>700</v>
      </c>
    </row>
    <row r="414" spans="1:9" hidden="1" outlineLevel="1" x14ac:dyDescent="0.35">
      <c r="A414" s="83" t="s">
        <v>3304</v>
      </c>
      <c r="B414" s="86" t="s">
        <v>4085</v>
      </c>
      <c r="C414" s="92" t="s">
        <v>3305</v>
      </c>
      <c r="D414" s="96" t="s">
        <v>4086</v>
      </c>
      <c r="E414" s="96">
        <v>4</v>
      </c>
      <c r="F414" s="96">
        <v>4</v>
      </c>
      <c r="G414" s="97">
        <f t="shared" si="6"/>
        <v>8</v>
      </c>
      <c r="H414" s="242">
        <v>43564</v>
      </c>
      <c r="I414" s="103">
        <v>610</v>
      </c>
    </row>
    <row r="415" spans="1:9" hidden="1" outlineLevel="1" x14ac:dyDescent="0.35">
      <c r="A415" s="83" t="s">
        <v>3304</v>
      </c>
      <c r="B415" s="86" t="s">
        <v>4087</v>
      </c>
      <c r="C415" s="92" t="s">
        <v>3305</v>
      </c>
      <c r="D415" s="96" t="s">
        <v>4088</v>
      </c>
      <c r="E415" s="96">
        <v>4</v>
      </c>
      <c r="F415" s="96">
        <v>1</v>
      </c>
      <c r="G415" s="97">
        <f t="shared" si="6"/>
        <v>5</v>
      </c>
      <c r="H415" s="242">
        <v>43564</v>
      </c>
      <c r="I415" s="103">
        <v>350</v>
      </c>
    </row>
    <row r="416" spans="1:9" hidden="1" outlineLevel="1" x14ac:dyDescent="0.35">
      <c r="A416" s="83" t="s">
        <v>3304</v>
      </c>
      <c r="B416" s="86" t="s">
        <v>4089</v>
      </c>
      <c r="C416" s="92" t="s">
        <v>3305</v>
      </c>
      <c r="D416" s="96" t="s">
        <v>4090</v>
      </c>
      <c r="E416" s="96">
        <v>3</v>
      </c>
      <c r="F416" s="96">
        <v>2</v>
      </c>
      <c r="G416" s="97">
        <f t="shared" si="6"/>
        <v>5</v>
      </c>
      <c r="H416" s="242">
        <v>43564</v>
      </c>
      <c r="I416" s="103">
        <v>840</v>
      </c>
    </row>
    <row r="417" spans="1:9" hidden="1" outlineLevel="1" x14ac:dyDescent="0.35">
      <c r="A417" s="83" t="s">
        <v>3304</v>
      </c>
      <c r="B417" s="86" t="s">
        <v>4091</v>
      </c>
      <c r="C417" s="92" t="s">
        <v>3305</v>
      </c>
      <c r="D417" s="96" t="s">
        <v>4092</v>
      </c>
      <c r="E417" s="96">
        <v>3</v>
      </c>
      <c r="F417" s="96">
        <v>2</v>
      </c>
      <c r="G417" s="97">
        <f t="shared" si="6"/>
        <v>5</v>
      </c>
      <c r="H417" s="242">
        <v>43564</v>
      </c>
      <c r="I417" s="103">
        <v>805</v>
      </c>
    </row>
    <row r="418" spans="1:9" hidden="1" outlineLevel="1" x14ac:dyDescent="0.35">
      <c r="A418" s="83" t="s">
        <v>3304</v>
      </c>
      <c r="B418" s="86" t="s">
        <v>4093</v>
      </c>
      <c r="C418" s="92" t="s">
        <v>3305</v>
      </c>
      <c r="D418" s="96" t="s">
        <v>4094</v>
      </c>
      <c r="E418" s="96">
        <v>7</v>
      </c>
      <c r="F418" s="96">
        <v>4</v>
      </c>
      <c r="G418" s="97">
        <f t="shared" si="6"/>
        <v>11</v>
      </c>
      <c r="H418" s="242">
        <v>43564</v>
      </c>
      <c r="I418" s="103">
        <v>480</v>
      </c>
    </row>
    <row r="419" spans="1:9" hidden="1" outlineLevel="1" x14ac:dyDescent="0.35">
      <c r="A419" s="83" t="s">
        <v>3304</v>
      </c>
      <c r="B419" s="86" t="s">
        <v>4095</v>
      </c>
      <c r="C419" s="92" t="s">
        <v>3305</v>
      </c>
      <c r="D419" s="96" t="s">
        <v>4096</v>
      </c>
      <c r="E419" s="96">
        <v>3</v>
      </c>
      <c r="F419" s="96">
        <v>2</v>
      </c>
      <c r="G419" s="97">
        <f t="shared" si="6"/>
        <v>5</v>
      </c>
      <c r="H419" s="242">
        <v>43564</v>
      </c>
      <c r="I419" s="103">
        <v>810</v>
      </c>
    </row>
    <row r="420" spans="1:9" hidden="1" outlineLevel="1" x14ac:dyDescent="0.35">
      <c r="A420" s="83" t="s">
        <v>3304</v>
      </c>
      <c r="B420" s="86" t="s">
        <v>4097</v>
      </c>
      <c r="C420" s="92" t="s">
        <v>3305</v>
      </c>
      <c r="D420" s="96" t="s">
        <v>4098</v>
      </c>
      <c r="E420" s="96">
        <v>7</v>
      </c>
      <c r="F420" s="96">
        <v>2</v>
      </c>
      <c r="G420" s="97">
        <f t="shared" si="6"/>
        <v>9</v>
      </c>
      <c r="H420" s="242">
        <v>43564</v>
      </c>
      <c r="I420" s="103">
        <v>490</v>
      </c>
    </row>
    <row r="421" spans="1:9" hidden="1" outlineLevel="1" x14ac:dyDescent="0.35">
      <c r="A421" s="83" t="s">
        <v>3304</v>
      </c>
      <c r="B421" s="86" t="s">
        <v>4099</v>
      </c>
      <c r="C421" s="92" t="s">
        <v>3305</v>
      </c>
      <c r="D421" s="96" t="s">
        <v>4100</v>
      </c>
      <c r="E421" s="96">
        <v>2</v>
      </c>
      <c r="F421" s="96">
        <v>2</v>
      </c>
      <c r="G421" s="97">
        <f t="shared" si="6"/>
        <v>4</v>
      </c>
      <c r="H421" s="242">
        <v>43564</v>
      </c>
      <c r="I421" s="103">
        <v>705</v>
      </c>
    </row>
    <row r="422" spans="1:9" hidden="1" outlineLevel="1" x14ac:dyDescent="0.35">
      <c r="A422" s="83" t="s">
        <v>3304</v>
      </c>
      <c r="B422" s="86" t="s">
        <v>4101</v>
      </c>
      <c r="C422" s="92" t="s">
        <v>3305</v>
      </c>
      <c r="D422" s="96" t="s">
        <v>4102</v>
      </c>
      <c r="E422" s="96">
        <v>5</v>
      </c>
      <c r="F422" s="96">
        <v>4</v>
      </c>
      <c r="G422" s="97">
        <f t="shared" si="6"/>
        <v>9</v>
      </c>
      <c r="H422" s="242">
        <v>43564</v>
      </c>
      <c r="I422" s="103">
        <v>760</v>
      </c>
    </row>
    <row r="423" spans="1:9" hidden="1" outlineLevel="1" x14ac:dyDescent="0.35">
      <c r="A423" s="83" t="s">
        <v>3304</v>
      </c>
      <c r="B423" s="86" t="s">
        <v>4103</v>
      </c>
      <c r="C423" s="92" t="s">
        <v>3305</v>
      </c>
      <c r="D423" s="96" t="s">
        <v>4104</v>
      </c>
      <c r="E423" s="96">
        <v>6</v>
      </c>
      <c r="F423" s="96">
        <v>1</v>
      </c>
      <c r="G423" s="97">
        <f t="shared" si="6"/>
        <v>7</v>
      </c>
      <c r="H423" s="242">
        <v>43564</v>
      </c>
      <c r="I423" s="103">
        <v>390</v>
      </c>
    </row>
    <row r="424" spans="1:9" hidden="1" outlineLevel="1" x14ac:dyDescent="0.35">
      <c r="A424" s="83" t="s">
        <v>3304</v>
      </c>
      <c r="B424" s="86" t="s">
        <v>4105</v>
      </c>
      <c r="C424" s="92" t="s">
        <v>3305</v>
      </c>
      <c r="D424" s="96" t="s">
        <v>4106</v>
      </c>
      <c r="E424" s="96">
        <v>6</v>
      </c>
      <c r="F424" s="96">
        <v>3</v>
      </c>
      <c r="G424" s="97">
        <f t="shared" si="6"/>
        <v>9</v>
      </c>
      <c r="H424" s="242">
        <v>43564</v>
      </c>
      <c r="I424" s="103">
        <v>480</v>
      </c>
    </row>
    <row r="425" spans="1:9" hidden="1" outlineLevel="1" x14ac:dyDescent="0.35">
      <c r="A425" s="83" t="s">
        <v>3304</v>
      </c>
      <c r="B425" s="86" t="s">
        <v>4107</v>
      </c>
      <c r="C425" s="92" t="s">
        <v>3305</v>
      </c>
      <c r="D425" s="96" t="s">
        <v>4108</v>
      </c>
      <c r="E425" s="96">
        <v>4</v>
      </c>
      <c r="F425" s="96">
        <v>1</v>
      </c>
      <c r="G425" s="97">
        <f t="shared" si="6"/>
        <v>5</v>
      </c>
      <c r="H425" s="242">
        <v>43564</v>
      </c>
      <c r="I425" s="103">
        <v>800</v>
      </c>
    </row>
    <row r="426" spans="1:9" hidden="1" outlineLevel="1" x14ac:dyDescent="0.35">
      <c r="A426" s="83" t="s">
        <v>3304</v>
      </c>
      <c r="B426" s="86" t="s">
        <v>4109</v>
      </c>
      <c r="C426" s="92" t="s">
        <v>3305</v>
      </c>
      <c r="D426" s="96" t="s">
        <v>4110</v>
      </c>
      <c r="E426" s="96">
        <v>5</v>
      </c>
      <c r="F426" s="96">
        <v>1</v>
      </c>
      <c r="G426" s="97">
        <f t="shared" si="6"/>
        <v>6</v>
      </c>
      <c r="H426" s="242">
        <v>43564</v>
      </c>
      <c r="I426" s="103">
        <v>870</v>
      </c>
    </row>
    <row r="427" spans="1:9" hidden="1" outlineLevel="1" x14ac:dyDescent="0.35">
      <c r="A427" s="83" t="s">
        <v>3304</v>
      </c>
      <c r="B427" s="86" t="s">
        <v>4111</v>
      </c>
      <c r="C427" s="92" t="s">
        <v>3305</v>
      </c>
      <c r="D427" s="96" t="s">
        <v>4112</v>
      </c>
      <c r="E427" s="96">
        <v>3</v>
      </c>
      <c r="F427" s="96">
        <v>3</v>
      </c>
      <c r="G427" s="97">
        <f t="shared" si="6"/>
        <v>6</v>
      </c>
      <c r="H427" s="242">
        <v>43564</v>
      </c>
      <c r="I427" s="103">
        <v>770</v>
      </c>
    </row>
    <row r="428" spans="1:9" hidden="1" outlineLevel="1" x14ac:dyDescent="0.35">
      <c r="A428" s="83" t="s">
        <v>3304</v>
      </c>
      <c r="B428" s="86" t="s">
        <v>4113</v>
      </c>
      <c r="C428" s="92" t="s">
        <v>3305</v>
      </c>
      <c r="D428" s="96" t="s">
        <v>4114</v>
      </c>
      <c r="E428" s="96">
        <v>4</v>
      </c>
      <c r="F428" s="96">
        <v>1</v>
      </c>
      <c r="G428" s="97">
        <f t="shared" si="6"/>
        <v>5</v>
      </c>
      <c r="H428" s="242">
        <v>43564</v>
      </c>
      <c r="I428" s="103">
        <v>870</v>
      </c>
    </row>
    <row r="429" spans="1:9" hidden="1" outlineLevel="1" x14ac:dyDescent="0.35">
      <c r="A429" s="83" t="s">
        <v>3304</v>
      </c>
      <c r="B429" s="86" t="s">
        <v>4115</v>
      </c>
      <c r="C429" s="92" t="s">
        <v>3305</v>
      </c>
      <c r="D429" s="96" t="s">
        <v>4116</v>
      </c>
      <c r="E429" s="96">
        <v>4</v>
      </c>
      <c r="F429" s="96">
        <v>2</v>
      </c>
      <c r="G429" s="97">
        <f t="shared" si="6"/>
        <v>6</v>
      </c>
      <c r="H429" s="242">
        <v>43564</v>
      </c>
      <c r="I429" s="103">
        <v>630</v>
      </c>
    </row>
    <row r="430" spans="1:9" hidden="1" outlineLevel="1" x14ac:dyDescent="0.35">
      <c r="A430" s="83" t="s">
        <v>3304</v>
      </c>
      <c r="B430" s="86" t="s">
        <v>4117</v>
      </c>
      <c r="C430" s="92" t="s">
        <v>3305</v>
      </c>
      <c r="D430" s="96" t="s">
        <v>4118</v>
      </c>
      <c r="E430" s="96">
        <v>4</v>
      </c>
      <c r="F430" s="96">
        <v>2</v>
      </c>
      <c r="G430" s="97">
        <f t="shared" si="6"/>
        <v>6</v>
      </c>
      <c r="H430" s="242">
        <v>43564</v>
      </c>
      <c r="I430" s="103">
        <v>850</v>
      </c>
    </row>
    <row r="431" spans="1:9" hidden="1" outlineLevel="1" x14ac:dyDescent="0.35">
      <c r="A431" s="83" t="s">
        <v>3304</v>
      </c>
      <c r="B431" s="86" t="s">
        <v>4119</v>
      </c>
      <c r="C431" s="92" t="s">
        <v>3305</v>
      </c>
      <c r="D431" s="96" t="s">
        <v>4120</v>
      </c>
      <c r="E431" s="96">
        <v>6</v>
      </c>
      <c r="F431" s="96">
        <v>1</v>
      </c>
      <c r="G431" s="97">
        <f t="shared" si="6"/>
        <v>7</v>
      </c>
      <c r="H431" s="242">
        <v>43564</v>
      </c>
      <c r="I431" s="103">
        <v>305</v>
      </c>
    </row>
    <row r="432" spans="1:9" hidden="1" outlineLevel="1" x14ac:dyDescent="0.35">
      <c r="A432" s="83" t="s">
        <v>3304</v>
      </c>
      <c r="B432" s="86" t="s">
        <v>4121</v>
      </c>
      <c r="C432" s="92" t="s">
        <v>3305</v>
      </c>
      <c r="D432" s="96" t="s">
        <v>3053</v>
      </c>
      <c r="E432" s="96">
        <v>3</v>
      </c>
      <c r="F432" s="96">
        <v>3</v>
      </c>
      <c r="G432" s="97">
        <f t="shared" si="6"/>
        <v>6</v>
      </c>
      <c r="H432" s="242">
        <v>43564</v>
      </c>
      <c r="I432" s="103">
        <v>660</v>
      </c>
    </row>
    <row r="433" spans="1:9" hidden="1" outlineLevel="1" x14ac:dyDescent="0.35">
      <c r="A433" s="83" t="s">
        <v>3304</v>
      </c>
      <c r="B433" s="86" t="s">
        <v>4122</v>
      </c>
      <c r="C433" s="92" t="s">
        <v>3305</v>
      </c>
      <c r="D433" s="96" t="s">
        <v>4123</v>
      </c>
      <c r="E433" s="96">
        <v>7</v>
      </c>
      <c r="F433" s="96">
        <v>2</v>
      </c>
      <c r="G433" s="97">
        <f t="shared" si="6"/>
        <v>9</v>
      </c>
      <c r="H433" s="242">
        <v>43564</v>
      </c>
      <c r="I433" s="103">
        <v>870</v>
      </c>
    </row>
    <row r="434" spans="1:9" hidden="1" outlineLevel="1" x14ac:dyDescent="0.35">
      <c r="A434" s="83" t="s">
        <v>3304</v>
      </c>
      <c r="B434" s="86" t="s">
        <v>4124</v>
      </c>
      <c r="C434" s="92" t="s">
        <v>3305</v>
      </c>
      <c r="D434" s="96" t="s">
        <v>4125</v>
      </c>
      <c r="E434" s="96">
        <v>5</v>
      </c>
      <c r="F434" s="96">
        <v>2</v>
      </c>
      <c r="G434" s="97">
        <f t="shared" si="6"/>
        <v>7</v>
      </c>
      <c r="H434" s="242">
        <v>43564</v>
      </c>
      <c r="I434" s="103">
        <v>600</v>
      </c>
    </row>
    <row r="435" spans="1:9" ht="15" collapsed="1" thickBot="1" x14ac:dyDescent="0.4">
      <c r="A435" s="84" t="s">
        <v>3304</v>
      </c>
      <c r="B435" s="87"/>
      <c r="C435" s="93" t="s">
        <v>3305</v>
      </c>
      <c r="D435" s="94">
        <f>COUNTA(D370:D434)</f>
        <v>65</v>
      </c>
      <c r="E435" s="94">
        <f>SUM(E370:E434)</f>
        <v>295</v>
      </c>
      <c r="F435" s="94">
        <f>SUM(F370:F434)</f>
        <v>159</v>
      </c>
      <c r="G435" s="94">
        <f>SUM(G370:G434)</f>
        <v>454</v>
      </c>
      <c r="H435" s="106">
        <v>43564</v>
      </c>
      <c r="I435" s="95">
        <f>AVERAGE(I370:I434)</f>
        <v>391.69230769230768</v>
      </c>
    </row>
    <row r="436" spans="1:9" hidden="1" outlineLevel="1" x14ac:dyDescent="0.35">
      <c r="A436" s="85" t="s">
        <v>3306</v>
      </c>
      <c r="B436" s="88" t="s">
        <v>4126</v>
      </c>
      <c r="C436" s="99" t="s">
        <v>3307</v>
      </c>
      <c r="D436" s="100" t="s">
        <v>4127</v>
      </c>
      <c r="E436" s="100">
        <v>7</v>
      </c>
      <c r="F436" s="100">
        <v>4</v>
      </c>
      <c r="G436" s="101">
        <f t="shared" ref="G436:G467" si="7">E436+F436</f>
        <v>11</v>
      </c>
      <c r="H436" s="238">
        <v>43614</v>
      </c>
      <c r="I436" s="102">
        <v>750</v>
      </c>
    </row>
    <row r="437" spans="1:9" hidden="1" outlineLevel="1" x14ac:dyDescent="0.35">
      <c r="A437" s="83" t="s">
        <v>3306</v>
      </c>
      <c r="B437" s="86" t="s">
        <v>4128</v>
      </c>
      <c r="C437" s="92" t="s">
        <v>3307</v>
      </c>
      <c r="D437" s="96" t="s">
        <v>4129</v>
      </c>
      <c r="E437" s="96">
        <v>9</v>
      </c>
      <c r="F437" s="96">
        <v>6</v>
      </c>
      <c r="G437" s="97">
        <f t="shared" si="7"/>
        <v>15</v>
      </c>
      <c r="H437" s="238">
        <v>43614</v>
      </c>
      <c r="I437" s="103">
        <v>100</v>
      </c>
    </row>
    <row r="438" spans="1:9" hidden="1" outlineLevel="1" x14ac:dyDescent="0.35">
      <c r="A438" s="83" t="s">
        <v>3306</v>
      </c>
      <c r="B438" s="86" t="s">
        <v>4130</v>
      </c>
      <c r="C438" s="92" t="s">
        <v>3307</v>
      </c>
      <c r="D438" s="96" t="s">
        <v>4131</v>
      </c>
      <c r="E438" s="96">
        <v>8</v>
      </c>
      <c r="F438" s="96">
        <v>3</v>
      </c>
      <c r="G438" s="97">
        <f t="shared" si="7"/>
        <v>11</v>
      </c>
      <c r="H438" s="238">
        <v>43614</v>
      </c>
      <c r="I438" s="103">
        <v>300</v>
      </c>
    </row>
    <row r="439" spans="1:9" hidden="1" outlineLevel="1" x14ac:dyDescent="0.35">
      <c r="A439" s="83" t="s">
        <v>3306</v>
      </c>
      <c r="B439" s="86" t="s">
        <v>4132</v>
      </c>
      <c r="C439" s="92" t="s">
        <v>3307</v>
      </c>
      <c r="D439" s="96" t="s">
        <v>4133</v>
      </c>
      <c r="E439" s="96">
        <v>4</v>
      </c>
      <c r="F439" s="96">
        <v>4</v>
      </c>
      <c r="G439" s="97">
        <f t="shared" si="7"/>
        <v>8</v>
      </c>
      <c r="H439" s="238">
        <v>43614</v>
      </c>
      <c r="I439" s="103">
        <v>410</v>
      </c>
    </row>
    <row r="440" spans="1:9" hidden="1" outlineLevel="1" x14ac:dyDescent="0.35">
      <c r="A440" s="83" t="s">
        <v>3306</v>
      </c>
      <c r="B440" s="86" t="s">
        <v>4134</v>
      </c>
      <c r="C440" s="92" t="s">
        <v>3307</v>
      </c>
      <c r="D440" s="96" t="s">
        <v>4135</v>
      </c>
      <c r="E440" s="96">
        <v>10</v>
      </c>
      <c r="F440" s="96">
        <v>5</v>
      </c>
      <c r="G440" s="97">
        <f t="shared" si="7"/>
        <v>15</v>
      </c>
      <c r="H440" s="238">
        <v>43614</v>
      </c>
      <c r="I440" s="103">
        <v>850</v>
      </c>
    </row>
    <row r="441" spans="1:9" hidden="1" outlineLevel="1" x14ac:dyDescent="0.35">
      <c r="A441" s="83" t="s">
        <v>3306</v>
      </c>
      <c r="B441" s="86" t="s">
        <v>4136</v>
      </c>
      <c r="C441" s="92" t="s">
        <v>3307</v>
      </c>
      <c r="D441" s="96" t="s">
        <v>4137</v>
      </c>
      <c r="E441" s="96">
        <v>6</v>
      </c>
      <c r="F441" s="96">
        <v>3</v>
      </c>
      <c r="G441" s="97">
        <f t="shared" si="7"/>
        <v>9</v>
      </c>
      <c r="H441" s="238">
        <v>43614</v>
      </c>
      <c r="I441" s="103">
        <v>600</v>
      </c>
    </row>
    <row r="442" spans="1:9" hidden="1" outlineLevel="1" x14ac:dyDescent="0.35">
      <c r="A442" s="83" t="s">
        <v>3306</v>
      </c>
      <c r="B442" s="86" t="s">
        <v>4138</v>
      </c>
      <c r="C442" s="92" t="s">
        <v>3307</v>
      </c>
      <c r="D442" s="96" t="s">
        <v>4139</v>
      </c>
      <c r="E442" s="96">
        <v>10</v>
      </c>
      <c r="F442" s="96">
        <v>4</v>
      </c>
      <c r="G442" s="97">
        <f t="shared" si="7"/>
        <v>14</v>
      </c>
      <c r="H442" s="238">
        <v>43614</v>
      </c>
      <c r="I442" s="103">
        <v>90</v>
      </c>
    </row>
    <row r="443" spans="1:9" hidden="1" outlineLevel="1" x14ac:dyDescent="0.35">
      <c r="A443" s="83" t="s">
        <v>3306</v>
      </c>
      <c r="B443" s="86" t="s">
        <v>4140</v>
      </c>
      <c r="C443" s="92" t="s">
        <v>3307</v>
      </c>
      <c r="D443" s="96" t="s">
        <v>4141</v>
      </c>
      <c r="E443" s="96">
        <v>5</v>
      </c>
      <c r="F443" s="96">
        <v>3</v>
      </c>
      <c r="G443" s="97">
        <f t="shared" si="7"/>
        <v>8</v>
      </c>
      <c r="H443" s="238">
        <v>43614</v>
      </c>
      <c r="I443" s="103">
        <v>550</v>
      </c>
    </row>
    <row r="444" spans="1:9" hidden="1" outlineLevel="1" x14ac:dyDescent="0.35">
      <c r="A444" s="83" t="s">
        <v>3306</v>
      </c>
      <c r="B444" s="86" t="s">
        <v>4142</v>
      </c>
      <c r="C444" s="92" t="s">
        <v>3307</v>
      </c>
      <c r="D444" s="96" t="s">
        <v>4143</v>
      </c>
      <c r="E444" s="96">
        <v>12</v>
      </c>
      <c r="F444" s="96">
        <v>5</v>
      </c>
      <c r="G444" s="97">
        <f t="shared" si="7"/>
        <v>17</v>
      </c>
      <c r="H444" s="238">
        <v>43614</v>
      </c>
      <c r="I444" s="103">
        <v>180</v>
      </c>
    </row>
    <row r="445" spans="1:9" hidden="1" outlineLevel="1" x14ac:dyDescent="0.35">
      <c r="A445" s="83" t="s">
        <v>3306</v>
      </c>
      <c r="B445" s="86" t="s">
        <v>4144</v>
      </c>
      <c r="C445" s="92" t="s">
        <v>3307</v>
      </c>
      <c r="D445" s="96" t="s">
        <v>4145</v>
      </c>
      <c r="E445" s="96">
        <v>9</v>
      </c>
      <c r="F445" s="96">
        <v>3</v>
      </c>
      <c r="G445" s="97">
        <f t="shared" si="7"/>
        <v>12</v>
      </c>
      <c r="H445" s="238">
        <v>43614</v>
      </c>
      <c r="I445" s="103">
        <v>900</v>
      </c>
    </row>
    <row r="446" spans="1:9" hidden="1" outlineLevel="1" x14ac:dyDescent="0.35">
      <c r="A446" s="83" t="s">
        <v>3306</v>
      </c>
      <c r="B446" s="86" t="s">
        <v>4146</v>
      </c>
      <c r="C446" s="92" t="s">
        <v>3307</v>
      </c>
      <c r="D446" s="96" t="s">
        <v>772</v>
      </c>
      <c r="E446" s="96">
        <v>3</v>
      </c>
      <c r="F446" s="96">
        <v>2</v>
      </c>
      <c r="G446" s="97">
        <f t="shared" si="7"/>
        <v>5</v>
      </c>
      <c r="H446" s="238">
        <v>43614</v>
      </c>
      <c r="I446" s="103">
        <v>700</v>
      </c>
    </row>
    <row r="447" spans="1:9" hidden="1" outlineLevel="1" x14ac:dyDescent="0.35">
      <c r="A447" s="83" t="s">
        <v>3306</v>
      </c>
      <c r="B447" s="86" t="s">
        <v>4147</v>
      </c>
      <c r="C447" s="92" t="s">
        <v>3307</v>
      </c>
      <c r="D447" s="96" t="s">
        <v>4148</v>
      </c>
      <c r="E447" s="96">
        <v>7</v>
      </c>
      <c r="F447" s="96">
        <v>2</v>
      </c>
      <c r="G447" s="97">
        <f t="shared" si="7"/>
        <v>9</v>
      </c>
      <c r="H447" s="238">
        <v>43614</v>
      </c>
      <c r="I447" s="103">
        <v>400</v>
      </c>
    </row>
    <row r="448" spans="1:9" hidden="1" outlineLevel="1" x14ac:dyDescent="0.35">
      <c r="A448" s="83" t="s">
        <v>3306</v>
      </c>
      <c r="B448" s="86" t="s">
        <v>4149</v>
      </c>
      <c r="C448" s="92" t="s">
        <v>3307</v>
      </c>
      <c r="D448" s="96" t="s">
        <v>4150</v>
      </c>
      <c r="E448" s="96">
        <v>9</v>
      </c>
      <c r="F448" s="96">
        <v>4</v>
      </c>
      <c r="G448" s="97">
        <f t="shared" si="7"/>
        <v>13</v>
      </c>
      <c r="H448" s="238">
        <v>43614</v>
      </c>
      <c r="I448" s="103">
        <v>325</v>
      </c>
    </row>
    <row r="449" spans="1:9" hidden="1" outlineLevel="1" x14ac:dyDescent="0.35">
      <c r="A449" s="83" t="s">
        <v>3306</v>
      </c>
      <c r="B449" s="86" t="s">
        <v>4151</v>
      </c>
      <c r="C449" s="92" t="s">
        <v>3307</v>
      </c>
      <c r="D449" s="96" t="s">
        <v>4152</v>
      </c>
      <c r="E449" s="96">
        <v>12</v>
      </c>
      <c r="F449" s="96">
        <v>5</v>
      </c>
      <c r="G449" s="97">
        <f t="shared" si="7"/>
        <v>17</v>
      </c>
      <c r="H449" s="238">
        <v>43614</v>
      </c>
      <c r="I449" s="103">
        <v>450</v>
      </c>
    </row>
    <row r="450" spans="1:9" hidden="1" outlineLevel="1" x14ac:dyDescent="0.35">
      <c r="A450" s="83" t="s">
        <v>3306</v>
      </c>
      <c r="B450" s="86" t="s">
        <v>4153</v>
      </c>
      <c r="C450" s="92" t="s">
        <v>3307</v>
      </c>
      <c r="D450" s="96" t="s">
        <v>4154</v>
      </c>
      <c r="E450" s="96">
        <v>5</v>
      </c>
      <c r="F450" s="96">
        <v>2</v>
      </c>
      <c r="G450" s="97">
        <f t="shared" si="7"/>
        <v>7</v>
      </c>
      <c r="H450" s="238">
        <v>43614</v>
      </c>
      <c r="I450" s="103">
        <v>650</v>
      </c>
    </row>
    <row r="451" spans="1:9" hidden="1" outlineLevel="1" x14ac:dyDescent="0.35">
      <c r="A451" s="83" t="s">
        <v>3306</v>
      </c>
      <c r="B451" s="86" t="s">
        <v>4155</v>
      </c>
      <c r="C451" s="92" t="s">
        <v>3307</v>
      </c>
      <c r="D451" s="96" t="s">
        <v>4156</v>
      </c>
      <c r="E451" s="96">
        <v>3</v>
      </c>
      <c r="F451" s="96">
        <v>4</v>
      </c>
      <c r="G451" s="97">
        <f t="shared" si="7"/>
        <v>7</v>
      </c>
      <c r="H451" s="238">
        <v>43614</v>
      </c>
      <c r="I451" s="103">
        <v>775</v>
      </c>
    </row>
    <row r="452" spans="1:9" hidden="1" outlineLevel="1" x14ac:dyDescent="0.35">
      <c r="A452" s="83" t="s">
        <v>3306</v>
      </c>
      <c r="B452" s="86" t="s">
        <v>4157</v>
      </c>
      <c r="C452" s="92" t="s">
        <v>3307</v>
      </c>
      <c r="D452" s="96" t="s">
        <v>4158</v>
      </c>
      <c r="E452" s="96">
        <v>4</v>
      </c>
      <c r="F452" s="96">
        <v>2</v>
      </c>
      <c r="G452" s="97">
        <f t="shared" si="7"/>
        <v>6</v>
      </c>
      <c r="H452" s="238">
        <v>43614</v>
      </c>
      <c r="I452" s="103">
        <v>80</v>
      </c>
    </row>
    <row r="453" spans="1:9" hidden="1" outlineLevel="1" x14ac:dyDescent="0.35">
      <c r="A453" s="83" t="s">
        <v>3306</v>
      </c>
      <c r="B453" s="86" t="s">
        <v>4159</v>
      </c>
      <c r="C453" s="92" t="s">
        <v>3307</v>
      </c>
      <c r="D453" s="96" t="s">
        <v>4160</v>
      </c>
      <c r="E453" s="96">
        <v>10</v>
      </c>
      <c r="F453" s="96">
        <v>5</v>
      </c>
      <c r="G453" s="97">
        <f t="shared" si="7"/>
        <v>15</v>
      </c>
      <c r="H453" s="238">
        <v>43614</v>
      </c>
      <c r="I453" s="103">
        <v>120</v>
      </c>
    </row>
    <row r="454" spans="1:9" hidden="1" outlineLevel="1" x14ac:dyDescent="0.35">
      <c r="A454" s="83" t="s">
        <v>3306</v>
      </c>
      <c r="B454" s="86" t="s">
        <v>4161</v>
      </c>
      <c r="C454" s="92" t="s">
        <v>3307</v>
      </c>
      <c r="D454" s="96" t="s">
        <v>4162</v>
      </c>
      <c r="E454" s="96">
        <v>2</v>
      </c>
      <c r="F454" s="96">
        <v>4</v>
      </c>
      <c r="G454" s="97">
        <f t="shared" si="7"/>
        <v>6</v>
      </c>
      <c r="H454" s="238">
        <v>43614</v>
      </c>
      <c r="I454" s="103">
        <v>920</v>
      </c>
    </row>
    <row r="455" spans="1:9" hidden="1" outlineLevel="1" x14ac:dyDescent="0.35">
      <c r="A455" s="83" t="s">
        <v>3306</v>
      </c>
      <c r="B455" s="86" t="s">
        <v>4163</v>
      </c>
      <c r="C455" s="92" t="s">
        <v>3307</v>
      </c>
      <c r="D455" s="96" t="s">
        <v>4164</v>
      </c>
      <c r="E455" s="96">
        <v>1</v>
      </c>
      <c r="F455" s="96">
        <v>4</v>
      </c>
      <c r="G455" s="97">
        <f t="shared" si="7"/>
        <v>5</v>
      </c>
      <c r="H455" s="238">
        <v>43614</v>
      </c>
      <c r="I455" s="103">
        <v>570</v>
      </c>
    </row>
    <row r="456" spans="1:9" hidden="1" outlineLevel="1" x14ac:dyDescent="0.35">
      <c r="A456" s="83" t="s">
        <v>3306</v>
      </c>
      <c r="B456" s="86" t="s">
        <v>4165</v>
      </c>
      <c r="C456" s="92" t="s">
        <v>3307</v>
      </c>
      <c r="D456" s="96" t="s">
        <v>4166</v>
      </c>
      <c r="E456" s="96">
        <v>2</v>
      </c>
      <c r="F456" s="96">
        <v>2</v>
      </c>
      <c r="G456" s="97">
        <f t="shared" si="7"/>
        <v>4</v>
      </c>
      <c r="H456" s="238">
        <v>43614</v>
      </c>
      <c r="I456" s="103">
        <v>50</v>
      </c>
    </row>
    <row r="457" spans="1:9" hidden="1" outlineLevel="1" x14ac:dyDescent="0.35">
      <c r="A457" s="83" t="s">
        <v>3306</v>
      </c>
      <c r="B457" s="86" t="s">
        <v>4167</v>
      </c>
      <c r="C457" s="92" t="s">
        <v>3307</v>
      </c>
      <c r="D457" s="96" t="s">
        <v>4168</v>
      </c>
      <c r="E457" s="96">
        <v>2</v>
      </c>
      <c r="F457" s="96">
        <v>2</v>
      </c>
      <c r="G457" s="97">
        <f t="shared" si="7"/>
        <v>4</v>
      </c>
      <c r="H457" s="238">
        <v>43614</v>
      </c>
      <c r="I457" s="103">
        <v>800</v>
      </c>
    </row>
    <row r="458" spans="1:9" hidden="1" outlineLevel="1" x14ac:dyDescent="0.35">
      <c r="A458" s="83" t="s">
        <v>3306</v>
      </c>
      <c r="B458" s="86" t="s">
        <v>4169</v>
      </c>
      <c r="C458" s="92" t="s">
        <v>3307</v>
      </c>
      <c r="D458" s="96" t="s">
        <v>4170</v>
      </c>
      <c r="E458" s="96">
        <v>1</v>
      </c>
      <c r="F458" s="96">
        <v>3</v>
      </c>
      <c r="G458" s="97">
        <f t="shared" si="7"/>
        <v>4</v>
      </c>
      <c r="H458" s="238">
        <v>43614</v>
      </c>
      <c r="I458" s="103">
        <v>65</v>
      </c>
    </row>
    <row r="459" spans="1:9" hidden="1" outlineLevel="1" x14ac:dyDescent="0.35">
      <c r="A459" s="83" t="s">
        <v>3306</v>
      </c>
      <c r="B459" s="86" t="s">
        <v>4171</v>
      </c>
      <c r="C459" s="92" t="s">
        <v>3307</v>
      </c>
      <c r="D459" s="96" t="s">
        <v>4172</v>
      </c>
      <c r="E459" s="96">
        <v>1</v>
      </c>
      <c r="F459" s="96">
        <v>4</v>
      </c>
      <c r="G459" s="97">
        <f t="shared" si="7"/>
        <v>5</v>
      </c>
      <c r="H459" s="238">
        <v>43614</v>
      </c>
      <c r="I459" s="103">
        <v>130</v>
      </c>
    </row>
    <row r="460" spans="1:9" hidden="1" outlineLevel="1" x14ac:dyDescent="0.35">
      <c r="A460" s="83" t="s">
        <v>3306</v>
      </c>
      <c r="B460" s="86" t="s">
        <v>4173</v>
      </c>
      <c r="C460" s="92" t="s">
        <v>3307</v>
      </c>
      <c r="D460" s="96" t="s">
        <v>4174</v>
      </c>
      <c r="E460" s="96">
        <v>2</v>
      </c>
      <c r="F460" s="96">
        <v>5</v>
      </c>
      <c r="G460" s="97">
        <f t="shared" si="7"/>
        <v>7</v>
      </c>
      <c r="H460" s="238">
        <v>43614</v>
      </c>
      <c r="I460" s="103">
        <v>240</v>
      </c>
    </row>
    <row r="461" spans="1:9" hidden="1" outlineLevel="1" x14ac:dyDescent="0.35">
      <c r="A461" s="83" t="s">
        <v>3306</v>
      </c>
      <c r="B461" s="86" t="s">
        <v>4175</v>
      </c>
      <c r="C461" s="92" t="s">
        <v>3307</v>
      </c>
      <c r="D461" s="96" t="s">
        <v>4176</v>
      </c>
      <c r="E461" s="96">
        <v>3</v>
      </c>
      <c r="F461" s="96">
        <v>2</v>
      </c>
      <c r="G461" s="97">
        <f t="shared" si="7"/>
        <v>5</v>
      </c>
      <c r="H461" s="238">
        <v>43614</v>
      </c>
      <c r="I461" s="103">
        <v>280</v>
      </c>
    </row>
    <row r="462" spans="1:9" hidden="1" outlineLevel="1" x14ac:dyDescent="0.35">
      <c r="A462" s="83" t="s">
        <v>3306</v>
      </c>
      <c r="B462" s="86" t="s">
        <v>4177</v>
      </c>
      <c r="C462" s="92" t="s">
        <v>3307</v>
      </c>
      <c r="D462" s="96" t="s">
        <v>4178</v>
      </c>
      <c r="E462" s="96">
        <v>2</v>
      </c>
      <c r="F462" s="96">
        <v>3</v>
      </c>
      <c r="G462" s="97">
        <f t="shared" si="7"/>
        <v>5</v>
      </c>
      <c r="H462" s="238">
        <v>43614</v>
      </c>
      <c r="I462" s="103">
        <v>480</v>
      </c>
    </row>
    <row r="463" spans="1:9" hidden="1" outlineLevel="1" x14ac:dyDescent="0.35">
      <c r="A463" s="83" t="s">
        <v>3306</v>
      </c>
      <c r="B463" s="86" t="s">
        <v>4179</v>
      </c>
      <c r="C463" s="92" t="s">
        <v>3307</v>
      </c>
      <c r="D463" s="96" t="s">
        <v>4180</v>
      </c>
      <c r="E463" s="96">
        <v>1</v>
      </c>
      <c r="F463" s="96">
        <v>3</v>
      </c>
      <c r="G463" s="97">
        <f t="shared" si="7"/>
        <v>4</v>
      </c>
      <c r="H463" s="238">
        <v>43614</v>
      </c>
      <c r="I463" s="103">
        <v>310</v>
      </c>
    </row>
    <row r="464" spans="1:9" hidden="1" outlineLevel="1" x14ac:dyDescent="0.35">
      <c r="A464" s="83" t="s">
        <v>3306</v>
      </c>
      <c r="B464" s="86" t="s">
        <v>4181</v>
      </c>
      <c r="C464" s="92" t="s">
        <v>3307</v>
      </c>
      <c r="D464" s="96" t="s">
        <v>4182</v>
      </c>
      <c r="E464" s="96">
        <v>1</v>
      </c>
      <c r="F464" s="96">
        <v>4</v>
      </c>
      <c r="G464" s="97">
        <f t="shared" si="7"/>
        <v>5</v>
      </c>
      <c r="H464" s="238">
        <v>43614</v>
      </c>
      <c r="I464" s="103">
        <v>950</v>
      </c>
    </row>
    <row r="465" spans="1:9" hidden="1" outlineLevel="1" x14ac:dyDescent="0.35">
      <c r="A465" s="83" t="s">
        <v>3306</v>
      </c>
      <c r="B465" s="86" t="s">
        <v>4183</v>
      </c>
      <c r="C465" s="92" t="s">
        <v>3307</v>
      </c>
      <c r="D465" s="96" t="s">
        <v>2919</v>
      </c>
      <c r="E465" s="96">
        <v>2</v>
      </c>
      <c r="F465" s="96">
        <v>3</v>
      </c>
      <c r="G465" s="97">
        <f t="shared" si="7"/>
        <v>5</v>
      </c>
      <c r="H465" s="238">
        <v>43614</v>
      </c>
      <c r="I465" s="103">
        <v>775</v>
      </c>
    </row>
    <row r="466" spans="1:9" hidden="1" outlineLevel="1" x14ac:dyDescent="0.35">
      <c r="A466" s="83" t="s">
        <v>3306</v>
      </c>
      <c r="B466" s="86" t="s">
        <v>4184</v>
      </c>
      <c r="C466" s="92" t="s">
        <v>3307</v>
      </c>
      <c r="D466" s="96" t="s">
        <v>4185</v>
      </c>
      <c r="E466" s="96">
        <v>2</v>
      </c>
      <c r="F466" s="96">
        <v>2</v>
      </c>
      <c r="G466" s="97">
        <f t="shared" si="7"/>
        <v>4</v>
      </c>
      <c r="H466" s="238">
        <v>43614</v>
      </c>
      <c r="I466" s="103">
        <v>525</v>
      </c>
    </row>
    <row r="467" spans="1:9" hidden="1" outlineLevel="1" x14ac:dyDescent="0.35">
      <c r="A467" s="83" t="s">
        <v>3306</v>
      </c>
      <c r="B467" s="86" t="s">
        <v>4186</v>
      </c>
      <c r="C467" s="92" t="s">
        <v>3307</v>
      </c>
      <c r="D467" s="96" t="s">
        <v>4187</v>
      </c>
      <c r="E467" s="96">
        <v>1</v>
      </c>
      <c r="F467" s="96">
        <v>4</v>
      </c>
      <c r="G467" s="97">
        <f t="shared" si="7"/>
        <v>5</v>
      </c>
      <c r="H467" s="238">
        <v>43614</v>
      </c>
      <c r="I467" s="103">
        <v>830</v>
      </c>
    </row>
    <row r="468" spans="1:9" hidden="1" outlineLevel="1" x14ac:dyDescent="0.35">
      <c r="A468" s="83" t="s">
        <v>3306</v>
      </c>
      <c r="B468" s="86" t="s">
        <v>4188</v>
      </c>
      <c r="C468" s="92" t="s">
        <v>3307</v>
      </c>
      <c r="D468" s="96" t="s">
        <v>4189</v>
      </c>
      <c r="E468" s="96">
        <v>1</v>
      </c>
      <c r="F468" s="96">
        <v>2</v>
      </c>
      <c r="G468" s="97">
        <f t="shared" ref="G468:G499" si="8">E468+F468</f>
        <v>3</v>
      </c>
      <c r="H468" s="238">
        <v>43614</v>
      </c>
      <c r="I468" s="103">
        <v>150</v>
      </c>
    </row>
    <row r="469" spans="1:9" hidden="1" outlineLevel="1" x14ac:dyDescent="0.35">
      <c r="A469" s="83" t="s">
        <v>3306</v>
      </c>
      <c r="B469" s="86" t="s">
        <v>4190</v>
      </c>
      <c r="C469" s="92" t="s">
        <v>3307</v>
      </c>
      <c r="D469" s="96" t="s">
        <v>4191</v>
      </c>
      <c r="E469" s="96">
        <v>3</v>
      </c>
      <c r="F469" s="96">
        <v>2</v>
      </c>
      <c r="G469" s="97">
        <f t="shared" si="8"/>
        <v>5</v>
      </c>
      <c r="H469" s="238">
        <v>43614</v>
      </c>
      <c r="I469" s="103">
        <v>170</v>
      </c>
    </row>
    <row r="470" spans="1:9" hidden="1" outlineLevel="1" x14ac:dyDescent="0.35">
      <c r="A470" s="83" t="s">
        <v>3306</v>
      </c>
      <c r="B470" s="86" t="s">
        <v>4192</v>
      </c>
      <c r="C470" s="92" t="s">
        <v>3307</v>
      </c>
      <c r="D470" s="96" t="s">
        <v>4193</v>
      </c>
      <c r="E470" s="96">
        <v>4</v>
      </c>
      <c r="F470" s="96">
        <v>4</v>
      </c>
      <c r="G470" s="97">
        <f t="shared" si="8"/>
        <v>8</v>
      </c>
      <c r="H470" s="238">
        <v>43614</v>
      </c>
      <c r="I470" s="103">
        <v>260</v>
      </c>
    </row>
    <row r="471" spans="1:9" hidden="1" outlineLevel="1" x14ac:dyDescent="0.35">
      <c r="A471" s="83" t="s">
        <v>3306</v>
      </c>
      <c r="B471" s="86" t="s">
        <v>4194</v>
      </c>
      <c r="C471" s="92" t="s">
        <v>3307</v>
      </c>
      <c r="D471" s="96" t="s">
        <v>4195</v>
      </c>
      <c r="E471" s="96">
        <v>1</v>
      </c>
      <c r="F471" s="96">
        <v>4</v>
      </c>
      <c r="G471" s="97">
        <f t="shared" si="8"/>
        <v>5</v>
      </c>
      <c r="H471" s="238">
        <v>43614</v>
      </c>
      <c r="I471" s="103">
        <v>290</v>
      </c>
    </row>
    <row r="472" spans="1:9" hidden="1" outlineLevel="1" x14ac:dyDescent="0.35">
      <c r="A472" s="83" t="s">
        <v>3306</v>
      </c>
      <c r="B472" s="86" t="s">
        <v>4196</v>
      </c>
      <c r="C472" s="92" t="s">
        <v>3307</v>
      </c>
      <c r="D472" s="96" t="s">
        <v>4197</v>
      </c>
      <c r="E472" s="96">
        <v>1</v>
      </c>
      <c r="F472" s="96">
        <v>4</v>
      </c>
      <c r="G472" s="97">
        <f t="shared" si="8"/>
        <v>5</v>
      </c>
      <c r="H472" s="238">
        <v>43614</v>
      </c>
      <c r="I472" s="103">
        <v>430</v>
      </c>
    </row>
    <row r="473" spans="1:9" hidden="1" outlineLevel="1" x14ac:dyDescent="0.35">
      <c r="A473" s="83" t="s">
        <v>3306</v>
      </c>
      <c r="B473" s="86" t="s">
        <v>4198</v>
      </c>
      <c r="C473" s="92" t="s">
        <v>3307</v>
      </c>
      <c r="D473" s="96" t="s">
        <v>4199</v>
      </c>
      <c r="E473" s="96">
        <v>2</v>
      </c>
      <c r="F473" s="96">
        <v>2</v>
      </c>
      <c r="G473" s="97">
        <f t="shared" si="8"/>
        <v>4</v>
      </c>
      <c r="H473" s="238">
        <v>43614</v>
      </c>
      <c r="I473" s="103">
        <v>480</v>
      </c>
    </row>
    <row r="474" spans="1:9" hidden="1" outlineLevel="1" x14ac:dyDescent="0.35">
      <c r="A474" s="83" t="s">
        <v>3306</v>
      </c>
      <c r="B474" s="86" t="s">
        <v>4200</v>
      </c>
      <c r="C474" s="92" t="s">
        <v>3307</v>
      </c>
      <c r="D474" s="96" t="s">
        <v>4201</v>
      </c>
      <c r="E474" s="96">
        <v>1</v>
      </c>
      <c r="F474" s="96">
        <v>4</v>
      </c>
      <c r="G474" s="97">
        <f t="shared" si="8"/>
        <v>5</v>
      </c>
      <c r="H474" s="238">
        <v>43614</v>
      </c>
      <c r="I474" s="103">
        <v>670</v>
      </c>
    </row>
    <row r="475" spans="1:9" hidden="1" outlineLevel="1" x14ac:dyDescent="0.35">
      <c r="A475" s="83" t="s">
        <v>3306</v>
      </c>
      <c r="B475" s="86" t="s">
        <v>4202</v>
      </c>
      <c r="C475" s="92" t="s">
        <v>3307</v>
      </c>
      <c r="D475" s="96" t="s">
        <v>4203</v>
      </c>
      <c r="E475" s="96">
        <v>1</v>
      </c>
      <c r="F475" s="96">
        <v>1</v>
      </c>
      <c r="G475" s="97">
        <f t="shared" si="8"/>
        <v>2</v>
      </c>
      <c r="H475" s="238">
        <v>43614</v>
      </c>
      <c r="I475" s="103">
        <v>690</v>
      </c>
    </row>
    <row r="476" spans="1:9" hidden="1" outlineLevel="1" x14ac:dyDescent="0.35">
      <c r="A476" s="83" t="s">
        <v>3306</v>
      </c>
      <c r="B476" s="86" t="s">
        <v>4204</v>
      </c>
      <c r="C476" s="92" t="s">
        <v>3307</v>
      </c>
      <c r="D476" s="96" t="s">
        <v>4205</v>
      </c>
      <c r="E476" s="96">
        <v>1</v>
      </c>
      <c r="F476" s="96">
        <v>3</v>
      </c>
      <c r="G476" s="97">
        <f t="shared" si="8"/>
        <v>4</v>
      </c>
      <c r="H476" s="238">
        <v>43614</v>
      </c>
      <c r="I476" s="103">
        <v>370</v>
      </c>
    </row>
    <row r="477" spans="1:9" hidden="1" outlineLevel="1" x14ac:dyDescent="0.35">
      <c r="A477" s="83" t="s">
        <v>3306</v>
      </c>
      <c r="B477" s="86" t="s">
        <v>4206</v>
      </c>
      <c r="C477" s="92" t="s">
        <v>3307</v>
      </c>
      <c r="D477" s="96" t="s">
        <v>4207</v>
      </c>
      <c r="E477" s="96">
        <v>1</v>
      </c>
      <c r="F477" s="96">
        <v>3</v>
      </c>
      <c r="G477" s="97">
        <f t="shared" si="8"/>
        <v>4</v>
      </c>
      <c r="H477" s="238">
        <v>43614</v>
      </c>
      <c r="I477" s="103">
        <v>455</v>
      </c>
    </row>
    <row r="478" spans="1:9" hidden="1" outlineLevel="1" x14ac:dyDescent="0.35">
      <c r="A478" s="83" t="s">
        <v>3306</v>
      </c>
      <c r="B478" s="86" t="s">
        <v>4208</v>
      </c>
      <c r="C478" s="92" t="s">
        <v>3307</v>
      </c>
      <c r="D478" s="96" t="s">
        <v>4209</v>
      </c>
      <c r="E478" s="96">
        <v>1</v>
      </c>
      <c r="F478" s="96">
        <v>3</v>
      </c>
      <c r="G478" s="97">
        <f t="shared" si="8"/>
        <v>4</v>
      </c>
      <c r="H478" s="238">
        <v>43614</v>
      </c>
      <c r="I478" s="103">
        <v>870</v>
      </c>
    </row>
    <row r="479" spans="1:9" hidden="1" outlineLevel="1" x14ac:dyDescent="0.35">
      <c r="A479" s="83" t="s">
        <v>3306</v>
      </c>
      <c r="B479" s="86" t="s">
        <v>4210</v>
      </c>
      <c r="C479" s="92" t="s">
        <v>3307</v>
      </c>
      <c r="D479" s="96" t="s">
        <v>4211</v>
      </c>
      <c r="E479" s="96">
        <v>2</v>
      </c>
      <c r="F479" s="96">
        <v>3</v>
      </c>
      <c r="G479" s="97">
        <f t="shared" si="8"/>
        <v>5</v>
      </c>
      <c r="H479" s="238">
        <v>43614</v>
      </c>
      <c r="I479" s="103">
        <v>350</v>
      </c>
    </row>
    <row r="480" spans="1:9" hidden="1" outlineLevel="1" x14ac:dyDescent="0.35">
      <c r="A480" s="83" t="s">
        <v>3306</v>
      </c>
      <c r="B480" s="86" t="s">
        <v>4212</v>
      </c>
      <c r="C480" s="92" t="s">
        <v>3307</v>
      </c>
      <c r="D480" s="96" t="s">
        <v>4213</v>
      </c>
      <c r="E480" s="96">
        <v>1</v>
      </c>
      <c r="F480" s="96">
        <v>3</v>
      </c>
      <c r="G480" s="97">
        <f t="shared" si="8"/>
        <v>4</v>
      </c>
      <c r="H480" s="238">
        <v>43614</v>
      </c>
      <c r="I480" s="103">
        <v>250</v>
      </c>
    </row>
    <row r="481" spans="1:9" hidden="1" outlineLevel="1" x14ac:dyDescent="0.35">
      <c r="A481" s="83" t="s">
        <v>3306</v>
      </c>
      <c r="B481" s="86" t="s">
        <v>4214</v>
      </c>
      <c r="C481" s="92" t="s">
        <v>3307</v>
      </c>
      <c r="D481" s="96" t="s">
        <v>4215</v>
      </c>
      <c r="E481" s="96">
        <v>2</v>
      </c>
      <c r="F481" s="96">
        <v>4</v>
      </c>
      <c r="G481" s="97">
        <f t="shared" si="8"/>
        <v>6</v>
      </c>
      <c r="H481" s="238">
        <v>43614</v>
      </c>
      <c r="I481" s="103">
        <v>870</v>
      </c>
    </row>
    <row r="482" spans="1:9" hidden="1" outlineLevel="1" x14ac:dyDescent="0.35">
      <c r="A482" s="83" t="s">
        <v>3306</v>
      </c>
      <c r="B482" s="86" t="s">
        <v>4216</v>
      </c>
      <c r="C482" s="92" t="s">
        <v>3307</v>
      </c>
      <c r="D482" s="96" t="s">
        <v>4217</v>
      </c>
      <c r="E482" s="96">
        <v>1</v>
      </c>
      <c r="F482" s="96">
        <v>2</v>
      </c>
      <c r="G482" s="97">
        <f t="shared" si="8"/>
        <v>3</v>
      </c>
      <c r="H482" s="238">
        <v>43614</v>
      </c>
      <c r="I482" s="103">
        <v>210</v>
      </c>
    </row>
    <row r="483" spans="1:9" hidden="1" outlineLevel="1" x14ac:dyDescent="0.35">
      <c r="A483" s="83" t="s">
        <v>3306</v>
      </c>
      <c r="B483" s="86" t="s">
        <v>4218</v>
      </c>
      <c r="C483" s="92" t="s">
        <v>3307</v>
      </c>
      <c r="D483" s="96" t="s">
        <v>4219</v>
      </c>
      <c r="E483" s="96">
        <v>1</v>
      </c>
      <c r="F483" s="96">
        <v>3</v>
      </c>
      <c r="G483" s="97">
        <f t="shared" si="8"/>
        <v>4</v>
      </c>
      <c r="H483" s="238">
        <v>43614</v>
      </c>
      <c r="I483" s="103">
        <v>115</v>
      </c>
    </row>
    <row r="484" spans="1:9" hidden="1" outlineLevel="1" x14ac:dyDescent="0.35">
      <c r="A484" s="83" t="s">
        <v>3306</v>
      </c>
      <c r="B484" s="86" t="s">
        <v>4220</v>
      </c>
      <c r="C484" s="92" t="s">
        <v>3307</v>
      </c>
      <c r="D484" s="96" t="s">
        <v>4221</v>
      </c>
      <c r="E484" s="96">
        <v>2</v>
      </c>
      <c r="F484" s="96">
        <v>2</v>
      </c>
      <c r="G484" s="97">
        <f t="shared" si="8"/>
        <v>4</v>
      </c>
      <c r="H484" s="238">
        <v>43614</v>
      </c>
      <c r="I484" s="103">
        <v>125</v>
      </c>
    </row>
    <row r="485" spans="1:9" hidden="1" outlineLevel="1" x14ac:dyDescent="0.35">
      <c r="A485" s="83" t="s">
        <v>3306</v>
      </c>
      <c r="B485" s="86" t="s">
        <v>4222</v>
      </c>
      <c r="C485" s="92" t="s">
        <v>3307</v>
      </c>
      <c r="D485" s="96" t="s">
        <v>4223</v>
      </c>
      <c r="E485" s="96">
        <v>1</v>
      </c>
      <c r="F485" s="96">
        <v>4</v>
      </c>
      <c r="G485" s="97">
        <f t="shared" si="8"/>
        <v>5</v>
      </c>
      <c r="H485" s="238">
        <v>43614</v>
      </c>
      <c r="I485" s="103">
        <v>365</v>
      </c>
    </row>
    <row r="486" spans="1:9" hidden="1" outlineLevel="1" x14ac:dyDescent="0.35">
      <c r="A486" s="83" t="s">
        <v>3306</v>
      </c>
      <c r="B486" s="86" t="s">
        <v>4224</v>
      </c>
      <c r="C486" s="92" t="s">
        <v>3307</v>
      </c>
      <c r="D486" s="96" t="s">
        <v>4225</v>
      </c>
      <c r="E486" s="96">
        <v>1</v>
      </c>
      <c r="F486" s="96">
        <v>3</v>
      </c>
      <c r="G486" s="97">
        <f t="shared" si="8"/>
        <v>4</v>
      </c>
      <c r="H486" s="238">
        <v>43614</v>
      </c>
      <c r="I486" s="103">
        <v>860</v>
      </c>
    </row>
    <row r="487" spans="1:9" hidden="1" outlineLevel="1" x14ac:dyDescent="0.35">
      <c r="A487" s="83" t="s">
        <v>3306</v>
      </c>
      <c r="B487" s="86" t="s">
        <v>4226</v>
      </c>
      <c r="C487" s="92" t="s">
        <v>3307</v>
      </c>
      <c r="D487" s="96" t="s">
        <v>4227</v>
      </c>
      <c r="E487" s="96">
        <v>1</v>
      </c>
      <c r="F487" s="96">
        <v>1</v>
      </c>
      <c r="G487" s="97">
        <f t="shared" si="8"/>
        <v>2</v>
      </c>
      <c r="H487" s="238">
        <v>43614</v>
      </c>
      <c r="I487" s="103">
        <v>740</v>
      </c>
    </row>
    <row r="488" spans="1:9" hidden="1" outlineLevel="1" x14ac:dyDescent="0.35">
      <c r="A488" s="83" t="s">
        <v>3306</v>
      </c>
      <c r="B488" s="86" t="s">
        <v>4228</v>
      </c>
      <c r="C488" s="92" t="s">
        <v>3307</v>
      </c>
      <c r="D488" s="96" t="s">
        <v>510</v>
      </c>
      <c r="E488" s="96">
        <v>2</v>
      </c>
      <c r="F488" s="96">
        <v>3</v>
      </c>
      <c r="G488" s="97">
        <f t="shared" si="8"/>
        <v>5</v>
      </c>
      <c r="H488" s="238">
        <v>43614</v>
      </c>
      <c r="I488" s="103">
        <v>155</v>
      </c>
    </row>
    <row r="489" spans="1:9" hidden="1" outlineLevel="1" x14ac:dyDescent="0.35">
      <c r="A489" s="83" t="s">
        <v>3306</v>
      </c>
      <c r="B489" s="86" t="s">
        <v>4229</v>
      </c>
      <c r="C489" s="92" t="s">
        <v>3307</v>
      </c>
      <c r="D489" s="96" t="s">
        <v>4230</v>
      </c>
      <c r="E489" s="96">
        <v>1</v>
      </c>
      <c r="F489" s="96">
        <v>4</v>
      </c>
      <c r="G489" s="97">
        <f t="shared" si="8"/>
        <v>5</v>
      </c>
      <c r="H489" s="238">
        <v>43614</v>
      </c>
      <c r="I489" s="103">
        <v>185</v>
      </c>
    </row>
    <row r="490" spans="1:9" hidden="1" outlineLevel="1" x14ac:dyDescent="0.35">
      <c r="A490" s="83" t="s">
        <v>3306</v>
      </c>
      <c r="B490" s="86" t="s">
        <v>4231</v>
      </c>
      <c r="C490" s="92" t="s">
        <v>3307</v>
      </c>
      <c r="D490" s="96" t="s">
        <v>4232</v>
      </c>
      <c r="E490" s="96">
        <v>1</v>
      </c>
      <c r="F490" s="96">
        <v>3</v>
      </c>
      <c r="G490" s="97">
        <f t="shared" si="8"/>
        <v>4</v>
      </c>
      <c r="H490" s="238">
        <v>43614</v>
      </c>
      <c r="I490" s="103">
        <v>115</v>
      </c>
    </row>
    <row r="491" spans="1:9" hidden="1" outlineLevel="1" x14ac:dyDescent="0.35">
      <c r="A491" s="83" t="s">
        <v>3306</v>
      </c>
      <c r="B491" s="86" t="s">
        <v>4233</v>
      </c>
      <c r="C491" s="92" t="s">
        <v>3307</v>
      </c>
      <c r="D491" s="96" t="s">
        <v>4234</v>
      </c>
      <c r="E491" s="96">
        <v>2</v>
      </c>
      <c r="F491" s="96">
        <v>3</v>
      </c>
      <c r="G491" s="97">
        <f t="shared" si="8"/>
        <v>5</v>
      </c>
      <c r="H491" s="238">
        <v>43614</v>
      </c>
      <c r="I491" s="103">
        <v>910</v>
      </c>
    </row>
    <row r="492" spans="1:9" hidden="1" outlineLevel="1" x14ac:dyDescent="0.35">
      <c r="A492" s="83" t="s">
        <v>3306</v>
      </c>
      <c r="B492" s="86" t="s">
        <v>4235</v>
      </c>
      <c r="C492" s="92" t="s">
        <v>3307</v>
      </c>
      <c r="D492" s="96" t="s">
        <v>4236</v>
      </c>
      <c r="E492" s="96">
        <v>1</v>
      </c>
      <c r="F492" s="96">
        <v>2</v>
      </c>
      <c r="G492" s="97">
        <f t="shared" si="8"/>
        <v>3</v>
      </c>
      <c r="H492" s="238">
        <v>43614</v>
      </c>
      <c r="I492" s="103">
        <v>620</v>
      </c>
    </row>
    <row r="493" spans="1:9" hidden="1" outlineLevel="1" x14ac:dyDescent="0.35">
      <c r="A493" s="83" t="s">
        <v>3306</v>
      </c>
      <c r="B493" s="86" t="s">
        <v>4237</v>
      </c>
      <c r="C493" s="92" t="s">
        <v>3307</v>
      </c>
      <c r="D493" s="96" t="s">
        <v>4238</v>
      </c>
      <c r="E493" s="96">
        <v>1</v>
      </c>
      <c r="F493" s="96">
        <v>3</v>
      </c>
      <c r="G493" s="97">
        <f t="shared" si="8"/>
        <v>4</v>
      </c>
      <c r="H493" s="238">
        <v>43614</v>
      </c>
      <c r="I493" s="103">
        <v>645</v>
      </c>
    </row>
    <row r="494" spans="1:9" hidden="1" outlineLevel="1" x14ac:dyDescent="0.35">
      <c r="A494" s="83" t="s">
        <v>3306</v>
      </c>
      <c r="B494" s="86" t="s">
        <v>4239</v>
      </c>
      <c r="C494" s="92" t="s">
        <v>3307</v>
      </c>
      <c r="D494" s="96" t="s">
        <v>4240</v>
      </c>
      <c r="E494" s="96">
        <v>1</v>
      </c>
      <c r="F494" s="96">
        <v>4</v>
      </c>
      <c r="G494" s="97">
        <f t="shared" si="8"/>
        <v>5</v>
      </c>
      <c r="H494" s="238">
        <v>43614</v>
      </c>
      <c r="I494" s="103">
        <v>735</v>
      </c>
    </row>
    <row r="495" spans="1:9" hidden="1" outlineLevel="1" x14ac:dyDescent="0.35">
      <c r="A495" s="83" t="s">
        <v>3306</v>
      </c>
      <c r="B495" s="86" t="s">
        <v>4241</v>
      </c>
      <c r="C495" s="92" t="s">
        <v>3307</v>
      </c>
      <c r="D495" s="96" t="s">
        <v>4242</v>
      </c>
      <c r="E495" s="96">
        <v>1</v>
      </c>
      <c r="F495" s="96">
        <v>3</v>
      </c>
      <c r="G495" s="97">
        <f t="shared" si="8"/>
        <v>4</v>
      </c>
      <c r="H495" s="238">
        <v>43614</v>
      </c>
      <c r="I495" s="103">
        <v>60</v>
      </c>
    </row>
    <row r="496" spans="1:9" hidden="1" outlineLevel="1" x14ac:dyDescent="0.35">
      <c r="A496" s="83" t="s">
        <v>3306</v>
      </c>
      <c r="B496" s="86" t="s">
        <v>4243</v>
      </c>
      <c r="C496" s="92" t="s">
        <v>3307</v>
      </c>
      <c r="D496" s="96" t="s">
        <v>4244</v>
      </c>
      <c r="E496" s="96">
        <v>2</v>
      </c>
      <c r="F496" s="96">
        <v>4</v>
      </c>
      <c r="G496" s="97">
        <f t="shared" si="8"/>
        <v>6</v>
      </c>
      <c r="H496" s="238">
        <v>43614</v>
      </c>
      <c r="I496" s="103">
        <v>145</v>
      </c>
    </row>
    <row r="497" spans="1:9" hidden="1" outlineLevel="1" x14ac:dyDescent="0.35">
      <c r="A497" s="83" t="s">
        <v>3306</v>
      </c>
      <c r="B497" s="86" t="s">
        <v>4245</v>
      </c>
      <c r="C497" s="92" t="s">
        <v>3307</v>
      </c>
      <c r="D497" s="96" t="s">
        <v>4246</v>
      </c>
      <c r="E497" s="96">
        <v>1</v>
      </c>
      <c r="F497" s="96">
        <v>3</v>
      </c>
      <c r="G497" s="97">
        <f t="shared" si="8"/>
        <v>4</v>
      </c>
      <c r="H497" s="238">
        <v>43614</v>
      </c>
      <c r="I497" s="103">
        <v>70</v>
      </c>
    </row>
    <row r="498" spans="1:9" hidden="1" outlineLevel="1" x14ac:dyDescent="0.35">
      <c r="A498" s="83" t="s">
        <v>3306</v>
      </c>
      <c r="B498" s="86" t="s">
        <v>4247</v>
      </c>
      <c r="C498" s="92" t="s">
        <v>3307</v>
      </c>
      <c r="D498" s="96" t="s">
        <v>4248</v>
      </c>
      <c r="E498" s="96">
        <v>1</v>
      </c>
      <c r="F498" s="96">
        <v>2</v>
      </c>
      <c r="G498" s="97">
        <f t="shared" si="8"/>
        <v>3</v>
      </c>
      <c r="H498" s="238">
        <v>43614</v>
      </c>
      <c r="I498" s="103">
        <v>185</v>
      </c>
    </row>
    <row r="499" spans="1:9" hidden="1" outlineLevel="1" x14ac:dyDescent="0.35">
      <c r="A499" s="83" t="s">
        <v>3306</v>
      </c>
      <c r="B499" s="86" t="s">
        <v>4249</v>
      </c>
      <c r="C499" s="92" t="s">
        <v>3307</v>
      </c>
      <c r="D499" s="96" t="s">
        <v>4250</v>
      </c>
      <c r="E499" s="96">
        <v>1</v>
      </c>
      <c r="F499" s="96">
        <v>3</v>
      </c>
      <c r="G499" s="97">
        <f t="shared" si="8"/>
        <v>4</v>
      </c>
      <c r="H499" s="238">
        <v>43614</v>
      </c>
      <c r="I499" s="103">
        <v>595</v>
      </c>
    </row>
    <row r="500" spans="1:9" hidden="1" outlineLevel="1" x14ac:dyDescent="0.35">
      <c r="A500" s="83" t="s">
        <v>3306</v>
      </c>
      <c r="B500" s="86" t="s">
        <v>4251</v>
      </c>
      <c r="C500" s="92" t="s">
        <v>3307</v>
      </c>
      <c r="D500" s="96" t="s">
        <v>4252</v>
      </c>
      <c r="E500" s="96">
        <v>1</v>
      </c>
      <c r="F500" s="96">
        <v>2</v>
      </c>
      <c r="G500" s="97">
        <f t="shared" ref="G500:G528" si="9">E500+F500</f>
        <v>3</v>
      </c>
      <c r="H500" s="238">
        <v>43614</v>
      </c>
      <c r="I500" s="103">
        <v>58</v>
      </c>
    </row>
    <row r="501" spans="1:9" hidden="1" outlineLevel="1" x14ac:dyDescent="0.35">
      <c r="A501" s="83" t="s">
        <v>3306</v>
      </c>
      <c r="B501" s="86" t="s">
        <v>4253</v>
      </c>
      <c r="C501" s="92" t="s">
        <v>3307</v>
      </c>
      <c r="D501" s="96" t="s">
        <v>4254</v>
      </c>
      <c r="E501" s="96">
        <v>2</v>
      </c>
      <c r="F501" s="96">
        <v>2</v>
      </c>
      <c r="G501" s="97">
        <f t="shared" si="9"/>
        <v>4</v>
      </c>
      <c r="H501" s="238">
        <v>43614</v>
      </c>
      <c r="I501" s="103">
        <v>310</v>
      </c>
    </row>
    <row r="502" spans="1:9" hidden="1" outlineLevel="1" x14ac:dyDescent="0.35">
      <c r="A502" s="83" t="s">
        <v>3306</v>
      </c>
      <c r="B502" s="86" t="s">
        <v>4255</v>
      </c>
      <c r="C502" s="92" t="s">
        <v>3307</v>
      </c>
      <c r="D502" s="96" t="s">
        <v>4256</v>
      </c>
      <c r="E502" s="96">
        <v>1</v>
      </c>
      <c r="F502" s="96">
        <v>3</v>
      </c>
      <c r="G502" s="97">
        <f t="shared" si="9"/>
        <v>4</v>
      </c>
      <c r="H502" s="238">
        <v>43614</v>
      </c>
      <c r="I502" s="103">
        <v>355</v>
      </c>
    </row>
    <row r="503" spans="1:9" hidden="1" outlineLevel="1" x14ac:dyDescent="0.35">
      <c r="A503" s="83" t="s">
        <v>3306</v>
      </c>
      <c r="B503" s="86" t="s">
        <v>4257</v>
      </c>
      <c r="C503" s="92" t="s">
        <v>3307</v>
      </c>
      <c r="D503" s="96" t="s">
        <v>4141</v>
      </c>
      <c r="E503" s="96">
        <v>1</v>
      </c>
      <c r="F503" s="96">
        <v>2</v>
      </c>
      <c r="G503" s="97">
        <f t="shared" si="9"/>
        <v>3</v>
      </c>
      <c r="H503" s="238">
        <v>43614</v>
      </c>
      <c r="I503" s="103">
        <v>70</v>
      </c>
    </row>
    <row r="504" spans="1:9" hidden="1" outlineLevel="1" x14ac:dyDescent="0.35">
      <c r="A504" s="83" t="s">
        <v>3306</v>
      </c>
      <c r="B504" s="86" t="s">
        <v>4258</v>
      </c>
      <c r="C504" s="92" t="s">
        <v>3307</v>
      </c>
      <c r="D504" s="96" t="s">
        <v>4259</v>
      </c>
      <c r="E504" s="96">
        <v>1</v>
      </c>
      <c r="F504" s="96">
        <v>3</v>
      </c>
      <c r="G504" s="97">
        <f t="shared" si="9"/>
        <v>4</v>
      </c>
      <c r="H504" s="238">
        <v>43614</v>
      </c>
      <c r="I504" s="103">
        <v>80</v>
      </c>
    </row>
    <row r="505" spans="1:9" hidden="1" outlineLevel="1" x14ac:dyDescent="0.35">
      <c r="A505" s="83" t="s">
        <v>3306</v>
      </c>
      <c r="B505" s="86" t="s">
        <v>4260</v>
      </c>
      <c r="C505" s="92" t="s">
        <v>3307</v>
      </c>
      <c r="D505" s="96" t="s">
        <v>4256</v>
      </c>
      <c r="E505" s="96">
        <v>1</v>
      </c>
      <c r="F505" s="96">
        <v>3</v>
      </c>
      <c r="G505" s="97">
        <f t="shared" si="9"/>
        <v>4</v>
      </c>
      <c r="H505" s="238">
        <v>43614</v>
      </c>
      <c r="I505" s="103">
        <v>440</v>
      </c>
    </row>
    <row r="506" spans="1:9" hidden="1" outlineLevel="1" x14ac:dyDescent="0.35">
      <c r="A506" s="83" t="s">
        <v>3306</v>
      </c>
      <c r="B506" s="86" t="s">
        <v>4261</v>
      </c>
      <c r="C506" s="92" t="s">
        <v>3307</v>
      </c>
      <c r="D506" s="96" t="s">
        <v>4262</v>
      </c>
      <c r="E506" s="96">
        <v>2</v>
      </c>
      <c r="F506" s="96">
        <v>2</v>
      </c>
      <c r="G506" s="97">
        <f t="shared" si="9"/>
        <v>4</v>
      </c>
      <c r="H506" s="238">
        <v>43614</v>
      </c>
      <c r="I506" s="103">
        <v>630</v>
      </c>
    </row>
    <row r="507" spans="1:9" hidden="1" outlineLevel="1" x14ac:dyDescent="0.35">
      <c r="A507" s="83" t="s">
        <v>3306</v>
      </c>
      <c r="B507" s="86" t="s">
        <v>4263</v>
      </c>
      <c r="C507" s="92" t="s">
        <v>3307</v>
      </c>
      <c r="D507" s="96" t="s">
        <v>4264</v>
      </c>
      <c r="E507" s="96">
        <v>1</v>
      </c>
      <c r="F507" s="96">
        <v>2</v>
      </c>
      <c r="G507" s="97">
        <f t="shared" si="9"/>
        <v>3</v>
      </c>
      <c r="H507" s="238">
        <v>43614</v>
      </c>
      <c r="I507" s="103">
        <v>770</v>
      </c>
    </row>
    <row r="508" spans="1:9" hidden="1" outlineLevel="1" x14ac:dyDescent="0.35">
      <c r="A508" s="83" t="s">
        <v>3306</v>
      </c>
      <c r="B508" s="86" t="s">
        <v>4265</v>
      </c>
      <c r="C508" s="92" t="s">
        <v>3307</v>
      </c>
      <c r="D508" s="96" t="s">
        <v>4266</v>
      </c>
      <c r="E508" s="97">
        <v>1</v>
      </c>
      <c r="F508" s="96">
        <v>2</v>
      </c>
      <c r="G508" s="97">
        <f t="shared" si="9"/>
        <v>3</v>
      </c>
      <c r="H508" s="238">
        <v>43614</v>
      </c>
      <c r="I508" s="98">
        <v>820</v>
      </c>
    </row>
    <row r="509" spans="1:9" hidden="1" outlineLevel="1" x14ac:dyDescent="0.35">
      <c r="A509" s="83" t="s">
        <v>3306</v>
      </c>
      <c r="B509" s="86" t="s">
        <v>4267</v>
      </c>
      <c r="C509" s="92" t="s">
        <v>3307</v>
      </c>
      <c r="D509" s="96" t="s">
        <v>4268</v>
      </c>
      <c r="E509" s="97">
        <v>2</v>
      </c>
      <c r="F509" s="96">
        <v>3</v>
      </c>
      <c r="G509" s="97">
        <f t="shared" si="9"/>
        <v>5</v>
      </c>
      <c r="H509" s="238">
        <v>43614</v>
      </c>
      <c r="I509" s="98">
        <v>940</v>
      </c>
    </row>
    <row r="510" spans="1:9" hidden="1" outlineLevel="1" x14ac:dyDescent="0.35">
      <c r="A510" s="83" t="s">
        <v>3306</v>
      </c>
      <c r="B510" s="86" t="s">
        <v>4269</v>
      </c>
      <c r="C510" s="92" t="s">
        <v>3307</v>
      </c>
      <c r="D510" s="96" t="s">
        <v>718</v>
      </c>
      <c r="E510" s="97">
        <v>1</v>
      </c>
      <c r="F510" s="96">
        <v>2</v>
      </c>
      <c r="G510" s="97">
        <f t="shared" si="9"/>
        <v>3</v>
      </c>
      <c r="H510" s="238">
        <v>43614</v>
      </c>
      <c r="I510" s="103">
        <v>80</v>
      </c>
    </row>
    <row r="511" spans="1:9" hidden="1" outlineLevel="1" x14ac:dyDescent="0.35">
      <c r="A511" s="83" t="s">
        <v>3306</v>
      </c>
      <c r="B511" s="86" t="s">
        <v>4270</v>
      </c>
      <c r="C511" s="92" t="s">
        <v>3307</v>
      </c>
      <c r="D511" s="96" t="s">
        <v>4271</v>
      </c>
      <c r="E511" s="97">
        <v>1</v>
      </c>
      <c r="F511" s="96">
        <v>3</v>
      </c>
      <c r="G511" s="97">
        <f t="shared" si="9"/>
        <v>4</v>
      </c>
      <c r="H511" s="238">
        <v>43614</v>
      </c>
      <c r="I511" s="98">
        <v>180</v>
      </c>
    </row>
    <row r="512" spans="1:9" hidden="1" outlineLevel="1" x14ac:dyDescent="0.35">
      <c r="A512" s="83" t="s">
        <v>3306</v>
      </c>
      <c r="B512" s="86" t="s">
        <v>4272</v>
      </c>
      <c r="C512" s="92" t="s">
        <v>3307</v>
      </c>
      <c r="D512" s="97" t="s">
        <v>4273</v>
      </c>
      <c r="E512" s="97">
        <v>1</v>
      </c>
      <c r="F512" s="96">
        <v>3</v>
      </c>
      <c r="G512" s="97">
        <f t="shared" si="9"/>
        <v>4</v>
      </c>
      <c r="H512" s="238">
        <v>43614</v>
      </c>
      <c r="I512" s="98">
        <v>270</v>
      </c>
    </row>
    <row r="513" spans="1:9" hidden="1" outlineLevel="1" x14ac:dyDescent="0.35">
      <c r="A513" s="83" t="s">
        <v>3306</v>
      </c>
      <c r="B513" s="86" t="s">
        <v>4274</v>
      </c>
      <c r="C513" s="92" t="s">
        <v>3307</v>
      </c>
      <c r="D513" s="97" t="s">
        <v>4275</v>
      </c>
      <c r="E513" s="97">
        <v>1</v>
      </c>
      <c r="F513" s="96">
        <v>2</v>
      </c>
      <c r="G513" s="97">
        <f t="shared" si="9"/>
        <v>3</v>
      </c>
      <c r="H513" s="238">
        <v>43614</v>
      </c>
      <c r="I513" s="98">
        <v>380</v>
      </c>
    </row>
    <row r="514" spans="1:9" hidden="1" outlineLevel="1" x14ac:dyDescent="0.35">
      <c r="A514" s="83" t="s">
        <v>3306</v>
      </c>
      <c r="B514" s="86" t="s">
        <v>4276</v>
      </c>
      <c r="C514" s="92" t="s">
        <v>3307</v>
      </c>
      <c r="D514" s="97" t="s">
        <v>4277</v>
      </c>
      <c r="E514" s="97">
        <v>1</v>
      </c>
      <c r="F514" s="96">
        <v>2</v>
      </c>
      <c r="G514" s="97">
        <f t="shared" si="9"/>
        <v>3</v>
      </c>
      <c r="H514" s="238">
        <v>43614</v>
      </c>
      <c r="I514" s="98">
        <v>560</v>
      </c>
    </row>
    <row r="515" spans="1:9" hidden="1" outlineLevel="1" x14ac:dyDescent="0.35">
      <c r="A515" s="83" t="s">
        <v>3306</v>
      </c>
      <c r="B515" s="86" t="s">
        <v>4278</v>
      </c>
      <c r="C515" s="92" t="s">
        <v>3307</v>
      </c>
      <c r="D515" s="97" t="s">
        <v>4279</v>
      </c>
      <c r="E515" s="97">
        <v>1</v>
      </c>
      <c r="F515" s="96">
        <v>2</v>
      </c>
      <c r="G515" s="97">
        <f t="shared" si="9"/>
        <v>3</v>
      </c>
      <c r="H515" s="238">
        <v>43614</v>
      </c>
      <c r="I515" s="98">
        <v>620</v>
      </c>
    </row>
    <row r="516" spans="1:9" hidden="1" outlineLevel="1" x14ac:dyDescent="0.35">
      <c r="A516" s="83" t="s">
        <v>3306</v>
      </c>
      <c r="B516" s="86" t="s">
        <v>4280</v>
      </c>
      <c r="C516" s="92" t="s">
        <v>3307</v>
      </c>
      <c r="D516" s="97" t="s">
        <v>4281</v>
      </c>
      <c r="E516" s="97">
        <v>2</v>
      </c>
      <c r="F516" s="96">
        <v>3</v>
      </c>
      <c r="G516" s="97">
        <f t="shared" si="9"/>
        <v>5</v>
      </c>
      <c r="H516" s="238">
        <v>43614</v>
      </c>
      <c r="I516" s="98">
        <v>165</v>
      </c>
    </row>
    <row r="517" spans="1:9" hidden="1" outlineLevel="1" x14ac:dyDescent="0.35">
      <c r="A517" s="83" t="s">
        <v>3306</v>
      </c>
      <c r="B517" s="86" t="s">
        <v>4282</v>
      </c>
      <c r="C517" s="92" t="s">
        <v>3307</v>
      </c>
      <c r="D517" s="97" t="s">
        <v>4283</v>
      </c>
      <c r="E517" s="97">
        <v>1</v>
      </c>
      <c r="F517" s="96">
        <v>2</v>
      </c>
      <c r="G517" s="97">
        <f t="shared" si="9"/>
        <v>3</v>
      </c>
      <c r="H517" s="238">
        <v>43614</v>
      </c>
      <c r="I517" s="98">
        <v>690</v>
      </c>
    </row>
    <row r="518" spans="1:9" hidden="1" outlineLevel="1" x14ac:dyDescent="0.35">
      <c r="A518" s="83" t="s">
        <v>3306</v>
      </c>
      <c r="B518" s="86" t="s">
        <v>4284</v>
      </c>
      <c r="C518" s="92" t="s">
        <v>3307</v>
      </c>
      <c r="D518" s="97" t="s">
        <v>4285</v>
      </c>
      <c r="E518" s="97">
        <v>2</v>
      </c>
      <c r="F518" s="96">
        <v>2</v>
      </c>
      <c r="G518" s="97">
        <f t="shared" si="9"/>
        <v>4</v>
      </c>
      <c r="H518" s="238">
        <v>43614</v>
      </c>
      <c r="I518" s="98">
        <v>175</v>
      </c>
    </row>
    <row r="519" spans="1:9" hidden="1" outlineLevel="1" x14ac:dyDescent="0.35">
      <c r="A519" s="83" t="s">
        <v>3306</v>
      </c>
      <c r="B519" s="86" t="s">
        <v>4286</v>
      </c>
      <c r="C519" s="92" t="s">
        <v>3307</v>
      </c>
      <c r="D519" s="97" t="s">
        <v>4287</v>
      </c>
      <c r="E519" s="97">
        <v>1</v>
      </c>
      <c r="F519" s="96">
        <v>3</v>
      </c>
      <c r="G519" s="97">
        <f t="shared" si="9"/>
        <v>4</v>
      </c>
      <c r="H519" s="238">
        <v>43614</v>
      </c>
      <c r="I519" s="98">
        <v>615</v>
      </c>
    </row>
    <row r="520" spans="1:9" hidden="1" outlineLevel="1" x14ac:dyDescent="0.35">
      <c r="A520" s="83" t="s">
        <v>3306</v>
      </c>
      <c r="B520" s="86" t="s">
        <v>4288</v>
      </c>
      <c r="C520" s="92" t="s">
        <v>3307</v>
      </c>
      <c r="D520" s="97" t="s">
        <v>4289</v>
      </c>
      <c r="E520" s="97">
        <v>1</v>
      </c>
      <c r="F520" s="96">
        <v>2</v>
      </c>
      <c r="G520" s="97">
        <f t="shared" si="9"/>
        <v>3</v>
      </c>
      <c r="H520" s="238">
        <v>43614</v>
      </c>
      <c r="I520" s="98">
        <v>90</v>
      </c>
    </row>
    <row r="521" spans="1:9" hidden="1" outlineLevel="1" x14ac:dyDescent="0.35">
      <c r="A521" s="83" t="s">
        <v>3306</v>
      </c>
      <c r="B521" s="86" t="s">
        <v>4290</v>
      </c>
      <c r="C521" s="92" t="s">
        <v>3307</v>
      </c>
      <c r="D521" s="97" t="s">
        <v>4291</v>
      </c>
      <c r="E521" s="97">
        <v>1</v>
      </c>
      <c r="F521" s="96">
        <v>3</v>
      </c>
      <c r="G521" s="97">
        <f t="shared" si="9"/>
        <v>4</v>
      </c>
      <c r="H521" s="238">
        <v>43614</v>
      </c>
      <c r="I521" s="98">
        <v>130</v>
      </c>
    </row>
    <row r="522" spans="1:9" hidden="1" outlineLevel="1" x14ac:dyDescent="0.35">
      <c r="A522" s="83" t="s">
        <v>3306</v>
      </c>
      <c r="B522" s="86" t="s">
        <v>4292</v>
      </c>
      <c r="C522" s="92" t="s">
        <v>3307</v>
      </c>
      <c r="D522" s="97" t="s">
        <v>4293</v>
      </c>
      <c r="E522" s="97">
        <v>1</v>
      </c>
      <c r="F522" s="96">
        <v>1</v>
      </c>
      <c r="G522" s="97">
        <f t="shared" si="9"/>
        <v>2</v>
      </c>
      <c r="H522" s="238">
        <v>43614</v>
      </c>
      <c r="I522" s="98">
        <v>170</v>
      </c>
    </row>
    <row r="523" spans="1:9" hidden="1" outlineLevel="1" x14ac:dyDescent="0.35">
      <c r="A523" s="83" t="s">
        <v>3306</v>
      </c>
      <c r="B523" s="86" t="s">
        <v>4294</v>
      </c>
      <c r="C523" s="92" t="s">
        <v>3307</v>
      </c>
      <c r="D523" s="97" t="s">
        <v>4295</v>
      </c>
      <c r="E523" s="97">
        <v>1</v>
      </c>
      <c r="F523" s="96">
        <v>3</v>
      </c>
      <c r="G523" s="97">
        <f t="shared" si="9"/>
        <v>4</v>
      </c>
      <c r="H523" s="238">
        <v>43614</v>
      </c>
      <c r="I523" s="98">
        <v>280</v>
      </c>
    </row>
    <row r="524" spans="1:9" hidden="1" outlineLevel="1" x14ac:dyDescent="0.35">
      <c r="A524" s="83" t="s">
        <v>3306</v>
      </c>
      <c r="B524" s="86" t="s">
        <v>4296</v>
      </c>
      <c r="C524" s="92" t="s">
        <v>3307</v>
      </c>
      <c r="D524" s="97" t="s">
        <v>4135</v>
      </c>
      <c r="E524" s="97">
        <v>1</v>
      </c>
      <c r="F524" s="96">
        <v>2</v>
      </c>
      <c r="G524" s="97">
        <f t="shared" si="9"/>
        <v>3</v>
      </c>
      <c r="H524" s="238">
        <v>43614</v>
      </c>
      <c r="I524" s="98">
        <v>860</v>
      </c>
    </row>
    <row r="525" spans="1:9" hidden="1" outlineLevel="1" x14ac:dyDescent="0.35">
      <c r="A525" s="83" t="s">
        <v>3306</v>
      </c>
      <c r="B525" s="86" t="s">
        <v>4297</v>
      </c>
      <c r="C525" s="92" t="s">
        <v>3307</v>
      </c>
      <c r="D525" s="97" t="s">
        <v>4298</v>
      </c>
      <c r="E525" s="97">
        <v>1</v>
      </c>
      <c r="F525" s="96">
        <v>2</v>
      </c>
      <c r="G525" s="97">
        <f t="shared" si="9"/>
        <v>3</v>
      </c>
      <c r="H525" s="238">
        <v>43614</v>
      </c>
      <c r="I525" s="98">
        <v>880</v>
      </c>
    </row>
    <row r="526" spans="1:9" hidden="1" outlineLevel="1" x14ac:dyDescent="0.35">
      <c r="A526" s="83" t="s">
        <v>3306</v>
      </c>
      <c r="B526" s="86" t="s">
        <v>4299</v>
      </c>
      <c r="C526" s="92" t="s">
        <v>3307</v>
      </c>
      <c r="D526" s="97" t="s">
        <v>1888</v>
      </c>
      <c r="E526" s="97">
        <v>1</v>
      </c>
      <c r="F526" s="96">
        <v>2</v>
      </c>
      <c r="G526" s="97">
        <f t="shared" si="9"/>
        <v>3</v>
      </c>
      <c r="H526" s="238">
        <v>43614</v>
      </c>
      <c r="I526" s="98">
        <v>750</v>
      </c>
    </row>
    <row r="527" spans="1:9" hidden="1" outlineLevel="1" x14ac:dyDescent="0.35">
      <c r="A527" s="83" t="s">
        <v>3306</v>
      </c>
      <c r="B527" s="86" t="s">
        <v>4300</v>
      </c>
      <c r="C527" s="92" t="s">
        <v>3307</v>
      </c>
      <c r="D527" s="97" t="s">
        <v>4301</v>
      </c>
      <c r="E527" s="97">
        <v>1</v>
      </c>
      <c r="F527" s="96">
        <v>2</v>
      </c>
      <c r="G527" s="97">
        <f t="shared" si="9"/>
        <v>3</v>
      </c>
      <c r="H527" s="238">
        <v>43614</v>
      </c>
      <c r="I527" s="98">
        <v>660</v>
      </c>
    </row>
    <row r="528" spans="1:9" hidden="1" outlineLevel="1" x14ac:dyDescent="0.35">
      <c r="A528" s="83" t="s">
        <v>3306</v>
      </c>
      <c r="B528" s="86" t="s">
        <v>4302</v>
      </c>
      <c r="C528" s="92" t="s">
        <v>3307</v>
      </c>
      <c r="D528" s="97" t="s">
        <v>4303</v>
      </c>
      <c r="E528" s="97">
        <v>1</v>
      </c>
      <c r="F528" s="96">
        <v>2</v>
      </c>
      <c r="G528" s="97">
        <f t="shared" si="9"/>
        <v>3</v>
      </c>
      <c r="H528" s="238">
        <v>43614</v>
      </c>
      <c r="I528" s="98">
        <v>900</v>
      </c>
    </row>
    <row r="529" spans="1:9" ht="15" collapsed="1" thickBot="1" x14ac:dyDescent="0.4">
      <c r="A529" s="84" t="s">
        <v>3306</v>
      </c>
      <c r="B529" s="243"/>
      <c r="C529" s="93" t="s">
        <v>3307</v>
      </c>
      <c r="D529" s="94">
        <f>COUNTA(D436:D528)</f>
        <v>93</v>
      </c>
      <c r="E529" s="94">
        <f>SUM(E436:E528)</f>
        <v>234</v>
      </c>
      <c r="F529" s="94">
        <f>SUM(F436:F528)</f>
        <v>272</v>
      </c>
      <c r="G529" s="94">
        <f>SUM(G436:G528)</f>
        <v>506</v>
      </c>
      <c r="H529" s="105">
        <v>43614</v>
      </c>
      <c r="I529" s="95">
        <f>AVERAGE(I436:I528)</f>
        <v>443.25806451612902</v>
      </c>
    </row>
    <row r="530" spans="1:9" hidden="1" outlineLevel="1" x14ac:dyDescent="0.35">
      <c r="A530" s="85" t="s">
        <v>3308</v>
      </c>
      <c r="B530" s="88" t="s">
        <v>4304</v>
      </c>
      <c r="C530" s="99" t="s">
        <v>3309</v>
      </c>
      <c r="D530" s="85" t="s">
        <v>4305</v>
      </c>
      <c r="E530" s="111">
        <v>5</v>
      </c>
      <c r="F530" s="111">
        <v>3</v>
      </c>
      <c r="G530" s="112">
        <f t="shared" ref="G530:G561" si="10">E530+F530</f>
        <v>8</v>
      </c>
      <c r="H530" s="238">
        <v>43707</v>
      </c>
      <c r="I530" s="123">
        <v>150</v>
      </c>
    </row>
    <row r="531" spans="1:9" hidden="1" outlineLevel="1" x14ac:dyDescent="0.35">
      <c r="A531" s="83" t="s">
        <v>3308</v>
      </c>
      <c r="B531" s="86" t="s">
        <v>4306</v>
      </c>
      <c r="C531" s="92" t="s">
        <v>3309</v>
      </c>
      <c r="D531" s="83" t="s">
        <v>4307</v>
      </c>
      <c r="E531" s="89">
        <v>3</v>
      </c>
      <c r="F531" s="89">
        <v>6</v>
      </c>
      <c r="G531" s="90">
        <f t="shared" si="10"/>
        <v>9</v>
      </c>
      <c r="H531" s="238">
        <v>43707</v>
      </c>
      <c r="I531" s="91">
        <v>200</v>
      </c>
    </row>
    <row r="532" spans="1:9" hidden="1" outlineLevel="1" x14ac:dyDescent="0.35">
      <c r="A532" s="83" t="s">
        <v>3308</v>
      </c>
      <c r="B532" s="86" t="s">
        <v>4308</v>
      </c>
      <c r="C532" s="92" t="s">
        <v>3309</v>
      </c>
      <c r="D532" s="83" t="s">
        <v>4309</v>
      </c>
      <c r="E532" s="89">
        <v>5</v>
      </c>
      <c r="F532" s="89">
        <v>2</v>
      </c>
      <c r="G532" s="90">
        <f t="shared" si="10"/>
        <v>7</v>
      </c>
      <c r="H532" s="238">
        <v>43707</v>
      </c>
      <c r="I532" s="91">
        <v>600</v>
      </c>
    </row>
    <row r="533" spans="1:9" hidden="1" outlineLevel="1" x14ac:dyDescent="0.35">
      <c r="A533" s="83" t="s">
        <v>3308</v>
      </c>
      <c r="B533" s="86" t="s">
        <v>4310</v>
      </c>
      <c r="C533" s="92" t="s">
        <v>3309</v>
      </c>
      <c r="D533" s="83" t="s">
        <v>4311</v>
      </c>
      <c r="E533" s="89">
        <v>1</v>
      </c>
      <c r="F533" s="89">
        <v>1</v>
      </c>
      <c r="G533" s="90">
        <f t="shared" si="10"/>
        <v>2</v>
      </c>
      <c r="H533" s="238">
        <v>43707</v>
      </c>
      <c r="I533" s="91">
        <v>600</v>
      </c>
    </row>
    <row r="534" spans="1:9" hidden="1" outlineLevel="1" x14ac:dyDescent="0.35">
      <c r="A534" s="83" t="s">
        <v>3308</v>
      </c>
      <c r="B534" s="86" t="s">
        <v>4312</v>
      </c>
      <c r="C534" s="92" t="s">
        <v>3309</v>
      </c>
      <c r="D534" s="83" t="s">
        <v>4313</v>
      </c>
      <c r="E534" s="89">
        <v>2</v>
      </c>
      <c r="F534" s="89">
        <v>2</v>
      </c>
      <c r="G534" s="90">
        <f t="shared" si="10"/>
        <v>4</v>
      </c>
      <c r="H534" s="238">
        <v>43707</v>
      </c>
      <c r="I534" s="91">
        <v>600</v>
      </c>
    </row>
    <row r="535" spans="1:9" hidden="1" outlineLevel="1" x14ac:dyDescent="0.35">
      <c r="A535" s="83" t="s">
        <v>3308</v>
      </c>
      <c r="B535" s="86" t="s">
        <v>4314</v>
      </c>
      <c r="C535" s="92" t="s">
        <v>3309</v>
      </c>
      <c r="D535" s="83" t="s">
        <v>4315</v>
      </c>
      <c r="E535" s="89">
        <v>0</v>
      </c>
      <c r="F535" s="89">
        <v>3</v>
      </c>
      <c r="G535" s="90">
        <f t="shared" si="10"/>
        <v>3</v>
      </c>
      <c r="H535" s="238">
        <v>43707</v>
      </c>
      <c r="I535" s="91">
        <v>500</v>
      </c>
    </row>
    <row r="536" spans="1:9" hidden="1" outlineLevel="1" x14ac:dyDescent="0.35">
      <c r="A536" s="83" t="s">
        <v>3308</v>
      </c>
      <c r="B536" s="86" t="s">
        <v>4316</v>
      </c>
      <c r="C536" s="92" t="s">
        <v>3309</v>
      </c>
      <c r="D536" s="83" t="s">
        <v>4317</v>
      </c>
      <c r="E536" s="89">
        <v>6</v>
      </c>
      <c r="F536" s="89">
        <v>2</v>
      </c>
      <c r="G536" s="90">
        <f t="shared" si="10"/>
        <v>8</v>
      </c>
      <c r="H536" s="238">
        <v>43707</v>
      </c>
      <c r="I536" s="91">
        <v>400</v>
      </c>
    </row>
    <row r="537" spans="1:9" hidden="1" outlineLevel="1" x14ac:dyDescent="0.35">
      <c r="A537" s="83" t="s">
        <v>3308</v>
      </c>
      <c r="B537" s="86" t="s">
        <v>4318</v>
      </c>
      <c r="C537" s="92" t="s">
        <v>3309</v>
      </c>
      <c r="D537" s="83" t="s">
        <v>4319</v>
      </c>
      <c r="E537" s="89">
        <v>4</v>
      </c>
      <c r="F537" s="89">
        <v>2</v>
      </c>
      <c r="G537" s="90">
        <f t="shared" si="10"/>
        <v>6</v>
      </c>
      <c r="H537" s="238">
        <v>43707</v>
      </c>
      <c r="I537" s="91">
        <v>400</v>
      </c>
    </row>
    <row r="538" spans="1:9" hidden="1" outlineLevel="1" x14ac:dyDescent="0.35">
      <c r="A538" s="83" t="s">
        <v>3308</v>
      </c>
      <c r="B538" s="86" t="s">
        <v>4320</v>
      </c>
      <c r="C538" s="92" t="s">
        <v>3309</v>
      </c>
      <c r="D538" s="83" t="s">
        <v>4321</v>
      </c>
      <c r="E538" s="89">
        <v>3</v>
      </c>
      <c r="F538" s="89">
        <v>2</v>
      </c>
      <c r="G538" s="90">
        <f t="shared" si="10"/>
        <v>5</v>
      </c>
      <c r="H538" s="238">
        <v>43707</v>
      </c>
      <c r="I538" s="91">
        <v>400</v>
      </c>
    </row>
    <row r="539" spans="1:9" hidden="1" outlineLevel="1" x14ac:dyDescent="0.35">
      <c r="A539" s="83" t="s">
        <v>3308</v>
      </c>
      <c r="B539" s="86" t="s">
        <v>4322</v>
      </c>
      <c r="C539" s="92" t="s">
        <v>3309</v>
      </c>
      <c r="D539" s="92" t="s">
        <v>4323</v>
      </c>
      <c r="E539" s="89">
        <v>6</v>
      </c>
      <c r="F539" s="89">
        <v>2</v>
      </c>
      <c r="G539" s="90">
        <f t="shared" si="10"/>
        <v>8</v>
      </c>
      <c r="H539" s="238">
        <v>43707</v>
      </c>
      <c r="I539" s="91">
        <v>300</v>
      </c>
    </row>
    <row r="540" spans="1:9" hidden="1" outlineLevel="1" x14ac:dyDescent="0.35">
      <c r="A540" s="83" t="s">
        <v>3308</v>
      </c>
      <c r="B540" s="86" t="s">
        <v>4324</v>
      </c>
      <c r="C540" s="92" t="s">
        <v>3309</v>
      </c>
      <c r="D540" s="92" t="s">
        <v>4325</v>
      </c>
      <c r="E540" s="89">
        <v>1</v>
      </c>
      <c r="F540" s="89">
        <v>1</v>
      </c>
      <c r="G540" s="90">
        <f t="shared" si="10"/>
        <v>2</v>
      </c>
      <c r="H540" s="238">
        <v>43707</v>
      </c>
      <c r="I540" s="91">
        <v>300</v>
      </c>
    </row>
    <row r="541" spans="1:9" hidden="1" outlineLevel="1" x14ac:dyDescent="0.35">
      <c r="A541" s="83" t="s">
        <v>3308</v>
      </c>
      <c r="B541" s="86" t="s">
        <v>4326</v>
      </c>
      <c r="C541" s="92" t="s">
        <v>3309</v>
      </c>
      <c r="D541" s="92" t="s">
        <v>4327</v>
      </c>
      <c r="E541" s="89">
        <v>5</v>
      </c>
      <c r="F541" s="89">
        <v>3</v>
      </c>
      <c r="G541" s="90">
        <f t="shared" si="10"/>
        <v>8</v>
      </c>
      <c r="H541" s="238">
        <v>43707</v>
      </c>
      <c r="I541" s="91">
        <v>300</v>
      </c>
    </row>
    <row r="542" spans="1:9" hidden="1" outlineLevel="1" x14ac:dyDescent="0.35">
      <c r="A542" s="83" t="s">
        <v>3308</v>
      </c>
      <c r="B542" s="86" t="s">
        <v>4328</v>
      </c>
      <c r="C542" s="92" t="s">
        <v>3309</v>
      </c>
      <c r="D542" s="92" t="s">
        <v>4329</v>
      </c>
      <c r="E542" s="89">
        <v>5</v>
      </c>
      <c r="F542" s="89">
        <v>1</v>
      </c>
      <c r="G542" s="90">
        <f t="shared" si="10"/>
        <v>6</v>
      </c>
      <c r="H542" s="238">
        <v>43707</v>
      </c>
      <c r="I542" s="91">
        <v>300</v>
      </c>
    </row>
    <row r="543" spans="1:9" hidden="1" outlineLevel="1" x14ac:dyDescent="0.35">
      <c r="A543" s="83" t="s">
        <v>3308</v>
      </c>
      <c r="B543" s="86" t="s">
        <v>4330</v>
      </c>
      <c r="C543" s="92" t="s">
        <v>3309</v>
      </c>
      <c r="D543" s="92" t="s">
        <v>4331</v>
      </c>
      <c r="E543" s="89">
        <v>1</v>
      </c>
      <c r="F543" s="89">
        <v>1</v>
      </c>
      <c r="G543" s="90">
        <f t="shared" si="10"/>
        <v>2</v>
      </c>
      <c r="H543" s="238">
        <v>43707</v>
      </c>
      <c r="I543" s="91">
        <v>300</v>
      </c>
    </row>
    <row r="544" spans="1:9" hidden="1" outlineLevel="1" x14ac:dyDescent="0.35">
      <c r="A544" s="83" t="s">
        <v>3308</v>
      </c>
      <c r="B544" s="86" t="s">
        <v>4332</v>
      </c>
      <c r="C544" s="92" t="s">
        <v>3309</v>
      </c>
      <c r="D544" s="92" t="s">
        <v>4333</v>
      </c>
      <c r="E544" s="89">
        <v>1</v>
      </c>
      <c r="F544" s="89">
        <v>2</v>
      </c>
      <c r="G544" s="90">
        <f t="shared" si="10"/>
        <v>3</v>
      </c>
      <c r="H544" s="238">
        <v>43707</v>
      </c>
      <c r="I544" s="91">
        <v>300</v>
      </c>
    </row>
    <row r="545" spans="1:9" hidden="1" outlineLevel="1" x14ac:dyDescent="0.35">
      <c r="A545" s="83" t="s">
        <v>3308</v>
      </c>
      <c r="B545" s="86" t="s">
        <v>4334</v>
      </c>
      <c r="C545" s="92" t="s">
        <v>3309</v>
      </c>
      <c r="D545" s="92" t="s">
        <v>4335</v>
      </c>
      <c r="E545" s="89">
        <v>4</v>
      </c>
      <c r="F545" s="89">
        <v>1</v>
      </c>
      <c r="G545" s="90">
        <f t="shared" si="10"/>
        <v>5</v>
      </c>
      <c r="H545" s="238">
        <v>43707</v>
      </c>
      <c r="I545" s="91">
        <v>300</v>
      </c>
    </row>
    <row r="546" spans="1:9" hidden="1" outlineLevel="1" x14ac:dyDescent="0.35">
      <c r="A546" s="83" t="s">
        <v>3308</v>
      </c>
      <c r="B546" s="86" t="s">
        <v>4336</v>
      </c>
      <c r="C546" s="92" t="s">
        <v>3309</v>
      </c>
      <c r="D546" s="92" t="s">
        <v>4337</v>
      </c>
      <c r="E546" s="89">
        <v>2</v>
      </c>
      <c r="F546" s="89">
        <v>1</v>
      </c>
      <c r="G546" s="90">
        <f t="shared" si="10"/>
        <v>3</v>
      </c>
      <c r="H546" s="238">
        <v>43707</v>
      </c>
      <c r="I546" s="91">
        <v>300</v>
      </c>
    </row>
    <row r="547" spans="1:9" hidden="1" outlineLevel="1" x14ac:dyDescent="0.35">
      <c r="A547" s="83" t="s">
        <v>3308</v>
      </c>
      <c r="B547" s="86" t="s">
        <v>4338</v>
      </c>
      <c r="C547" s="92" t="s">
        <v>3309</v>
      </c>
      <c r="D547" s="92" t="s">
        <v>4339</v>
      </c>
      <c r="E547" s="89">
        <v>5</v>
      </c>
      <c r="F547" s="89">
        <v>2</v>
      </c>
      <c r="G547" s="90">
        <f t="shared" si="10"/>
        <v>7</v>
      </c>
      <c r="H547" s="238">
        <v>43707</v>
      </c>
      <c r="I547" s="91">
        <v>300</v>
      </c>
    </row>
    <row r="548" spans="1:9" hidden="1" outlineLevel="1" x14ac:dyDescent="0.35">
      <c r="A548" s="83" t="s">
        <v>3308</v>
      </c>
      <c r="B548" s="86" t="s">
        <v>4340</v>
      </c>
      <c r="C548" s="92" t="s">
        <v>3309</v>
      </c>
      <c r="D548" s="92" t="s">
        <v>4341</v>
      </c>
      <c r="E548" s="89">
        <v>0</v>
      </c>
      <c r="F548" s="89">
        <v>1</v>
      </c>
      <c r="G548" s="90">
        <f t="shared" si="10"/>
        <v>1</v>
      </c>
      <c r="H548" s="238">
        <v>43707</v>
      </c>
      <c r="I548" s="91">
        <v>200</v>
      </c>
    </row>
    <row r="549" spans="1:9" hidden="1" outlineLevel="1" x14ac:dyDescent="0.35">
      <c r="A549" s="83" t="s">
        <v>3308</v>
      </c>
      <c r="B549" s="86" t="s">
        <v>4342</v>
      </c>
      <c r="C549" s="92" t="s">
        <v>3309</v>
      </c>
      <c r="D549" s="83" t="s">
        <v>4343</v>
      </c>
      <c r="E549" s="89">
        <v>0</v>
      </c>
      <c r="F549" s="89">
        <v>2</v>
      </c>
      <c r="G549" s="90">
        <f t="shared" si="10"/>
        <v>2</v>
      </c>
      <c r="H549" s="238">
        <v>43707</v>
      </c>
      <c r="I549" s="91">
        <v>400</v>
      </c>
    </row>
    <row r="550" spans="1:9" hidden="1" outlineLevel="1" x14ac:dyDescent="0.35">
      <c r="A550" s="83" t="s">
        <v>3308</v>
      </c>
      <c r="B550" s="86" t="s">
        <v>4344</v>
      </c>
      <c r="C550" s="92" t="s">
        <v>3309</v>
      </c>
      <c r="D550" s="83" t="s">
        <v>4345</v>
      </c>
      <c r="E550" s="89">
        <v>0</v>
      </c>
      <c r="F550" s="89">
        <v>1</v>
      </c>
      <c r="G550" s="90">
        <f t="shared" si="10"/>
        <v>1</v>
      </c>
      <c r="H550" s="238">
        <v>43707</v>
      </c>
      <c r="I550" s="91">
        <v>200</v>
      </c>
    </row>
    <row r="551" spans="1:9" hidden="1" outlineLevel="1" x14ac:dyDescent="0.35">
      <c r="A551" s="83" t="s">
        <v>3308</v>
      </c>
      <c r="B551" s="86" t="s">
        <v>4346</v>
      </c>
      <c r="C551" s="92" t="s">
        <v>3309</v>
      </c>
      <c r="D551" s="83" t="s">
        <v>4347</v>
      </c>
      <c r="E551" s="89">
        <v>2</v>
      </c>
      <c r="F551" s="89">
        <v>2</v>
      </c>
      <c r="G551" s="90">
        <f t="shared" si="10"/>
        <v>4</v>
      </c>
      <c r="H551" s="238">
        <v>43707</v>
      </c>
      <c r="I551" s="91">
        <v>100</v>
      </c>
    </row>
    <row r="552" spans="1:9" hidden="1" outlineLevel="1" x14ac:dyDescent="0.35">
      <c r="A552" s="83" t="s">
        <v>3308</v>
      </c>
      <c r="B552" s="86" t="s">
        <v>4348</v>
      </c>
      <c r="C552" s="92" t="s">
        <v>3309</v>
      </c>
      <c r="D552" s="83" t="s">
        <v>4349</v>
      </c>
      <c r="E552" s="89">
        <v>0</v>
      </c>
      <c r="F552" s="89">
        <v>3</v>
      </c>
      <c r="G552" s="90">
        <f t="shared" si="10"/>
        <v>3</v>
      </c>
      <c r="H552" s="238">
        <v>43707</v>
      </c>
      <c r="I552" s="91">
        <v>100</v>
      </c>
    </row>
    <row r="553" spans="1:9" hidden="1" outlineLevel="1" x14ac:dyDescent="0.35">
      <c r="A553" s="83" t="s">
        <v>3308</v>
      </c>
      <c r="B553" s="86" t="s">
        <v>4350</v>
      </c>
      <c r="C553" s="92" t="s">
        <v>3309</v>
      </c>
      <c r="D553" s="92" t="s">
        <v>4351</v>
      </c>
      <c r="E553" s="89">
        <v>1</v>
      </c>
      <c r="F553" s="89">
        <v>1</v>
      </c>
      <c r="G553" s="90">
        <f t="shared" si="10"/>
        <v>2</v>
      </c>
      <c r="H553" s="238">
        <v>43707</v>
      </c>
      <c r="I553" s="91">
        <v>50</v>
      </c>
    </row>
    <row r="554" spans="1:9" hidden="1" outlineLevel="1" x14ac:dyDescent="0.35">
      <c r="A554" s="83" t="s">
        <v>3308</v>
      </c>
      <c r="B554" s="86" t="s">
        <v>4352</v>
      </c>
      <c r="C554" s="92" t="s">
        <v>3309</v>
      </c>
      <c r="D554" s="92" t="s">
        <v>4353</v>
      </c>
      <c r="E554" s="89">
        <v>1</v>
      </c>
      <c r="F554" s="89">
        <v>1</v>
      </c>
      <c r="G554" s="90">
        <f t="shared" si="10"/>
        <v>2</v>
      </c>
      <c r="H554" s="238">
        <v>43707</v>
      </c>
      <c r="I554" s="91">
        <v>100</v>
      </c>
    </row>
    <row r="555" spans="1:9" hidden="1" outlineLevel="1" x14ac:dyDescent="0.35">
      <c r="A555" s="83" t="s">
        <v>3308</v>
      </c>
      <c r="B555" s="86" t="s">
        <v>4354</v>
      </c>
      <c r="C555" s="92" t="s">
        <v>3309</v>
      </c>
      <c r="D555" s="92" t="s">
        <v>4355</v>
      </c>
      <c r="E555" s="89">
        <v>0</v>
      </c>
      <c r="F555" s="89">
        <v>1</v>
      </c>
      <c r="G555" s="90">
        <f t="shared" si="10"/>
        <v>1</v>
      </c>
      <c r="H555" s="238">
        <v>43707</v>
      </c>
      <c r="I555" s="91">
        <v>200</v>
      </c>
    </row>
    <row r="556" spans="1:9" hidden="1" outlineLevel="1" x14ac:dyDescent="0.35">
      <c r="A556" s="83" t="s">
        <v>3308</v>
      </c>
      <c r="B556" s="86" t="s">
        <v>4356</v>
      </c>
      <c r="C556" s="92" t="s">
        <v>3309</v>
      </c>
      <c r="D556" s="92" t="s">
        <v>4357</v>
      </c>
      <c r="E556" s="89">
        <v>1</v>
      </c>
      <c r="F556" s="89">
        <v>2</v>
      </c>
      <c r="G556" s="90">
        <f t="shared" si="10"/>
        <v>3</v>
      </c>
      <c r="H556" s="238">
        <v>43707</v>
      </c>
      <c r="I556" s="91">
        <v>200</v>
      </c>
    </row>
    <row r="557" spans="1:9" hidden="1" outlineLevel="1" x14ac:dyDescent="0.35">
      <c r="A557" s="83" t="s">
        <v>3308</v>
      </c>
      <c r="B557" s="86" t="s">
        <v>4358</v>
      </c>
      <c r="C557" s="92" t="s">
        <v>3309</v>
      </c>
      <c r="D557" s="92" t="s">
        <v>4359</v>
      </c>
      <c r="E557" s="89">
        <v>2</v>
      </c>
      <c r="F557" s="89">
        <v>4</v>
      </c>
      <c r="G557" s="90">
        <f t="shared" si="10"/>
        <v>6</v>
      </c>
      <c r="H557" s="238">
        <v>43707</v>
      </c>
      <c r="I557" s="91">
        <v>200</v>
      </c>
    </row>
    <row r="558" spans="1:9" hidden="1" outlineLevel="1" x14ac:dyDescent="0.35">
      <c r="A558" s="83" t="s">
        <v>3308</v>
      </c>
      <c r="B558" s="86" t="s">
        <v>4360</v>
      </c>
      <c r="C558" s="92" t="s">
        <v>3309</v>
      </c>
      <c r="D558" s="92" t="s">
        <v>4361</v>
      </c>
      <c r="E558" s="89">
        <v>0</v>
      </c>
      <c r="F558" s="89">
        <v>3</v>
      </c>
      <c r="G558" s="90">
        <f t="shared" si="10"/>
        <v>3</v>
      </c>
      <c r="H558" s="238">
        <v>43707</v>
      </c>
      <c r="I558" s="91">
        <v>300</v>
      </c>
    </row>
    <row r="559" spans="1:9" hidden="1" outlineLevel="1" x14ac:dyDescent="0.35">
      <c r="A559" s="83" t="s">
        <v>3308</v>
      </c>
      <c r="B559" s="86" t="s">
        <v>4362</v>
      </c>
      <c r="C559" s="92" t="s">
        <v>3309</v>
      </c>
      <c r="D559" s="92" t="s">
        <v>4363</v>
      </c>
      <c r="E559" s="89">
        <v>3</v>
      </c>
      <c r="F559" s="89">
        <v>2</v>
      </c>
      <c r="G559" s="90">
        <f t="shared" si="10"/>
        <v>5</v>
      </c>
      <c r="H559" s="238">
        <v>43707</v>
      </c>
      <c r="I559" s="91">
        <v>500</v>
      </c>
    </row>
    <row r="560" spans="1:9" hidden="1" outlineLevel="1" x14ac:dyDescent="0.35">
      <c r="A560" s="83" t="s">
        <v>3308</v>
      </c>
      <c r="B560" s="86" t="s">
        <v>4364</v>
      </c>
      <c r="C560" s="92" t="s">
        <v>3309</v>
      </c>
      <c r="D560" s="92" t="s">
        <v>4365</v>
      </c>
      <c r="E560" s="89">
        <v>6</v>
      </c>
      <c r="F560" s="89">
        <v>2</v>
      </c>
      <c r="G560" s="90">
        <f t="shared" si="10"/>
        <v>8</v>
      </c>
      <c r="H560" s="238">
        <v>43707</v>
      </c>
      <c r="I560" s="91">
        <v>500</v>
      </c>
    </row>
    <row r="561" spans="1:9" hidden="1" outlineLevel="1" x14ac:dyDescent="0.35">
      <c r="A561" s="83" t="s">
        <v>3308</v>
      </c>
      <c r="B561" s="86" t="s">
        <v>4366</v>
      </c>
      <c r="C561" s="92" t="s">
        <v>3309</v>
      </c>
      <c r="D561" s="92" t="s">
        <v>4367</v>
      </c>
      <c r="E561" s="89">
        <v>8</v>
      </c>
      <c r="F561" s="89">
        <v>3</v>
      </c>
      <c r="G561" s="90">
        <f t="shared" si="10"/>
        <v>11</v>
      </c>
      <c r="H561" s="238">
        <v>43707</v>
      </c>
      <c r="I561" s="91">
        <v>400</v>
      </c>
    </row>
    <row r="562" spans="1:9" hidden="1" outlineLevel="1" x14ac:dyDescent="0.35">
      <c r="A562" s="83" t="s">
        <v>3308</v>
      </c>
      <c r="B562" s="86" t="s">
        <v>4368</v>
      </c>
      <c r="C562" s="92" t="s">
        <v>3309</v>
      </c>
      <c r="D562" s="92" t="s">
        <v>4369</v>
      </c>
      <c r="E562" s="89">
        <v>3</v>
      </c>
      <c r="F562" s="89">
        <v>1</v>
      </c>
      <c r="G562" s="90">
        <f t="shared" ref="G562:G593" si="11">E562+F562</f>
        <v>4</v>
      </c>
      <c r="H562" s="238">
        <v>43707</v>
      </c>
      <c r="I562" s="91">
        <v>400</v>
      </c>
    </row>
    <row r="563" spans="1:9" hidden="1" outlineLevel="1" x14ac:dyDescent="0.35">
      <c r="A563" s="83" t="s">
        <v>3308</v>
      </c>
      <c r="B563" s="86" t="s">
        <v>4370</v>
      </c>
      <c r="C563" s="92" t="s">
        <v>3309</v>
      </c>
      <c r="D563" s="92" t="s">
        <v>4371</v>
      </c>
      <c r="E563" s="89">
        <v>5</v>
      </c>
      <c r="F563" s="89">
        <v>2</v>
      </c>
      <c r="G563" s="90">
        <f t="shared" si="11"/>
        <v>7</v>
      </c>
      <c r="H563" s="238">
        <v>43707</v>
      </c>
      <c r="I563" s="91">
        <v>400</v>
      </c>
    </row>
    <row r="564" spans="1:9" hidden="1" outlineLevel="1" x14ac:dyDescent="0.35">
      <c r="A564" s="83" t="s">
        <v>3308</v>
      </c>
      <c r="B564" s="86" t="s">
        <v>4372</v>
      </c>
      <c r="C564" s="92" t="s">
        <v>3309</v>
      </c>
      <c r="D564" s="92" t="s">
        <v>4373</v>
      </c>
      <c r="E564" s="89">
        <v>5</v>
      </c>
      <c r="F564" s="89">
        <v>1</v>
      </c>
      <c r="G564" s="90">
        <f t="shared" si="11"/>
        <v>6</v>
      </c>
      <c r="H564" s="238">
        <v>43707</v>
      </c>
      <c r="I564" s="91">
        <v>400</v>
      </c>
    </row>
    <row r="565" spans="1:9" hidden="1" outlineLevel="1" x14ac:dyDescent="0.35">
      <c r="A565" s="83" t="s">
        <v>3308</v>
      </c>
      <c r="B565" s="86" t="s">
        <v>4374</v>
      </c>
      <c r="C565" s="92" t="s">
        <v>3309</v>
      </c>
      <c r="D565" s="92" t="s">
        <v>4375</v>
      </c>
      <c r="E565" s="89">
        <v>6</v>
      </c>
      <c r="F565" s="89">
        <v>2</v>
      </c>
      <c r="G565" s="90">
        <f t="shared" si="11"/>
        <v>8</v>
      </c>
      <c r="H565" s="238">
        <v>43707</v>
      </c>
      <c r="I565" s="91">
        <v>400</v>
      </c>
    </row>
    <row r="566" spans="1:9" hidden="1" outlineLevel="1" x14ac:dyDescent="0.35">
      <c r="A566" s="83" t="s">
        <v>3308</v>
      </c>
      <c r="B566" s="86" t="s">
        <v>4376</v>
      </c>
      <c r="C566" s="92" t="s">
        <v>3309</v>
      </c>
      <c r="D566" s="92" t="s">
        <v>4377</v>
      </c>
      <c r="E566" s="89">
        <v>5</v>
      </c>
      <c r="F566" s="89">
        <v>1</v>
      </c>
      <c r="G566" s="90">
        <f t="shared" si="11"/>
        <v>6</v>
      </c>
      <c r="H566" s="238">
        <v>43707</v>
      </c>
      <c r="I566" s="91">
        <v>400</v>
      </c>
    </row>
    <row r="567" spans="1:9" hidden="1" outlineLevel="1" x14ac:dyDescent="0.35">
      <c r="A567" s="83" t="s">
        <v>3308</v>
      </c>
      <c r="B567" s="86" t="s">
        <v>4378</v>
      </c>
      <c r="C567" s="92" t="s">
        <v>3309</v>
      </c>
      <c r="D567" s="92" t="s">
        <v>4379</v>
      </c>
      <c r="E567" s="89">
        <v>4</v>
      </c>
      <c r="F567" s="89">
        <v>1</v>
      </c>
      <c r="G567" s="90">
        <f t="shared" si="11"/>
        <v>5</v>
      </c>
      <c r="H567" s="238">
        <v>43707</v>
      </c>
      <c r="I567" s="91">
        <v>400</v>
      </c>
    </row>
    <row r="568" spans="1:9" hidden="1" outlineLevel="1" x14ac:dyDescent="0.35">
      <c r="A568" s="83" t="s">
        <v>3308</v>
      </c>
      <c r="B568" s="86" t="s">
        <v>4380</v>
      </c>
      <c r="C568" s="92" t="s">
        <v>3309</v>
      </c>
      <c r="D568" s="92" t="s">
        <v>3002</v>
      </c>
      <c r="E568" s="89">
        <v>0</v>
      </c>
      <c r="F568" s="89">
        <v>2</v>
      </c>
      <c r="G568" s="90">
        <f t="shared" si="11"/>
        <v>2</v>
      </c>
      <c r="H568" s="238">
        <v>43707</v>
      </c>
      <c r="I568" s="91">
        <v>400</v>
      </c>
    </row>
    <row r="569" spans="1:9" hidden="1" outlineLevel="1" x14ac:dyDescent="0.35">
      <c r="A569" s="83" t="s">
        <v>3308</v>
      </c>
      <c r="B569" s="86" t="s">
        <v>4381</v>
      </c>
      <c r="C569" s="92" t="s">
        <v>3309</v>
      </c>
      <c r="D569" s="92" t="s">
        <v>4382</v>
      </c>
      <c r="E569" s="89">
        <v>0</v>
      </c>
      <c r="F569" s="89">
        <v>2</v>
      </c>
      <c r="G569" s="90">
        <f t="shared" si="11"/>
        <v>2</v>
      </c>
      <c r="H569" s="238">
        <v>43707</v>
      </c>
      <c r="I569" s="91">
        <v>400</v>
      </c>
    </row>
    <row r="570" spans="1:9" hidden="1" outlineLevel="1" x14ac:dyDescent="0.35">
      <c r="A570" s="83" t="s">
        <v>3308</v>
      </c>
      <c r="B570" s="86" t="s">
        <v>4383</v>
      </c>
      <c r="C570" s="92" t="s">
        <v>3309</v>
      </c>
      <c r="D570" s="92" t="s">
        <v>4384</v>
      </c>
      <c r="E570" s="89">
        <v>0</v>
      </c>
      <c r="F570" s="89">
        <v>1</v>
      </c>
      <c r="G570" s="90">
        <f t="shared" si="11"/>
        <v>1</v>
      </c>
      <c r="H570" s="238">
        <v>43707</v>
      </c>
      <c r="I570" s="91">
        <v>400</v>
      </c>
    </row>
    <row r="571" spans="1:9" hidden="1" outlineLevel="1" x14ac:dyDescent="0.35">
      <c r="A571" s="83" t="s">
        <v>3308</v>
      </c>
      <c r="B571" s="86" t="s">
        <v>4385</v>
      </c>
      <c r="C571" s="92" t="s">
        <v>3309</v>
      </c>
      <c r="D571" s="83" t="s">
        <v>4386</v>
      </c>
      <c r="E571" s="89">
        <v>3</v>
      </c>
      <c r="F571" s="89">
        <v>2</v>
      </c>
      <c r="G571" s="90">
        <f t="shared" si="11"/>
        <v>5</v>
      </c>
      <c r="H571" s="238">
        <v>43707</v>
      </c>
      <c r="I571" s="91">
        <v>400</v>
      </c>
    </row>
    <row r="572" spans="1:9" hidden="1" outlineLevel="1" x14ac:dyDescent="0.35">
      <c r="A572" s="83" t="s">
        <v>3308</v>
      </c>
      <c r="B572" s="86" t="s">
        <v>4387</v>
      </c>
      <c r="C572" s="92" t="s">
        <v>3309</v>
      </c>
      <c r="D572" s="92" t="s">
        <v>4388</v>
      </c>
      <c r="E572" s="89">
        <v>0</v>
      </c>
      <c r="F572" s="89">
        <v>3</v>
      </c>
      <c r="G572" s="90">
        <f t="shared" si="11"/>
        <v>3</v>
      </c>
      <c r="H572" s="238">
        <v>43707</v>
      </c>
      <c r="I572" s="91">
        <v>400</v>
      </c>
    </row>
    <row r="573" spans="1:9" hidden="1" outlineLevel="1" x14ac:dyDescent="0.35">
      <c r="A573" s="83" t="s">
        <v>3308</v>
      </c>
      <c r="B573" s="86" t="s">
        <v>4389</v>
      </c>
      <c r="C573" s="92" t="s">
        <v>3309</v>
      </c>
      <c r="D573" s="92" t="s">
        <v>4390</v>
      </c>
      <c r="E573" s="89">
        <v>4</v>
      </c>
      <c r="F573" s="89">
        <v>2</v>
      </c>
      <c r="G573" s="90">
        <f t="shared" si="11"/>
        <v>6</v>
      </c>
      <c r="H573" s="238">
        <v>43707</v>
      </c>
      <c r="I573" s="91">
        <v>300</v>
      </c>
    </row>
    <row r="574" spans="1:9" hidden="1" outlineLevel="1" x14ac:dyDescent="0.35">
      <c r="A574" s="83" t="s">
        <v>3308</v>
      </c>
      <c r="B574" s="86" t="s">
        <v>4391</v>
      </c>
      <c r="C574" s="92" t="s">
        <v>3309</v>
      </c>
      <c r="D574" s="92" t="s">
        <v>4392</v>
      </c>
      <c r="E574" s="89">
        <v>5</v>
      </c>
      <c r="F574" s="89">
        <v>2</v>
      </c>
      <c r="G574" s="90">
        <f t="shared" si="11"/>
        <v>7</v>
      </c>
      <c r="H574" s="238">
        <v>43707</v>
      </c>
      <c r="I574" s="91">
        <v>300</v>
      </c>
    </row>
    <row r="575" spans="1:9" hidden="1" outlineLevel="1" x14ac:dyDescent="0.35">
      <c r="A575" s="83" t="s">
        <v>3308</v>
      </c>
      <c r="B575" s="86" t="s">
        <v>4393</v>
      </c>
      <c r="C575" s="92" t="s">
        <v>3309</v>
      </c>
      <c r="D575" s="92" t="s">
        <v>4394</v>
      </c>
      <c r="E575" s="89">
        <v>3</v>
      </c>
      <c r="F575" s="89">
        <v>6</v>
      </c>
      <c r="G575" s="90">
        <f t="shared" si="11"/>
        <v>9</v>
      </c>
      <c r="H575" s="238">
        <v>43707</v>
      </c>
      <c r="I575" s="91">
        <v>300</v>
      </c>
    </row>
    <row r="576" spans="1:9" hidden="1" outlineLevel="1" x14ac:dyDescent="0.35">
      <c r="A576" s="83" t="s">
        <v>3308</v>
      </c>
      <c r="B576" s="86" t="s">
        <v>4395</v>
      </c>
      <c r="C576" s="92" t="s">
        <v>3309</v>
      </c>
      <c r="D576" s="92" t="s">
        <v>4396</v>
      </c>
      <c r="E576" s="89">
        <v>4</v>
      </c>
      <c r="F576" s="89">
        <v>3</v>
      </c>
      <c r="G576" s="90">
        <f t="shared" si="11"/>
        <v>7</v>
      </c>
      <c r="H576" s="238">
        <v>43707</v>
      </c>
      <c r="I576" s="91">
        <v>300</v>
      </c>
    </row>
    <row r="577" spans="1:9" hidden="1" outlineLevel="1" x14ac:dyDescent="0.35">
      <c r="A577" s="83" t="s">
        <v>3308</v>
      </c>
      <c r="B577" s="86" t="s">
        <v>4397</v>
      </c>
      <c r="C577" s="92" t="s">
        <v>3309</v>
      </c>
      <c r="D577" s="92" t="s">
        <v>510</v>
      </c>
      <c r="E577" s="89">
        <v>3</v>
      </c>
      <c r="F577" s="89">
        <v>1</v>
      </c>
      <c r="G577" s="90">
        <f t="shared" si="11"/>
        <v>4</v>
      </c>
      <c r="H577" s="238">
        <v>43707</v>
      </c>
      <c r="I577" s="91">
        <v>300</v>
      </c>
    </row>
    <row r="578" spans="1:9" hidden="1" outlineLevel="1" x14ac:dyDescent="0.35">
      <c r="A578" s="83" t="s">
        <v>3308</v>
      </c>
      <c r="B578" s="86" t="s">
        <v>4398</v>
      </c>
      <c r="C578" s="92" t="s">
        <v>3309</v>
      </c>
      <c r="D578" s="92" t="s">
        <v>4399</v>
      </c>
      <c r="E578" s="89">
        <v>2</v>
      </c>
      <c r="F578" s="89">
        <v>2</v>
      </c>
      <c r="G578" s="90">
        <f t="shared" si="11"/>
        <v>4</v>
      </c>
      <c r="H578" s="238">
        <v>43707</v>
      </c>
      <c r="I578" s="91">
        <v>300</v>
      </c>
    </row>
    <row r="579" spans="1:9" hidden="1" outlineLevel="1" x14ac:dyDescent="0.35">
      <c r="A579" s="83" t="s">
        <v>3308</v>
      </c>
      <c r="B579" s="86" t="s">
        <v>4400</v>
      </c>
      <c r="C579" s="92" t="s">
        <v>3309</v>
      </c>
      <c r="D579" s="92" t="s">
        <v>4401</v>
      </c>
      <c r="E579" s="89">
        <v>3</v>
      </c>
      <c r="F579" s="89">
        <v>1</v>
      </c>
      <c r="G579" s="90">
        <f t="shared" si="11"/>
        <v>4</v>
      </c>
      <c r="H579" s="238">
        <v>43707</v>
      </c>
      <c r="I579" s="91">
        <v>300</v>
      </c>
    </row>
    <row r="580" spans="1:9" hidden="1" outlineLevel="1" x14ac:dyDescent="0.35">
      <c r="A580" s="83" t="s">
        <v>3308</v>
      </c>
      <c r="B580" s="86" t="s">
        <v>4402</v>
      </c>
      <c r="C580" s="92" t="s">
        <v>3309</v>
      </c>
      <c r="D580" s="92" t="s">
        <v>4403</v>
      </c>
      <c r="E580" s="89">
        <v>4</v>
      </c>
      <c r="F580" s="89">
        <v>3</v>
      </c>
      <c r="G580" s="90">
        <f t="shared" si="11"/>
        <v>7</v>
      </c>
      <c r="H580" s="238">
        <v>43707</v>
      </c>
      <c r="I580" s="91">
        <v>150</v>
      </c>
    </row>
    <row r="581" spans="1:9" hidden="1" outlineLevel="1" x14ac:dyDescent="0.35">
      <c r="A581" s="83" t="s">
        <v>3308</v>
      </c>
      <c r="B581" s="86" t="s">
        <v>4404</v>
      </c>
      <c r="C581" s="92" t="s">
        <v>3309</v>
      </c>
      <c r="D581" s="92" t="s">
        <v>4405</v>
      </c>
      <c r="E581" s="89">
        <v>0</v>
      </c>
      <c r="F581" s="89">
        <v>2</v>
      </c>
      <c r="G581" s="90">
        <f t="shared" si="11"/>
        <v>2</v>
      </c>
      <c r="H581" s="238">
        <v>43707</v>
      </c>
      <c r="I581" s="91">
        <v>100</v>
      </c>
    </row>
    <row r="582" spans="1:9" hidden="1" outlineLevel="1" x14ac:dyDescent="0.35">
      <c r="A582" s="83" t="s">
        <v>3308</v>
      </c>
      <c r="B582" s="86" t="s">
        <v>4406</v>
      </c>
      <c r="C582" s="92" t="s">
        <v>3309</v>
      </c>
      <c r="D582" s="92" t="s">
        <v>4407</v>
      </c>
      <c r="E582" s="89">
        <v>5</v>
      </c>
      <c r="F582" s="89">
        <v>3</v>
      </c>
      <c r="G582" s="90">
        <f t="shared" si="11"/>
        <v>8</v>
      </c>
      <c r="H582" s="238">
        <v>43707</v>
      </c>
      <c r="I582" s="91">
        <v>100</v>
      </c>
    </row>
    <row r="583" spans="1:9" hidden="1" outlineLevel="1" x14ac:dyDescent="0.35">
      <c r="A583" s="83" t="s">
        <v>3308</v>
      </c>
      <c r="B583" s="86" t="s">
        <v>4408</v>
      </c>
      <c r="C583" s="92" t="s">
        <v>3309</v>
      </c>
      <c r="D583" s="92" t="s">
        <v>4409</v>
      </c>
      <c r="E583" s="89">
        <v>2</v>
      </c>
      <c r="F583" s="89">
        <v>1</v>
      </c>
      <c r="G583" s="90">
        <f t="shared" si="11"/>
        <v>3</v>
      </c>
      <c r="H583" s="238">
        <v>43707</v>
      </c>
      <c r="I583" s="91">
        <v>150</v>
      </c>
    </row>
    <row r="584" spans="1:9" hidden="1" outlineLevel="1" x14ac:dyDescent="0.35">
      <c r="A584" s="83" t="s">
        <v>3308</v>
      </c>
      <c r="B584" s="86" t="s">
        <v>4410</v>
      </c>
      <c r="C584" s="92" t="s">
        <v>3309</v>
      </c>
      <c r="D584" s="92" t="s">
        <v>4411</v>
      </c>
      <c r="E584" s="89">
        <v>0</v>
      </c>
      <c r="F584" s="89">
        <v>2</v>
      </c>
      <c r="G584" s="90">
        <f t="shared" si="11"/>
        <v>2</v>
      </c>
      <c r="H584" s="238">
        <v>43707</v>
      </c>
      <c r="I584" s="91">
        <v>150</v>
      </c>
    </row>
    <row r="585" spans="1:9" hidden="1" outlineLevel="1" x14ac:dyDescent="0.35">
      <c r="A585" s="83" t="s">
        <v>3308</v>
      </c>
      <c r="B585" s="86" t="s">
        <v>4412</v>
      </c>
      <c r="C585" s="92" t="s">
        <v>3309</v>
      </c>
      <c r="D585" s="92" t="s">
        <v>4413</v>
      </c>
      <c r="E585" s="89">
        <v>0</v>
      </c>
      <c r="F585" s="89">
        <v>3</v>
      </c>
      <c r="G585" s="90">
        <f t="shared" si="11"/>
        <v>3</v>
      </c>
      <c r="H585" s="238">
        <v>43707</v>
      </c>
      <c r="I585" s="91">
        <v>150</v>
      </c>
    </row>
    <row r="586" spans="1:9" hidden="1" outlineLevel="1" x14ac:dyDescent="0.35">
      <c r="A586" s="83" t="s">
        <v>3308</v>
      </c>
      <c r="B586" s="86" t="s">
        <v>4414</v>
      </c>
      <c r="C586" s="92" t="s">
        <v>3309</v>
      </c>
      <c r="D586" s="92" t="s">
        <v>4415</v>
      </c>
      <c r="E586" s="89">
        <v>0</v>
      </c>
      <c r="F586" s="89">
        <v>1</v>
      </c>
      <c r="G586" s="90">
        <f t="shared" si="11"/>
        <v>1</v>
      </c>
      <c r="H586" s="238">
        <v>43707</v>
      </c>
      <c r="I586" s="91">
        <v>100</v>
      </c>
    </row>
    <row r="587" spans="1:9" hidden="1" outlineLevel="1" x14ac:dyDescent="0.35">
      <c r="A587" s="83" t="s">
        <v>3308</v>
      </c>
      <c r="B587" s="86" t="s">
        <v>4416</v>
      </c>
      <c r="C587" s="92" t="s">
        <v>3309</v>
      </c>
      <c r="D587" s="92" t="s">
        <v>4417</v>
      </c>
      <c r="E587" s="89">
        <v>0</v>
      </c>
      <c r="F587" s="89">
        <v>2</v>
      </c>
      <c r="G587" s="90">
        <f t="shared" si="11"/>
        <v>2</v>
      </c>
      <c r="H587" s="238">
        <v>43707</v>
      </c>
      <c r="I587" s="91">
        <v>150</v>
      </c>
    </row>
    <row r="588" spans="1:9" hidden="1" outlineLevel="1" x14ac:dyDescent="0.35">
      <c r="A588" s="83" t="s">
        <v>3308</v>
      </c>
      <c r="B588" s="86" t="s">
        <v>4418</v>
      </c>
      <c r="C588" s="92" t="s">
        <v>3309</v>
      </c>
      <c r="D588" s="83" t="s">
        <v>4419</v>
      </c>
      <c r="E588" s="89">
        <v>1</v>
      </c>
      <c r="F588" s="89">
        <v>3</v>
      </c>
      <c r="G588" s="90">
        <f t="shared" si="11"/>
        <v>4</v>
      </c>
      <c r="H588" s="238">
        <v>43707</v>
      </c>
      <c r="I588" s="91">
        <v>100</v>
      </c>
    </row>
    <row r="589" spans="1:9" hidden="1" outlineLevel="1" x14ac:dyDescent="0.35">
      <c r="A589" s="83" t="s">
        <v>3308</v>
      </c>
      <c r="B589" s="86" t="s">
        <v>4420</v>
      </c>
      <c r="C589" s="92" t="s">
        <v>3309</v>
      </c>
      <c r="D589" s="83" t="s">
        <v>4421</v>
      </c>
      <c r="E589" s="89">
        <v>2</v>
      </c>
      <c r="F589" s="89">
        <v>1</v>
      </c>
      <c r="G589" s="90">
        <f t="shared" si="11"/>
        <v>3</v>
      </c>
      <c r="H589" s="238">
        <v>43707</v>
      </c>
      <c r="I589" s="91">
        <v>100</v>
      </c>
    </row>
    <row r="590" spans="1:9" hidden="1" outlineLevel="1" x14ac:dyDescent="0.35">
      <c r="A590" s="83" t="s">
        <v>3308</v>
      </c>
      <c r="B590" s="86" t="s">
        <v>4422</v>
      </c>
      <c r="C590" s="92" t="s">
        <v>3309</v>
      </c>
      <c r="D590" s="83" t="s">
        <v>4423</v>
      </c>
      <c r="E590" s="89">
        <v>4</v>
      </c>
      <c r="F590" s="89">
        <v>1</v>
      </c>
      <c r="G590" s="90">
        <f t="shared" si="11"/>
        <v>5</v>
      </c>
      <c r="H590" s="238">
        <v>43707</v>
      </c>
      <c r="I590" s="91">
        <v>100</v>
      </c>
    </row>
    <row r="591" spans="1:9" hidden="1" outlineLevel="1" x14ac:dyDescent="0.35">
      <c r="A591" s="83" t="s">
        <v>3308</v>
      </c>
      <c r="B591" s="86" t="s">
        <v>4424</v>
      </c>
      <c r="C591" s="92" t="s">
        <v>3309</v>
      </c>
      <c r="D591" s="83" t="s">
        <v>4425</v>
      </c>
      <c r="E591" s="89">
        <v>1</v>
      </c>
      <c r="F591" s="89">
        <v>1</v>
      </c>
      <c r="G591" s="90">
        <f t="shared" si="11"/>
        <v>2</v>
      </c>
      <c r="H591" s="238">
        <v>43707</v>
      </c>
      <c r="I591" s="91">
        <v>100</v>
      </c>
    </row>
    <row r="592" spans="1:9" hidden="1" outlineLevel="1" x14ac:dyDescent="0.35">
      <c r="A592" s="83" t="s">
        <v>3308</v>
      </c>
      <c r="B592" s="86" t="s">
        <v>4426</v>
      </c>
      <c r="C592" s="92" t="s">
        <v>3309</v>
      </c>
      <c r="D592" s="83" t="s">
        <v>4427</v>
      </c>
      <c r="E592" s="89">
        <v>6</v>
      </c>
      <c r="F592" s="89">
        <v>2</v>
      </c>
      <c r="G592" s="90">
        <f t="shared" si="11"/>
        <v>8</v>
      </c>
      <c r="H592" s="238">
        <v>43707</v>
      </c>
      <c r="I592" s="91">
        <v>50</v>
      </c>
    </row>
    <row r="593" spans="1:9" hidden="1" outlineLevel="1" x14ac:dyDescent="0.35">
      <c r="A593" s="83" t="s">
        <v>3308</v>
      </c>
      <c r="B593" s="86" t="s">
        <v>4428</v>
      </c>
      <c r="C593" s="92" t="s">
        <v>3309</v>
      </c>
      <c r="D593" s="83" t="s">
        <v>4429</v>
      </c>
      <c r="E593" s="89">
        <v>6</v>
      </c>
      <c r="F593" s="89">
        <v>2</v>
      </c>
      <c r="G593" s="90">
        <f t="shared" si="11"/>
        <v>8</v>
      </c>
      <c r="H593" s="238">
        <v>43707</v>
      </c>
      <c r="I593" s="91">
        <v>50</v>
      </c>
    </row>
    <row r="594" spans="1:9" hidden="1" outlineLevel="1" x14ac:dyDescent="0.35">
      <c r="A594" s="83" t="s">
        <v>3308</v>
      </c>
      <c r="B594" s="86" t="s">
        <v>4430</v>
      </c>
      <c r="C594" s="92" t="s">
        <v>3309</v>
      </c>
      <c r="D594" s="83" t="s">
        <v>4431</v>
      </c>
      <c r="E594" s="89">
        <v>2</v>
      </c>
      <c r="F594" s="89">
        <v>2</v>
      </c>
      <c r="G594" s="90">
        <f t="shared" ref="G594:G622" si="12">E594+F594</f>
        <v>4</v>
      </c>
      <c r="H594" s="238">
        <v>43707</v>
      </c>
      <c r="I594" s="91">
        <v>50</v>
      </c>
    </row>
    <row r="595" spans="1:9" hidden="1" outlineLevel="1" x14ac:dyDescent="0.35">
      <c r="A595" s="83" t="s">
        <v>3308</v>
      </c>
      <c r="B595" s="86" t="s">
        <v>4432</v>
      </c>
      <c r="C595" s="92" t="s">
        <v>3309</v>
      </c>
      <c r="D595" s="83" t="s">
        <v>4433</v>
      </c>
      <c r="E595" s="89">
        <v>6</v>
      </c>
      <c r="F595" s="89">
        <v>2</v>
      </c>
      <c r="G595" s="90">
        <f t="shared" si="12"/>
        <v>8</v>
      </c>
      <c r="H595" s="238">
        <v>43707</v>
      </c>
      <c r="I595" s="91">
        <v>50</v>
      </c>
    </row>
    <row r="596" spans="1:9" hidden="1" outlineLevel="1" x14ac:dyDescent="0.35">
      <c r="A596" s="83" t="s">
        <v>3308</v>
      </c>
      <c r="B596" s="86" t="s">
        <v>4434</v>
      </c>
      <c r="C596" s="92" t="s">
        <v>3309</v>
      </c>
      <c r="D596" s="92" t="s">
        <v>4435</v>
      </c>
      <c r="E596" s="89">
        <v>4</v>
      </c>
      <c r="F596" s="89">
        <v>2</v>
      </c>
      <c r="G596" s="90">
        <f t="shared" si="12"/>
        <v>6</v>
      </c>
      <c r="H596" s="238">
        <v>43707</v>
      </c>
      <c r="I596" s="91">
        <v>50</v>
      </c>
    </row>
    <row r="597" spans="1:9" hidden="1" outlineLevel="1" x14ac:dyDescent="0.35">
      <c r="A597" s="83" t="s">
        <v>3308</v>
      </c>
      <c r="B597" s="86" t="s">
        <v>4436</v>
      </c>
      <c r="C597" s="92" t="s">
        <v>3309</v>
      </c>
      <c r="D597" s="83" t="s">
        <v>4437</v>
      </c>
      <c r="E597" s="89">
        <v>2</v>
      </c>
      <c r="F597" s="89">
        <v>1</v>
      </c>
      <c r="G597" s="90">
        <f t="shared" si="12"/>
        <v>3</v>
      </c>
      <c r="H597" s="238">
        <v>43707</v>
      </c>
      <c r="I597" s="91">
        <v>20</v>
      </c>
    </row>
    <row r="598" spans="1:9" hidden="1" outlineLevel="1" x14ac:dyDescent="0.35">
      <c r="A598" s="83" t="s">
        <v>3308</v>
      </c>
      <c r="B598" s="86" t="s">
        <v>4438</v>
      </c>
      <c r="C598" s="92" t="s">
        <v>3309</v>
      </c>
      <c r="D598" s="83" t="s">
        <v>4439</v>
      </c>
      <c r="E598" s="89">
        <v>1</v>
      </c>
      <c r="F598" s="89">
        <v>2</v>
      </c>
      <c r="G598" s="90">
        <f t="shared" si="12"/>
        <v>3</v>
      </c>
      <c r="H598" s="238">
        <v>43707</v>
      </c>
      <c r="I598" s="91">
        <v>50</v>
      </c>
    </row>
    <row r="599" spans="1:9" hidden="1" outlineLevel="1" x14ac:dyDescent="0.35">
      <c r="A599" s="83" t="s">
        <v>3308</v>
      </c>
      <c r="B599" s="86" t="s">
        <v>4440</v>
      </c>
      <c r="C599" s="92" t="s">
        <v>3309</v>
      </c>
      <c r="D599" s="83" t="s">
        <v>4441</v>
      </c>
      <c r="E599" s="89">
        <v>3</v>
      </c>
      <c r="F599" s="89">
        <v>1</v>
      </c>
      <c r="G599" s="90">
        <f t="shared" si="12"/>
        <v>4</v>
      </c>
      <c r="H599" s="238">
        <v>43707</v>
      </c>
      <c r="I599" s="91">
        <v>50</v>
      </c>
    </row>
    <row r="600" spans="1:9" hidden="1" outlineLevel="1" x14ac:dyDescent="0.35">
      <c r="A600" s="83" t="s">
        <v>3308</v>
      </c>
      <c r="B600" s="86" t="s">
        <v>4442</v>
      </c>
      <c r="C600" s="92" t="s">
        <v>3309</v>
      </c>
      <c r="D600" s="83" t="s">
        <v>4443</v>
      </c>
      <c r="E600" s="89">
        <v>0</v>
      </c>
      <c r="F600" s="89">
        <v>2</v>
      </c>
      <c r="G600" s="90">
        <f t="shared" si="12"/>
        <v>2</v>
      </c>
      <c r="H600" s="238">
        <v>43707</v>
      </c>
      <c r="I600" s="91">
        <v>50</v>
      </c>
    </row>
    <row r="601" spans="1:9" hidden="1" outlineLevel="1" x14ac:dyDescent="0.35">
      <c r="A601" s="83" t="s">
        <v>3308</v>
      </c>
      <c r="B601" s="86" t="s">
        <v>4444</v>
      </c>
      <c r="C601" s="92" t="s">
        <v>3309</v>
      </c>
      <c r="D601" s="83" t="s">
        <v>4445</v>
      </c>
      <c r="E601" s="90">
        <v>6</v>
      </c>
      <c r="F601" s="89">
        <v>1</v>
      </c>
      <c r="G601" s="90">
        <f t="shared" si="12"/>
        <v>7</v>
      </c>
      <c r="H601" s="238">
        <v>43707</v>
      </c>
      <c r="I601" s="177">
        <v>50</v>
      </c>
    </row>
    <row r="602" spans="1:9" hidden="1" outlineLevel="1" x14ac:dyDescent="0.35">
      <c r="A602" s="83" t="s">
        <v>3308</v>
      </c>
      <c r="B602" s="86" t="s">
        <v>4446</v>
      </c>
      <c r="C602" s="92" t="s">
        <v>3309</v>
      </c>
      <c r="D602" s="83" t="s">
        <v>4447</v>
      </c>
      <c r="E602" s="90">
        <v>0</v>
      </c>
      <c r="F602" s="89">
        <v>1</v>
      </c>
      <c r="G602" s="90">
        <f t="shared" si="12"/>
        <v>1</v>
      </c>
      <c r="H602" s="238">
        <v>43707</v>
      </c>
      <c r="I602" s="177">
        <v>50</v>
      </c>
    </row>
    <row r="603" spans="1:9" hidden="1" outlineLevel="1" x14ac:dyDescent="0.35">
      <c r="A603" s="83" t="s">
        <v>3308</v>
      </c>
      <c r="B603" s="86" t="s">
        <v>4448</v>
      </c>
      <c r="C603" s="92" t="s">
        <v>3309</v>
      </c>
      <c r="D603" s="92" t="s">
        <v>4449</v>
      </c>
      <c r="E603" s="90">
        <v>2</v>
      </c>
      <c r="F603" s="89">
        <v>1</v>
      </c>
      <c r="G603" s="90">
        <f t="shared" si="12"/>
        <v>3</v>
      </c>
      <c r="H603" s="238">
        <v>43707</v>
      </c>
      <c r="I603" s="177">
        <v>50</v>
      </c>
    </row>
    <row r="604" spans="1:9" hidden="1" outlineLevel="1" x14ac:dyDescent="0.35">
      <c r="A604" s="83" t="s">
        <v>3308</v>
      </c>
      <c r="B604" s="86" t="s">
        <v>4450</v>
      </c>
      <c r="C604" s="92" t="s">
        <v>3309</v>
      </c>
      <c r="D604" s="83" t="s">
        <v>4451</v>
      </c>
      <c r="E604" s="90">
        <v>2</v>
      </c>
      <c r="F604" s="89">
        <v>2</v>
      </c>
      <c r="G604" s="90">
        <f t="shared" si="12"/>
        <v>4</v>
      </c>
      <c r="H604" s="238">
        <v>43707</v>
      </c>
      <c r="I604" s="177">
        <v>60</v>
      </c>
    </row>
    <row r="605" spans="1:9" hidden="1" outlineLevel="1" x14ac:dyDescent="0.35">
      <c r="A605" s="83" t="s">
        <v>3308</v>
      </c>
      <c r="B605" s="86" t="s">
        <v>4452</v>
      </c>
      <c r="C605" s="92" t="s">
        <v>3309</v>
      </c>
      <c r="D605" s="178" t="s">
        <v>1774</v>
      </c>
      <c r="E605" s="90">
        <v>3</v>
      </c>
      <c r="F605" s="89">
        <v>2</v>
      </c>
      <c r="G605" s="90">
        <f t="shared" si="12"/>
        <v>5</v>
      </c>
      <c r="H605" s="238">
        <v>43707</v>
      </c>
      <c r="I605" s="177">
        <v>100</v>
      </c>
    </row>
    <row r="606" spans="1:9" hidden="1" outlineLevel="1" x14ac:dyDescent="0.35">
      <c r="A606" s="83" t="s">
        <v>3308</v>
      </c>
      <c r="B606" s="86" t="s">
        <v>4453</v>
      </c>
      <c r="C606" s="92" t="s">
        <v>3309</v>
      </c>
      <c r="D606" s="293" t="s">
        <v>4454</v>
      </c>
      <c r="E606" s="90">
        <v>1</v>
      </c>
      <c r="F606" s="89">
        <v>2</v>
      </c>
      <c r="G606" s="90">
        <f t="shared" si="12"/>
        <v>3</v>
      </c>
      <c r="H606" s="238">
        <v>43707</v>
      </c>
      <c r="I606" s="177">
        <v>100</v>
      </c>
    </row>
    <row r="607" spans="1:9" hidden="1" outlineLevel="1" x14ac:dyDescent="0.35">
      <c r="A607" s="83" t="s">
        <v>3308</v>
      </c>
      <c r="B607" s="86" t="s">
        <v>4455</v>
      </c>
      <c r="C607" s="92" t="s">
        <v>3309</v>
      </c>
      <c r="D607" s="293" t="s">
        <v>4456</v>
      </c>
      <c r="E607" s="90">
        <v>3</v>
      </c>
      <c r="F607" s="89">
        <v>1</v>
      </c>
      <c r="G607" s="90">
        <f t="shared" si="12"/>
        <v>4</v>
      </c>
      <c r="H607" s="238">
        <v>43707</v>
      </c>
      <c r="I607" s="177">
        <v>300</v>
      </c>
    </row>
    <row r="608" spans="1:9" hidden="1" outlineLevel="1" x14ac:dyDescent="0.35">
      <c r="A608" s="83" t="s">
        <v>3308</v>
      </c>
      <c r="B608" s="86" t="s">
        <v>4457</v>
      </c>
      <c r="C608" s="92" t="s">
        <v>3309</v>
      </c>
      <c r="D608" s="293" t="s">
        <v>4458</v>
      </c>
      <c r="E608" s="90">
        <v>3</v>
      </c>
      <c r="F608" s="89">
        <v>2</v>
      </c>
      <c r="G608" s="90">
        <f t="shared" si="12"/>
        <v>5</v>
      </c>
      <c r="H608" s="238">
        <v>43707</v>
      </c>
      <c r="I608" s="177">
        <v>300</v>
      </c>
    </row>
    <row r="609" spans="1:9" hidden="1" outlineLevel="1" x14ac:dyDescent="0.35">
      <c r="A609" s="83" t="s">
        <v>3308</v>
      </c>
      <c r="B609" s="86" t="s">
        <v>4459</v>
      </c>
      <c r="C609" s="92" t="s">
        <v>3309</v>
      </c>
      <c r="D609" s="293" t="s">
        <v>4460</v>
      </c>
      <c r="E609" s="90">
        <v>0</v>
      </c>
      <c r="F609" s="89">
        <v>2</v>
      </c>
      <c r="G609" s="90">
        <f t="shared" si="12"/>
        <v>2</v>
      </c>
      <c r="H609" s="238">
        <v>43707</v>
      </c>
      <c r="I609" s="177">
        <v>300</v>
      </c>
    </row>
    <row r="610" spans="1:9" hidden="1" outlineLevel="1" x14ac:dyDescent="0.35">
      <c r="A610" s="83" t="s">
        <v>3308</v>
      </c>
      <c r="B610" s="86" t="s">
        <v>4461</v>
      </c>
      <c r="C610" s="92" t="s">
        <v>3309</v>
      </c>
      <c r="D610" s="178" t="s">
        <v>4462</v>
      </c>
      <c r="E610" s="90">
        <v>6</v>
      </c>
      <c r="F610" s="89">
        <v>2</v>
      </c>
      <c r="G610" s="90">
        <f t="shared" si="12"/>
        <v>8</v>
      </c>
      <c r="H610" s="238">
        <v>43707</v>
      </c>
      <c r="I610" s="177">
        <v>400</v>
      </c>
    </row>
    <row r="611" spans="1:9" hidden="1" outlineLevel="1" x14ac:dyDescent="0.35">
      <c r="A611" s="83" t="s">
        <v>3308</v>
      </c>
      <c r="B611" s="86" t="s">
        <v>4463</v>
      </c>
      <c r="C611" s="92" t="s">
        <v>3309</v>
      </c>
      <c r="D611" s="178" t="s">
        <v>4464</v>
      </c>
      <c r="E611" s="90">
        <v>1</v>
      </c>
      <c r="F611" s="89">
        <v>2</v>
      </c>
      <c r="G611" s="90">
        <f t="shared" si="12"/>
        <v>3</v>
      </c>
      <c r="H611" s="238">
        <v>43707</v>
      </c>
      <c r="I611" s="177">
        <v>400</v>
      </c>
    </row>
    <row r="612" spans="1:9" hidden="1" outlineLevel="1" x14ac:dyDescent="0.35">
      <c r="A612" s="83" t="s">
        <v>3308</v>
      </c>
      <c r="B612" s="86" t="s">
        <v>4465</v>
      </c>
      <c r="C612" s="92" t="s">
        <v>3309</v>
      </c>
      <c r="D612" s="178" t="s">
        <v>4466</v>
      </c>
      <c r="E612" s="90">
        <v>3</v>
      </c>
      <c r="F612" s="89">
        <v>1</v>
      </c>
      <c r="G612" s="90">
        <f t="shared" si="12"/>
        <v>4</v>
      </c>
      <c r="H612" s="238">
        <v>43707</v>
      </c>
      <c r="I612" s="177">
        <v>500</v>
      </c>
    </row>
    <row r="613" spans="1:9" hidden="1" outlineLevel="1" x14ac:dyDescent="0.35">
      <c r="A613" s="83" t="s">
        <v>3308</v>
      </c>
      <c r="B613" s="86" t="s">
        <v>4467</v>
      </c>
      <c r="C613" s="92" t="s">
        <v>3309</v>
      </c>
      <c r="D613" s="293" t="s">
        <v>4468</v>
      </c>
      <c r="E613" s="90">
        <v>4</v>
      </c>
      <c r="F613" s="89">
        <v>2</v>
      </c>
      <c r="G613" s="90">
        <f t="shared" si="12"/>
        <v>6</v>
      </c>
      <c r="H613" s="238">
        <v>43707</v>
      </c>
      <c r="I613" s="177">
        <v>500</v>
      </c>
    </row>
    <row r="614" spans="1:9" hidden="1" outlineLevel="1" x14ac:dyDescent="0.35">
      <c r="A614" s="83" t="s">
        <v>3308</v>
      </c>
      <c r="B614" s="86" t="s">
        <v>4469</v>
      </c>
      <c r="C614" s="92" t="s">
        <v>3309</v>
      </c>
      <c r="D614" s="293" t="s">
        <v>4470</v>
      </c>
      <c r="E614" s="90">
        <v>0</v>
      </c>
      <c r="F614" s="89">
        <v>1</v>
      </c>
      <c r="G614" s="90">
        <f t="shared" si="12"/>
        <v>1</v>
      </c>
      <c r="H614" s="238">
        <v>43707</v>
      </c>
      <c r="I614" s="177">
        <v>500</v>
      </c>
    </row>
    <row r="615" spans="1:9" hidden="1" outlineLevel="1" x14ac:dyDescent="0.35">
      <c r="A615" s="83" t="s">
        <v>3308</v>
      </c>
      <c r="B615" s="86" t="s">
        <v>4471</v>
      </c>
      <c r="C615" s="92" t="s">
        <v>3309</v>
      </c>
      <c r="D615" s="293" t="s">
        <v>4472</v>
      </c>
      <c r="E615" s="90">
        <v>6</v>
      </c>
      <c r="F615" s="89">
        <v>2</v>
      </c>
      <c r="G615" s="90">
        <f t="shared" si="12"/>
        <v>8</v>
      </c>
      <c r="H615" s="238">
        <v>43707</v>
      </c>
      <c r="I615" s="177">
        <v>500</v>
      </c>
    </row>
    <row r="616" spans="1:9" hidden="1" outlineLevel="1" x14ac:dyDescent="0.35">
      <c r="A616" s="83" t="s">
        <v>3308</v>
      </c>
      <c r="B616" s="86" t="s">
        <v>4473</v>
      </c>
      <c r="C616" s="92" t="s">
        <v>3309</v>
      </c>
      <c r="D616" s="293" t="s">
        <v>4474</v>
      </c>
      <c r="E616" s="90">
        <v>2</v>
      </c>
      <c r="F616" s="89">
        <v>2</v>
      </c>
      <c r="G616" s="90">
        <f t="shared" si="12"/>
        <v>4</v>
      </c>
      <c r="H616" s="238">
        <v>43707</v>
      </c>
      <c r="I616" s="177">
        <v>500</v>
      </c>
    </row>
    <row r="617" spans="1:9" hidden="1" outlineLevel="1" x14ac:dyDescent="0.35">
      <c r="A617" s="83" t="s">
        <v>3308</v>
      </c>
      <c r="B617" s="86" t="s">
        <v>4475</v>
      </c>
      <c r="C617" s="92" t="s">
        <v>3309</v>
      </c>
      <c r="D617" s="293" t="s">
        <v>4476</v>
      </c>
      <c r="E617" s="90">
        <v>4</v>
      </c>
      <c r="F617" s="89">
        <v>2</v>
      </c>
      <c r="G617" s="90">
        <f t="shared" si="12"/>
        <v>6</v>
      </c>
      <c r="H617" s="238">
        <v>43707</v>
      </c>
      <c r="I617" s="177">
        <v>100</v>
      </c>
    </row>
    <row r="618" spans="1:9" hidden="1" outlineLevel="1" x14ac:dyDescent="0.35">
      <c r="A618" s="83" t="s">
        <v>3308</v>
      </c>
      <c r="B618" s="86" t="s">
        <v>4477</v>
      </c>
      <c r="C618" s="92" t="s">
        <v>3309</v>
      </c>
      <c r="D618" s="293" t="s">
        <v>4478</v>
      </c>
      <c r="E618" s="90">
        <v>2</v>
      </c>
      <c r="F618" s="89">
        <v>2</v>
      </c>
      <c r="G618" s="90">
        <f t="shared" si="12"/>
        <v>4</v>
      </c>
      <c r="H618" s="238">
        <v>43707</v>
      </c>
      <c r="I618" s="177">
        <v>600</v>
      </c>
    </row>
    <row r="619" spans="1:9" hidden="1" outlineLevel="1" x14ac:dyDescent="0.35">
      <c r="A619" s="83" t="s">
        <v>3308</v>
      </c>
      <c r="B619" s="86" t="s">
        <v>4479</v>
      </c>
      <c r="C619" s="92" t="s">
        <v>3309</v>
      </c>
      <c r="D619" s="293" t="s">
        <v>4480</v>
      </c>
      <c r="E619" s="90">
        <v>3</v>
      </c>
      <c r="F619" s="89">
        <v>2</v>
      </c>
      <c r="G619" s="90">
        <f t="shared" si="12"/>
        <v>5</v>
      </c>
      <c r="H619" s="238">
        <v>43707</v>
      </c>
      <c r="I619" s="177">
        <v>500</v>
      </c>
    </row>
    <row r="620" spans="1:9" hidden="1" outlineLevel="1" x14ac:dyDescent="0.35">
      <c r="A620" s="83" t="s">
        <v>3308</v>
      </c>
      <c r="B620" s="86" t="s">
        <v>4481</v>
      </c>
      <c r="C620" s="92" t="s">
        <v>3309</v>
      </c>
      <c r="D620" s="293" t="s">
        <v>4482</v>
      </c>
      <c r="E620" s="90">
        <v>4</v>
      </c>
      <c r="F620" s="89">
        <v>1</v>
      </c>
      <c r="G620" s="90">
        <f t="shared" si="12"/>
        <v>5</v>
      </c>
      <c r="H620" s="238">
        <v>43707</v>
      </c>
      <c r="I620" s="177">
        <v>300</v>
      </c>
    </row>
    <row r="621" spans="1:9" hidden="1" outlineLevel="1" x14ac:dyDescent="0.35">
      <c r="A621" s="83" t="s">
        <v>3308</v>
      </c>
      <c r="B621" s="86" t="s">
        <v>4483</v>
      </c>
      <c r="C621" s="92" t="s">
        <v>3309</v>
      </c>
      <c r="D621" s="293" t="s">
        <v>4484</v>
      </c>
      <c r="E621" s="90">
        <v>3</v>
      </c>
      <c r="F621" s="89">
        <v>2</v>
      </c>
      <c r="G621" s="90">
        <f t="shared" si="12"/>
        <v>5</v>
      </c>
      <c r="H621" s="238">
        <v>43707</v>
      </c>
      <c r="I621" s="177">
        <v>300</v>
      </c>
    </row>
    <row r="622" spans="1:9" hidden="1" outlineLevel="1" x14ac:dyDescent="0.35">
      <c r="A622" s="83" t="s">
        <v>3308</v>
      </c>
      <c r="B622" s="86" t="s">
        <v>4485</v>
      </c>
      <c r="C622" s="92" t="s">
        <v>3309</v>
      </c>
      <c r="D622" s="178" t="s">
        <v>4486</v>
      </c>
      <c r="E622" s="90">
        <v>3</v>
      </c>
      <c r="F622" s="89">
        <v>2</v>
      </c>
      <c r="G622" s="90">
        <f t="shared" si="12"/>
        <v>5</v>
      </c>
      <c r="H622" s="238">
        <v>43707</v>
      </c>
      <c r="I622" s="177">
        <v>300</v>
      </c>
    </row>
    <row r="623" spans="1:9" ht="15" collapsed="1" thickBot="1" x14ac:dyDescent="0.4">
      <c r="A623" s="84" t="s">
        <v>3308</v>
      </c>
      <c r="B623" s="87"/>
      <c r="C623" s="93" t="s">
        <v>3309</v>
      </c>
      <c r="D623" s="135">
        <f>COUNTA(D530:D622)</f>
        <v>93</v>
      </c>
      <c r="E623" s="135">
        <f>SUM(E530:E622)</f>
        <v>248</v>
      </c>
      <c r="F623" s="135">
        <f>SUM(F530:F622)</f>
        <v>176</v>
      </c>
      <c r="G623" s="135">
        <f>SUM(G530:G622)</f>
        <v>424</v>
      </c>
      <c r="H623" s="106">
        <v>43707</v>
      </c>
      <c r="I623" s="136">
        <f>AVERAGE(I530:I622)</f>
        <v>269.67741935483872</v>
      </c>
    </row>
    <row r="625" spans="7:7" x14ac:dyDescent="0.35">
      <c r="G625" s="55">
        <f>SUM(G78+G172+G216+G300+G369+G435+G529+G623)</f>
        <v>3494</v>
      </c>
    </row>
  </sheetData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E075EC-8357-4EF6-922C-C153EF5E7226}">
  <sheetPr codeName="Sheet21"/>
  <dimension ref="A2:I20"/>
  <sheetViews>
    <sheetView topLeftCell="B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9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  <c r="I2" s="291"/>
    </row>
    <row r="3" spans="1:9" x14ac:dyDescent="0.35">
      <c r="A3" s="61" t="s">
        <v>1094</v>
      </c>
      <c r="B3" s="62" t="s">
        <v>1095</v>
      </c>
      <c r="C3" s="63">
        <f>C4*(1-C5)*(1-C6)</f>
        <v>1536.0684299999998</v>
      </c>
      <c r="D3" s="71" t="s">
        <v>1096</v>
      </c>
      <c r="E3" s="73"/>
      <c r="F3" s="291"/>
      <c r="G3" s="291"/>
      <c r="H3" s="291"/>
      <c r="I3" s="291"/>
    </row>
    <row r="4" spans="1:9" x14ac:dyDescent="0.35">
      <c r="A4" s="64" t="s">
        <v>1097</v>
      </c>
      <c r="B4" s="62" t="s">
        <v>1098</v>
      </c>
      <c r="C4" s="65">
        <f>'GS7135-PTDs'!J11</f>
        <v>2382</v>
      </c>
      <c r="D4" s="71" t="s">
        <v>1096</v>
      </c>
      <c r="E4" s="73" t="s">
        <v>1099</v>
      </c>
      <c r="F4" s="291"/>
      <c r="G4" s="291"/>
      <c r="H4" s="291"/>
      <c r="I4" s="291"/>
    </row>
    <row r="5" spans="1:9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  <c r="I5" s="291"/>
    </row>
    <row r="6" spans="1:9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/>
      <c r="H6" s="291" t="s">
        <v>2050</v>
      </c>
      <c r="I6" s="138">
        <f>C4-C3</f>
        <v>845.93157000000019</v>
      </c>
    </row>
    <row r="8" spans="1:9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  <c r="I8" s="291"/>
    </row>
    <row r="9" spans="1:9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  <c r="I9" s="291"/>
    </row>
    <row r="10" spans="1:9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  <c r="I10" s="291"/>
    </row>
    <row r="11" spans="1:9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  <c r="I11" s="291"/>
    </row>
    <row r="13" spans="1:9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  <c r="I13" s="291"/>
    </row>
    <row r="14" spans="1:9" x14ac:dyDescent="0.35">
      <c r="A14" s="292" t="s">
        <v>1118</v>
      </c>
      <c r="B14" s="293" t="s">
        <v>1119</v>
      </c>
      <c r="C14" s="154">
        <f>C15*(1-C16)*C17</f>
        <v>2245.0230899999997</v>
      </c>
      <c r="D14" s="293" t="s">
        <v>1096</v>
      </c>
      <c r="E14" s="291"/>
      <c r="F14" s="291"/>
      <c r="G14" s="291"/>
      <c r="H14" s="291"/>
      <c r="I14" s="291"/>
    </row>
    <row r="15" spans="1:9" x14ac:dyDescent="0.35">
      <c r="A15" s="292" t="s">
        <v>1097</v>
      </c>
      <c r="B15" s="293" t="s">
        <v>1120</v>
      </c>
      <c r="C15" s="322">
        <f>'GS7135-PTDs'!J11</f>
        <v>2382</v>
      </c>
      <c r="D15" s="293" t="s">
        <v>1096</v>
      </c>
      <c r="E15" s="291"/>
      <c r="F15" s="291"/>
      <c r="G15" s="291"/>
      <c r="H15" s="291"/>
      <c r="I15" s="291"/>
    </row>
    <row r="16" spans="1:9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 t="s">
        <v>2050</v>
      </c>
      <c r="I16" s="138">
        <f>C15-C14</f>
        <v>136.97691000000032</v>
      </c>
    </row>
    <row r="17" spans="1:5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</row>
    <row r="19" spans="1:5" x14ac:dyDescent="0.35">
      <c r="A19" s="37" t="s">
        <v>1123</v>
      </c>
      <c r="B19" s="36" t="s">
        <v>1091</v>
      </c>
      <c r="C19" s="36"/>
      <c r="D19" s="36" t="s">
        <v>1093</v>
      </c>
      <c r="E19" s="291"/>
    </row>
    <row r="20" spans="1:5" x14ac:dyDescent="0.35">
      <c r="A20" s="292" t="s">
        <v>1124</v>
      </c>
      <c r="B20" s="293" t="s">
        <v>1125</v>
      </c>
      <c r="C20" s="38">
        <f>'GS7135-Summary'!E34</f>
        <v>3254</v>
      </c>
      <c r="D20" s="293" t="s">
        <v>1126</v>
      </c>
      <c r="E20" s="291"/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A9D32F-37A7-4FC4-8AD7-E7746A902054}">
  <sheetPr codeName="Sheet22"/>
  <dimension ref="B1:M35"/>
  <sheetViews>
    <sheetView topLeftCell="A24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9443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'GS7136-ER Calcs'!J27</f>
        <v>1678.0164305680059</v>
      </c>
      <c r="F6" s="294"/>
      <c r="G6" s="6"/>
      <c r="H6" s="6"/>
      <c r="I6" s="2">
        <v>2019</v>
      </c>
      <c r="J6" s="368">
        <v>853</v>
      </c>
      <c r="K6" s="368"/>
      <c r="L6" s="368">
        <f>SUM(J6:K6)</f>
        <v>853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'GS7136-ER Calcs'!J28</f>
        <v>0</v>
      </c>
      <c r="F7" s="294"/>
      <c r="G7" s="6"/>
      <c r="H7" s="6"/>
      <c r="I7" s="2">
        <v>2020</v>
      </c>
      <c r="J7" s="366">
        <v>1590</v>
      </c>
      <c r="K7" s="53">
        <f>E15</f>
        <v>1366</v>
      </c>
      <c r="L7" s="53">
        <f>SUM(J7:K7)</f>
        <v>2956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'GS7136-ER Calcs'!J29</f>
        <v>0.95</v>
      </c>
      <c r="F8" s="294"/>
      <c r="G8" s="6"/>
      <c r="H8" s="6"/>
      <c r="I8" s="2">
        <v>2021</v>
      </c>
      <c r="J8" s="2"/>
      <c r="K8" s="54">
        <f>E28</f>
        <v>1464</v>
      </c>
      <c r="L8" s="53">
        <f>SUM(K8:K8)</f>
        <v>1464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'GS7136-ER Calcs'!J30</f>
        <v>0</v>
      </c>
      <c r="F9" s="294"/>
      <c r="G9" s="6"/>
      <c r="H9" s="6"/>
      <c r="I9" s="3" t="s">
        <v>17</v>
      </c>
      <c r="J9" s="3">
        <f>SUM(J6:J8)</f>
        <v>2443</v>
      </c>
      <c r="K9" s="4">
        <f>SUM(K7:K8)</f>
        <v>2830</v>
      </c>
      <c r="L9" s="4">
        <f>SUM(L7:L8)</f>
        <v>4420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'GS7136-ER Calcs'!J31</f>
        <v>1594.1156090396055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'GS7136-ER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'GS7136-ER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'GS7136-ER Calcs'!J36</f>
        <v>1366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'GS7136-ER Calcs'!J38</f>
        <v>1366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'GS7136-ER Calcs'!O27</f>
        <v>1798.6831199999999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'GS7136-ER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'GS7136-ER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'GS7136-ER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'GS7136-ER Calcs'!O31</f>
        <v>1708.7489639999999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'GS7136-ER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'GS7136-ER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'GS7136-ER Calcs'!O36</f>
        <v>1464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'GS7136-ER Calcs'!O38</f>
        <v>1464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1366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1464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246">
        <f>E28+E15</f>
        <v>2830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11:E11"/>
    <mergeCell ref="B2:E2"/>
    <mergeCell ref="B4:E4"/>
    <mergeCell ref="B5:E5"/>
    <mergeCell ref="I4:K4"/>
    <mergeCell ref="I2:K2"/>
    <mergeCell ref="B34:C34"/>
    <mergeCell ref="B17:E17"/>
    <mergeCell ref="B18:E18"/>
    <mergeCell ref="B24:E24"/>
    <mergeCell ref="B30:E30"/>
    <mergeCell ref="B31:E31"/>
    <mergeCell ref="B32:D32"/>
    <mergeCell ref="B33:D33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50050-20C9-4B97-80E8-71E5DE4B7E5A}">
  <sheetPr codeName="Sheet23"/>
  <dimension ref="B1:P39"/>
  <sheetViews>
    <sheetView topLeftCell="D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5" width="10.1796875" style="5" bestFit="1" customWidth="1"/>
    <col min="6" max="6" width="16.45312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26.54296875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ht="15" customHeight="1" x14ac:dyDescent="0.35">
      <c r="B3" s="406" t="s">
        <v>11</v>
      </c>
      <c r="C3" s="225" t="s">
        <v>4487</v>
      </c>
      <c r="D3" s="76" t="s">
        <v>4488</v>
      </c>
      <c r="E3" s="77">
        <v>-19.106580000000001</v>
      </c>
      <c r="F3" s="77">
        <v>33.561839999999997</v>
      </c>
      <c r="G3" s="80">
        <v>43705</v>
      </c>
      <c r="H3" s="327">
        <f t="shared" ref="H3:H10" si="0">L3+N3</f>
        <v>8</v>
      </c>
      <c r="I3" s="76">
        <v>52</v>
      </c>
      <c r="J3" s="56">
        <f>'Treatment Capacity BHs'!H124</f>
        <v>239</v>
      </c>
      <c r="K3" s="421" t="s">
        <v>1131</v>
      </c>
      <c r="L3" s="43">
        <f>Maintenance!N16+1</f>
        <v>4</v>
      </c>
      <c r="M3" s="316">
        <f t="shared" ref="M3:M10" si="1">F$20*J3</f>
        <v>38598.5</v>
      </c>
      <c r="N3" s="43">
        <f>Maintenance!O17+1</f>
        <v>4</v>
      </c>
      <c r="O3" s="315">
        <f t="shared" ref="O3:O10" si="2">F$21*J3</f>
        <v>41096.049999999996</v>
      </c>
      <c r="P3" s="43">
        <f t="shared" ref="P3:P10" si="3">M3+O3</f>
        <v>79694.549999999988</v>
      </c>
    </row>
    <row r="4" spans="2:16" x14ac:dyDescent="0.35">
      <c r="B4" s="406"/>
      <c r="C4" s="225" t="s">
        <v>4489</v>
      </c>
      <c r="D4" s="76" t="s">
        <v>4490</v>
      </c>
      <c r="E4" s="77">
        <v>-19.161760000000001</v>
      </c>
      <c r="F4" s="77">
        <v>33.58943</v>
      </c>
      <c r="G4" s="80">
        <v>43710</v>
      </c>
      <c r="H4" s="327">
        <f t="shared" si="0"/>
        <v>4</v>
      </c>
      <c r="I4" s="76">
        <v>41</v>
      </c>
      <c r="J4" s="57">
        <f>'Treatment Capacity BHs'!H125</f>
        <v>227</v>
      </c>
      <c r="K4" s="421"/>
      <c r="L4" s="43">
        <v>0</v>
      </c>
      <c r="M4" s="316">
        <f t="shared" si="1"/>
        <v>36660.5</v>
      </c>
      <c r="N4" s="43">
        <f>Maintenance!O18+1</f>
        <v>4</v>
      </c>
      <c r="O4" s="315">
        <f t="shared" si="2"/>
        <v>39032.649999999994</v>
      </c>
      <c r="P4" s="43">
        <f t="shared" si="3"/>
        <v>75693.149999999994</v>
      </c>
    </row>
    <row r="5" spans="2:16" x14ac:dyDescent="0.35">
      <c r="B5" s="406"/>
      <c r="C5" s="225" t="s">
        <v>4491</v>
      </c>
      <c r="D5" s="76" t="s">
        <v>4492</v>
      </c>
      <c r="E5" s="77">
        <v>-19.09442</v>
      </c>
      <c r="F5" s="77">
        <v>33.546199999999999</v>
      </c>
      <c r="G5" s="80">
        <v>43707</v>
      </c>
      <c r="H5" s="327">
        <f t="shared" si="0"/>
        <v>61</v>
      </c>
      <c r="I5" s="76">
        <v>39</v>
      </c>
      <c r="J5" s="57">
        <f>'Treatment Capacity BHs'!H126</f>
        <v>213</v>
      </c>
      <c r="K5" s="421"/>
      <c r="L5" s="43">
        <f>Maintenance!N19+1</f>
        <v>55</v>
      </c>
      <c r="M5" s="316">
        <f t="shared" si="1"/>
        <v>34399.5</v>
      </c>
      <c r="N5" s="43">
        <f>Maintenance!O20+1</f>
        <v>6</v>
      </c>
      <c r="O5" s="315">
        <f t="shared" si="2"/>
        <v>36625.35</v>
      </c>
      <c r="P5" s="43">
        <f t="shared" si="3"/>
        <v>71024.850000000006</v>
      </c>
    </row>
    <row r="6" spans="2:16" x14ac:dyDescent="0.35">
      <c r="B6" s="406"/>
      <c r="C6" s="225" t="s">
        <v>4493</v>
      </c>
      <c r="D6" s="76" t="s">
        <v>4494</v>
      </c>
      <c r="E6" s="77">
        <v>-19.19661</v>
      </c>
      <c r="F6" s="77">
        <v>33.64714</v>
      </c>
      <c r="G6" s="80">
        <v>43721</v>
      </c>
      <c r="H6" s="327">
        <f t="shared" si="0"/>
        <v>9</v>
      </c>
      <c r="I6" s="76">
        <v>60</v>
      </c>
      <c r="J6" s="57">
        <f>'Treatment Capacity BHs'!H127</f>
        <v>300</v>
      </c>
      <c r="K6" s="421"/>
      <c r="L6" s="43">
        <f>Maintenance!N21</f>
        <v>9</v>
      </c>
      <c r="M6" s="316">
        <f t="shared" si="1"/>
        <v>48450</v>
      </c>
      <c r="N6" s="43">
        <v>0</v>
      </c>
      <c r="O6" s="315">
        <f t="shared" si="2"/>
        <v>51585</v>
      </c>
      <c r="P6" s="43">
        <f t="shared" si="3"/>
        <v>100035</v>
      </c>
    </row>
    <row r="7" spans="2:16" x14ac:dyDescent="0.35">
      <c r="B7" s="406"/>
      <c r="C7" s="225" t="s">
        <v>4495</v>
      </c>
      <c r="D7" s="76" t="s">
        <v>4496</v>
      </c>
      <c r="E7" s="77">
        <v>-19.173089999999998</v>
      </c>
      <c r="F7" s="77">
        <v>33.64537</v>
      </c>
      <c r="G7" s="80">
        <v>43719</v>
      </c>
      <c r="H7" s="327">
        <f t="shared" si="0"/>
        <v>3</v>
      </c>
      <c r="I7" s="76">
        <v>46</v>
      </c>
      <c r="J7" s="57">
        <f>'Treatment Capacity BHs'!H128</f>
        <v>252</v>
      </c>
      <c r="K7" s="421"/>
      <c r="L7" s="43">
        <v>0</v>
      </c>
      <c r="M7" s="316">
        <f t="shared" si="1"/>
        <v>40698</v>
      </c>
      <c r="N7" s="43">
        <f>Maintenance!O22+1</f>
        <v>3</v>
      </c>
      <c r="O7" s="315">
        <f t="shared" si="2"/>
        <v>43331.399999999994</v>
      </c>
      <c r="P7" s="43">
        <f t="shared" si="3"/>
        <v>84029.4</v>
      </c>
    </row>
    <row r="8" spans="2:16" ht="14.75" customHeight="1" x14ac:dyDescent="0.35">
      <c r="B8" s="406"/>
      <c r="C8" s="225" t="s">
        <v>4497</v>
      </c>
      <c r="D8" s="76" t="s">
        <v>4498</v>
      </c>
      <c r="E8" s="77">
        <v>-19.090150000000001</v>
      </c>
      <c r="F8" s="77">
        <v>33.653779999999998</v>
      </c>
      <c r="G8" s="80">
        <v>43752</v>
      </c>
      <c r="H8" s="327">
        <f t="shared" si="0"/>
        <v>46</v>
      </c>
      <c r="I8" s="76">
        <v>44</v>
      </c>
      <c r="J8" s="57">
        <f>'Treatment Capacity BHs'!H129</f>
        <v>300</v>
      </c>
      <c r="K8" s="421"/>
      <c r="L8" s="43">
        <f>Maintenance!N23+1</f>
        <v>46</v>
      </c>
      <c r="M8" s="316">
        <f t="shared" si="1"/>
        <v>48450</v>
      </c>
      <c r="N8" s="43">
        <v>0</v>
      </c>
      <c r="O8" s="315">
        <f t="shared" si="2"/>
        <v>51585</v>
      </c>
      <c r="P8" s="43">
        <f t="shared" si="3"/>
        <v>100035</v>
      </c>
    </row>
    <row r="9" spans="2:16" x14ac:dyDescent="0.35">
      <c r="B9" s="406"/>
      <c r="C9" s="225" t="s">
        <v>4499</v>
      </c>
      <c r="D9" s="76" t="s">
        <v>4500</v>
      </c>
      <c r="E9" s="77">
        <v>-19.199280000000002</v>
      </c>
      <c r="F9" s="77">
        <v>33.618380000000002</v>
      </c>
      <c r="G9" s="80">
        <v>43745</v>
      </c>
      <c r="H9" s="327">
        <f t="shared" si="0"/>
        <v>7</v>
      </c>
      <c r="I9" s="76">
        <v>93</v>
      </c>
      <c r="J9" s="57">
        <f>'Treatment Capacity BHs'!H130</f>
        <v>300</v>
      </c>
      <c r="K9" s="421"/>
      <c r="L9" s="43">
        <v>0</v>
      </c>
      <c r="M9" s="316">
        <f t="shared" si="1"/>
        <v>48450</v>
      </c>
      <c r="N9" s="43">
        <f>Maintenance!O24+1</f>
        <v>7</v>
      </c>
      <c r="O9" s="315">
        <f t="shared" si="2"/>
        <v>51585</v>
      </c>
      <c r="P9" s="43">
        <f t="shared" si="3"/>
        <v>100035</v>
      </c>
    </row>
    <row r="10" spans="2:16" ht="15" thickBot="1" x14ac:dyDescent="0.4">
      <c r="B10" s="406"/>
      <c r="C10" s="225" t="s">
        <v>4501</v>
      </c>
      <c r="D10" s="76" t="s">
        <v>4502</v>
      </c>
      <c r="E10" s="77">
        <v>-19.076899999999998</v>
      </c>
      <c r="F10" s="77">
        <v>33.66292</v>
      </c>
      <c r="G10" s="80">
        <v>43763</v>
      </c>
      <c r="H10" s="327">
        <f t="shared" si="0"/>
        <v>66</v>
      </c>
      <c r="I10" s="76">
        <v>51</v>
      </c>
      <c r="J10" s="57">
        <f>'Treatment Capacity BHs'!H131</f>
        <v>300</v>
      </c>
      <c r="K10" s="421"/>
      <c r="L10" s="43">
        <f>Maintenance!N25+1</f>
        <v>66</v>
      </c>
      <c r="M10" s="316">
        <f t="shared" si="1"/>
        <v>48450</v>
      </c>
      <c r="N10" s="43">
        <v>0</v>
      </c>
      <c r="O10" s="315">
        <f t="shared" si="2"/>
        <v>51585</v>
      </c>
      <c r="P10" s="43">
        <f t="shared" si="3"/>
        <v>100035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204</v>
      </c>
      <c r="I11" s="49" t="s">
        <v>17</v>
      </c>
      <c r="J11" s="50">
        <f>SUM(J3:J10)</f>
        <v>2131</v>
      </c>
      <c r="K11" s="294"/>
      <c r="L11" s="82">
        <f>SUM(L3:L10)</f>
        <v>180</v>
      </c>
      <c r="M11" s="40">
        <f>SUM(M3:M10)</f>
        <v>344156.5</v>
      </c>
      <c r="N11" s="40">
        <f>SUM(N3:N10)</f>
        <v>24</v>
      </c>
      <c r="O11" s="41">
        <f>SUM(O3:O10)</f>
        <v>366425.44999999995</v>
      </c>
      <c r="P11" s="30">
        <f>SUM(P3:P10)</f>
        <v>710581.95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31"/>
      <c r="K14" s="31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</row>
    <row r="17" spans="2:12" x14ac:dyDescent="0.35">
      <c r="B17" s="294"/>
      <c r="C17" s="294"/>
      <c r="D17" s="294"/>
      <c r="E17" s="294"/>
      <c r="F17" s="294"/>
      <c r="G17" s="294"/>
      <c r="I17" s="294"/>
      <c r="J17" s="31"/>
      <c r="K17" s="294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0.12228260869565218</v>
      </c>
      <c r="E20" s="313">
        <f>IF(D20&lt;5%,95%,100%-D20)</f>
        <v>0.87771739130434778</v>
      </c>
      <c r="F20" s="323">
        <f>C20*E20</f>
        <v>161.5</v>
      </c>
      <c r="G20" s="294"/>
      <c r="I20" s="294"/>
      <c r="J20" s="294"/>
      <c r="K20" s="294"/>
    </row>
    <row r="21" spans="2:12" ht="15" thickBot="1" x14ac:dyDescent="0.4">
      <c r="B21" s="47" t="s">
        <v>88</v>
      </c>
      <c r="C21" s="157">
        <f>C14-C15</f>
        <v>181</v>
      </c>
      <c r="D21" s="312">
        <f>SUM(N3:N10)/(C21*8)</f>
        <v>1.6574585635359115E-2</v>
      </c>
      <c r="E21" s="313">
        <f>IF(D21&lt;5%,95%,100%-D21)</f>
        <v>0.95</v>
      </c>
      <c r="F21" s="323">
        <f>C21*E21</f>
        <v>171.95</v>
      </c>
      <c r="G21" s="294"/>
      <c r="I21" s="294"/>
      <c r="J21" s="294"/>
      <c r="K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333.45</v>
      </c>
      <c r="G22" s="294"/>
      <c r="I22" s="294"/>
      <c r="J22" s="294"/>
      <c r="K22" s="297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156">
        <f>J11*365</f>
        <v>777815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5">
        <f>10000/C24</f>
        <v>1.2856527580465791E-2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4503</v>
      </c>
      <c r="C27" s="24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N1:O1"/>
    <mergeCell ref="B3:B10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53E51-99DF-40C7-8E33-97E9D55F50A1}">
  <sheetPr codeName="Sheet24"/>
  <dimension ref="B2:P47"/>
  <sheetViews>
    <sheetView topLeftCell="I10" workbookViewId="0">
      <selection activeCell="O24" sqref="O24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'GS7136-PTDs'!P11</f>
        <v>710581.95</v>
      </c>
      <c r="F6" s="294"/>
      <c r="G6" s="293" t="s">
        <v>97</v>
      </c>
      <c r="H6" s="293" t="s">
        <v>98</v>
      </c>
      <c r="I6" s="293"/>
      <c r="J6" s="18">
        <f>'GS7136-PTDs'!M11</f>
        <v>344156.5</v>
      </c>
      <c r="K6" s="294"/>
      <c r="L6" s="293" t="s">
        <v>97</v>
      </c>
      <c r="M6" s="293" t="s">
        <v>98</v>
      </c>
      <c r="N6" s="293"/>
      <c r="O6" s="18">
        <f>'GS7136-PTDs'!O11</f>
        <v>366425.44999999995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2114</v>
      </c>
      <c r="F10" s="294"/>
      <c r="G10" s="293" t="s">
        <v>107</v>
      </c>
      <c r="H10" s="293" t="s">
        <v>108</v>
      </c>
      <c r="I10" s="293" t="s">
        <v>109</v>
      </c>
      <c r="J10" s="300">
        <f>(1-J5)*J6*J7*(J8+J9)</f>
        <v>1024.3129909500001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1090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710581.95</v>
      </c>
      <c r="F14" s="294"/>
      <c r="G14" s="293" t="s">
        <v>97</v>
      </c>
      <c r="H14" s="293" t="s">
        <v>98</v>
      </c>
      <c r="I14" s="293"/>
      <c r="J14" s="18">
        <f>J6</f>
        <v>344156.5</v>
      </c>
      <c r="K14" s="294"/>
      <c r="L14" s="293" t="s">
        <v>97</v>
      </c>
      <c r="M14" s="293" t="s">
        <v>98</v>
      </c>
      <c r="N14" s="293"/>
      <c r="O14" s="18">
        <f>O6</f>
        <v>366425.44999999995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30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58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0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309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11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118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3488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1678.0164305680059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1798.6831199999999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3313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1594.1156090396055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1708.7489639999999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2839</v>
      </c>
      <c r="F36" s="294"/>
      <c r="G36" s="305" t="s">
        <v>131</v>
      </c>
      <c r="H36" s="306" t="s">
        <v>37</v>
      </c>
      <c r="I36" s="307" t="s">
        <v>28</v>
      </c>
      <c r="J36" s="308">
        <f>ROUNDDOWN(J31*(1-J35),0)</f>
        <v>1366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1464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2830</v>
      </c>
      <c r="F38" s="294"/>
      <c r="G38" s="305" t="s">
        <v>132</v>
      </c>
      <c r="H38" s="306"/>
      <c r="I38" s="307" t="s">
        <v>28</v>
      </c>
      <c r="J38" s="308">
        <f>ROUNDDOWN(IF(E36&gt;'GS7136-PTDs'!C27,J6*'GS7136-PTDs'!C25,J36),0)</f>
        <v>1366</v>
      </c>
      <c r="K38" s="294"/>
      <c r="L38" s="305" t="s">
        <v>132</v>
      </c>
      <c r="M38" s="306"/>
      <c r="N38" s="307" t="s">
        <v>28</v>
      </c>
      <c r="O38" s="308">
        <f>ROUNDDOWN(IF(E36&gt;'GS7136-PTDs'!C27,O6*'GS7136-PTDs'!C25,'GS7136-ER Calcs'!O36),0)</f>
        <v>1464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B2:E2"/>
    <mergeCell ref="B4:E4"/>
    <mergeCell ref="B12:E12"/>
    <mergeCell ref="B20:E20"/>
    <mergeCell ref="B26:E26"/>
    <mergeCell ref="G2:J2"/>
    <mergeCell ref="L2:O2"/>
    <mergeCell ref="G4:J4"/>
    <mergeCell ref="G12:J12"/>
    <mergeCell ref="G20:J20"/>
    <mergeCell ref="L12:O12"/>
    <mergeCell ref="L20:O20"/>
    <mergeCell ref="L33:O33"/>
    <mergeCell ref="G26:J26"/>
    <mergeCell ref="B33:E33"/>
    <mergeCell ref="G33:J33"/>
    <mergeCell ref="L4:O4"/>
    <mergeCell ref="L26:O26"/>
  </mergeCells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D0F09-B62E-4EE6-8834-5FAE3776BD57}">
  <sheetPr codeName="Sheet25"/>
  <dimension ref="A1:I438"/>
  <sheetViews>
    <sheetView topLeftCell="C1" workbookViewId="0">
      <selection activeCell="G439" sqref="G439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2.17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85" t="s">
        <v>4487</v>
      </c>
      <c r="B2" s="88" t="s">
        <v>4504</v>
      </c>
      <c r="C2" s="111" t="s">
        <v>4488</v>
      </c>
      <c r="D2" s="85" t="s">
        <v>4505</v>
      </c>
      <c r="E2" s="111">
        <v>5</v>
      </c>
      <c r="F2" s="111">
        <v>3</v>
      </c>
      <c r="G2" s="112">
        <f t="shared" ref="G2:G33" si="0">E2+F2</f>
        <v>8</v>
      </c>
      <c r="H2" s="80">
        <v>43705</v>
      </c>
      <c r="I2" s="123">
        <v>100</v>
      </c>
    </row>
    <row r="3" spans="1:9" hidden="1" outlineLevel="1" x14ac:dyDescent="0.35">
      <c r="A3" s="83" t="s">
        <v>4487</v>
      </c>
      <c r="B3" s="86" t="s">
        <v>4506</v>
      </c>
      <c r="C3" s="89" t="s">
        <v>4488</v>
      </c>
      <c r="D3" s="83" t="s">
        <v>4507</v>
      </c>
      <c r="E3" s="89">
        <v>4</v>
      </c>
      <c r="F3" s="89">
        <v>2</v>
      </c>
      <c r="G3" s="90">
        <f t="shared" si="0"/>
        <v>6</v>
      </c>
      <c r="H3" s="80">
        <v>43705</v>
      </c>
      <c r="I3" s="91">
        <v>50</v>
      </c>
    </row>
    <row r="4" spans="1:9" hidden="1" outlineLevel="1" x14ac:dyDescent="0.35">
      <c r="A4" s="83" t="s">
        <v>4487</v>
      </c>
      <c r="B4" s="86" t="s">
        <v>4508</v>
      </c>
      <c r="C4" s="89" t="s">
        <v>4488</v>
      </c>
      <c r="D4" s="83" t="s">
        <v>4509</v>
      </c>
      <c r="E4" s="89">
        <v>2</v>
      </c>
      <c r="F4" s="89">
        <v>2</v>
      </c>
      <c r="G4" s="90">
        <f t="shared" si="0"/>
        <v>4</v>
      </c>
      <c r="H4" s="80">
        <v>43705</v>
      </c>
      <c r="I4" s="91">
        <v>50</v>
      </c>
    </row>
    <row r="5" spans="1:9" hidden="1" outlineLevel="1" x14ac:dyDescent="0.35">
      <c r="A5" s="83" t="s">
        <v>4487</v>
      </c>
      <c r="B5" s="86" t="s">
        <v>4510</v>
      </c>
      <c r="C5" s="89" t="s">
        <v>4488</v>
      </c>
      <c r="D5" s="83" t="s">
        <v>4511</v>
      </c>
      <c r="E5" s="89">
        <v>3</v>
      </c>
      <c r="F5" s="89">
        <v>2</v>
      </c>
      <c r="G5" s="90">
        <f t="shared" si="0"/>
        <v>5</v>
      </c>
      <c r="H5" s="80">
        <v>43705</v>
      </c>
      <c r="I5" s="91">
        <v>100</v>
      </c>
    </row>
    <row r="6" spans="1:9" hidden="1" outlineLevel="1" x14ac:dyDescent="0.35">
      <c r="A6" s="83" t="s">
        <v>4487</v>
      </c>
      <c r="B6" s="86" t="s">
        <v>4512</v>
      </c>
      <c r="C6" s="89" t="s">
        <v>4488</v>
      </c>
      <c r="D6" s="83" t="s">
        <v>4513</v>
      </c>
      <c r="E6" s="89">
        <v>6</v>
      </c>
      <c r="F6" s="89">
        <v>2</v>
      </c>
      <c r="G6" s="90">
        <f t="shared" si="0"/>
        <v>8</v>
      </c>
      <c r="H6" s="80">
        <v>43705</v>
      </c>
      <c r="I6" s="91">
        <v>100</v>
      </c>
    </row>
    <row r="7" spans="1:9" hidden="1" outlineLevel="1" x14ac:dyDescent="0.35">
      <c r="A7" s="83" t="s">
        <v>4487</v>
      </c>
      <c r="B7" s="86" t="s">
        <v>4514</v>
      </c>
      <c r="C7" s="89" t="s">
        <v>4488</v>
      </c>
      <c r="D7" s="83" t="s">
        <v>4515</v>
      </c>
      <c r="E7" s="89">
        <v>1</v>
      </c>
      <c r="F7" s="89">
        <v>2</v>
      </c>
      <c r="G7" s="90">
        <f t="shared" si="0"/>
        <v>3</v>
      </c>
      <c r="H7" s="80">
        <v>43705</v>
      </c>
      <c r="I7" s="91">
        <v>100</v>
      </c>
    </row>
    <row r="8" spans="1:9" hidden="1" outlineLevel="1" x14ac:dyDescent="0.35">
      <c r="A8" s="83" t="s">
        <v>4487</v>
      </c>
      <c r="B8" s="86" t="s">
        <v>4516</v>
      </c>
      <c r="C8" s="89" t="s">
        <v>4488</v>
      </c>
      <c r="D8" s="83" t="s">
        <v>4517</v>
      </c>
      <c r="E8" s="89">
        <v>3</v>
      </c>
      <c r="F8" s="89">
        <v>2</v>
      </c>
      <c r="G8" s="90">
        <f t="shared" si="0"/>
        <v>5</v>
      </c>
      <c r="H8" s="80">
        <v>43705</v>
      </c>
      <c r="I8" s="91">
        <v>200</v>
      </c>
    </row>
    <row r="9" spans="1:9" hidden="1" outlineLevel="1" x14ac:dyDescent="0.35">
      <c r="A9" s="83" t="s">
        <v>4487</v>
      </c>
      <c r="B9" s="86" t="s">
        <v>4518</v>
      </c>
      <c r="C9" s="89" t="s">
        <v>4488</v>
      </c>
      <c r="D9" s="83" t="s">
        <v>4519</v>
      </c>
      <c r="E9" s="89">
        <v>2</v>
      </c>
      <c r="F9" s="89">
        <v>2</v>
      </c>
      <c r="G9" s="90">
        <f t="shared" si="0"/>
        <v>4</v>
      </c>
      <c r="H9" s="80">
        <v>43705</v>
      </c>
      <c r="I9" s="91">
        <v>200</v>
      </c>
    </row>
    <row r="10" spans="1:9" hidden="1" outlineLevel="1" x14ac:dyDescent="0.35">
      <c r="A10" s="83" t="s">
        <v>4487</v>
      </c>
      <c r="B10" s="86" t="s">
        <v>4520</v>
      </c>
      <c r="C10" s="89" t="s">
        <v>4488</v>
      </c>
      <c r="D10" s="83" t="s">
        <v>4521</v>
      </c>
      <c r="E10" s="89">
        <v>0</v>
      </c>
      <c r="F10" s="89">
        <v>2</v>
      </c>
      <c r="G10" s="90">
        <f t="shared" si="0"/>
        <v>2</v>
      </c>
      <c r="H10" s="80">
        <v>43705</v>
      </c>
      <c r="I10" s="91">
        <v>200</v>
      </c>
    </row>
    <row r="11" spans="1:9" hidden="1" outlineLevel="1" x14ac:dyDescent="0.35">
      <c r="A11" s="83" t="s">
        <v>4487</v>
      </c>
      <c r="B11" s="86" t="s">
        <v>4522</v>
      </c>
      <c r="C11" s="89" t="s">
        <v>4488</v>
      </c>
      <c r="D11" s="92" t="s">
        <v>4523</v>
      </c>
      <c r="E11" s="89">
        <v>6</v>
      </c>
      <c r="F11" s="89">
        <v>2</v>
      </c>
      <c r="G11" s="90">
        <f t="shared" si="0"/>
        <v>8</v>
      </c>
      <c r="H11" s="80">
        <v>43705</v>
      </c>
      <c r="I11" s="91">
        <v>150</v>
      </c>
    </row>
    <row r="12" spans="1:9" hidden="1" outlineLevel="1" x14ac:dyDescent="0.35">
      <c r="A12" s="83" t="s">
        <v>4487</v>
      </c>
      <c r="B12" s="86" t="s">
        <v>4524</v>
      </c>
      <c r="C12" s="89" t="s">
        <v>4488</v>
      </c>
      <c r="D12" s="92" t="s">
        <v>4525</v>
      </c>
      <c r="E12" s="89">
        <v>1</v>
      </c>
      <c r="F12" s="89">
        <v>2</v>
      </c>
      <c r="G12" s="90">
        <f t="shared" si="0"/>
        <v>3</v>
      </c>
      <c r="H12" s="80">
        <v>43705</v>
      </c>
      <c r="I12" s="91">
        <v>200</v>
      </c>
    </row>
    <row r="13" spans="1:9" hidden="1" outlineLevel="1" x14ac:dyDescent="0.35">
      <c r="A13" s="83" t="s">
        <v>4487</v>
      </c>
      <c r="B13" s="86" t="s">
        <v>4526</v>
      </c>
      <c r="C13" s="89" t="s">
        <v>4488</v>
      </c>
      <c r="D13" s="92" t="s">
        <v>4527</v>
      </c>
      <c r="E13" s="89">
        <v>4</v>
      </c>
      <c r="F13" s="89">
        <v>2</v>
      </c>
      <c r="G13" s="90">
        <f t="shared" si="0"/>
        <v>6</v>
      </c>
      <c r="H13" s="80">
        <v>43705</v>
      </c>
      <c r="I13" s="91">
        <v>100</v>
      </c>
    </row>
    <row r="14" spans="1:9" hidden="1" outlineLevel="1" x14ac:dyDescent="0.35">
      <c r="A14" s="83" t="s">
        <v>4487</v>
      </c>
      <c r="B14" s="86" t="s">
        <v>4528</v>
      </c>
      <c r="C14" s="89" t="s">
        <v>4488</v>
      </c>
      <c r="D14" s="92" t="s">
        <v>4529</v>
      </c>
      <c r="E14" s="89">
        <v>1</v>
      </c>
      <c r="F14" s="89">
        <v>2</v>
      </c>
      <c r="G14" s="90">
        <f t="shared" si="0"/>
        <v>3</v>
      </c>
      <c r="H14" s="80">
        <v>43705</v>
      </c>
      <c r="I14" s="91">
        <v>100</v>
      </c>
    </row>
    <row r="15" spans="1:9" hidden="1" outlineLevel="1" x14ac:dyDescent="0.35">
      <c r="A15" s="83" t="s">
        <v>4487</v>
      </c>
      <c r="B15" s="86" t="s">
        <v>4530</v>
      </c>
      <c r="C15" s="89" t="s">
        <v>4488</v>
      </c>
      <c r="D15" s="92" t="s">
        <v>4531</v>
      </c>
      <c r="E15" s="89">
        <v>7</v>
      </c>
      <c r="F15" s="89">
        <v>2</v>
      </c>
      <c r="G15" s="90">
        <f t="shared" si="0"/>
        <v>9</v>
      </c>
      <c r="H15" s="80">
        <v>43705</v>
      </c>
      <c r="I15" s="91">
        <v>200</v>
      </c>
    </row>
    <row r="16" spans="1:9" hidden="1" outlineLevel="1" x14ac:dyDescent="0.35">
      <c r="A16" s="83" t="s">
        <v>4487</v>
      </c>
      <c r="B16" s="86" t="s">
        <v>4532</v>
      </c>
      <c r="C16" s="89" t="s">
        <v>4488</v>
      </c>
      <c r="D16" s="92" t="s">
        <v>4533</v>
      </c>
      <c r="E16" s="89">
        <v>2</v>
      </c>
      <c r="F16" s="89">
        <v>2</v>
      </c>
      <c r="G16" s="90">
        <f t="shared" si="0"/>
        <v>4</v>
      </c>
      <c r="H16" s="80">
        <v>43705</v>
      </c>
      <c r="I16" s="91">
        <v>200</v>
      </c>
    </row>
    <row r="17" spans="1:9" hidden="1" outlineLevel="1" x14ac:dyDescent="0.35">
      <c r="A17" s="83" t="s">
        <v>4487</v>
      </c>
      <c r="B17" s="86" t="s">
        <v>4534</v>
      </c>
      <c r="C17" s="89" t="s">
        <v>4488</v>
      </c>
      <c r="D17" s="92" t="s">
        <v>4535</v>
      </c>
      <c r="E17" s="89">
        <v>0</v>
      </c>
      <c r="F17" s="89">
        <v>2</v>
      </c>
      <c r="G17" s="90">
        <f t="shared" si="0"/>
        <v>2</v>
      </c>
      <c r="H17" s="80">
        <v>43705</v>
      </c>
      <c r="I17" s="91">
        <v>150</v>
      </c>
    </row>
    <row r="18" spans="1:9" hidden="1" outlineLevel="1" x14ac:dyDescent="0.35">
      <c r="A18" s="83" t="s">
        <v>4487</v>
      </c>
      <c r="B18" s="86" t="s">
        <v>4536</v>
      </c>
      <c r="C18" s="89" t="s">
        <v>4488</v>
      </c>
      <c r="D18" s="92" t="s">
        <v>4537</v>
      </c>
      <c r="E18" s="89">
        <v>6</v>
      </c>
      <c r="F18" s="89">
        <v>2</v>
      </c>
      <c r="G18" s="90">
        <f t="shared" si="0"/>
        <v>8</v>
      </c>
      <c r="H18" s="80">
        <v>43705</v>
      </c>
      <c r="I18" s="91">
        <v>100</v>
      </c>
    </row>
    <row r="19" spans="1:9" hidden="1" outlineLevel="1" x14ac:dyDescent="0.35">
      <c r="A19" s="83" t="s">
        <v>4487</v>
      </c>
      <c r="B19" s="86" t="s">
        <v>4538</v>
      </c>
      <c r="C19" s="89" t="s">
        <v>4488</v>
      </c>
      <c r="D19" s="92" t="s">
        <v>4539</v>
      </c>
      <c r="E19" s="89">
        <v>2</v>
      </c>
      <c r="F19" s="89">
        <v>2</v>
      </c>
      <c r="G19" s="90">
        <f t="shared" si="0"/>
        <v>4</v>
      </c>
      <c r="H19" s="80">
        <v>43705</v>
      </c>
      <c r="I19" s="91">
        <v>200</v>
      </c>
    </row>
    <row r="20" spans="1:9" hidden="1" outlineLevel="1" x14ac:dyDescent="0.35">
      <c r="A20" s="83" t="s">
        <v>4487</v>
      </c>
      <c r="B20" s="86" t="s">
        <v>4540</v>
      </c>
      <c r="C20" s="89" t="s">
        <v>4488</v>
      </c>
      <c r="D20" s="92" t="s">
        <v>4541</v>
      </c>
      <c r="E20" s="89">
        <v>2</v>
      </c>
      <c r="F20" s="89">
        <v>2</v>
      </c>
      <c r="G20" s="90">
        <f t="shared" si="0"/>
        <v>4</v>
      </c>
      <c r="H20" s="80">
        <v>43705</v>
      </c>
      <c r="I20" s="91">
        <v>100</v>
      </c>
    </row>
    <row r="21" spans="1:9" hidden="1" outlineLevel="1" x14ac:dyDescent="0.35">
      <c r="A21" s="83" t="s">
        <v>4487</v>
      </c>
      <c r="B21" s="86" t="s">
        <v>4542</v>
      </c>
      <c r="C21" s="89" t="s">
        <v>4488</v>
      </c>
      <c r="D21" s="83" t="s">
        <v>4543</v>
      </c>
      <c r="E21" s="89">
        <v>0</v>
      </c>
      <c r="F21" s="89">
        <v>2</v>
      </c>
      <c r="G21" s="90">
        <f t="shared" si="0"/>
        <v>2</v>
      </c>
      <c r="H21" s="80">
        <v>43705</v>
      </c>
      <c r="I21" s="91">
        <v>200</v>
      </c>
    </row>
    <row r="22" spans="1:9" hidden="1" outlineLevel="1" x14ac:dyDescent="0.35">
      <c r="A22" s="83" t="s">
        <v>4487</v>
      </c>
      <c r="B22" s="86" t="s">
        <v>4544</v>
      </c>
      <c r="C22" s="89" t="s">
        <v>4488</v>
      </c>
      <c r="D22" s="83" t="s">
        <v>4545</v>
      </c>
      <c r="E22" s="89">
        <v>0</v>
      </c>
      <c r="F22" s="89">
        <v>2</v>
      </c>
      <c r="G22" s="90">
        <f t="shared" si="0"/>
        <v>2</v>
      </c>
      <c r="H22" s="80">
        <v>43705</v>
      </c>
      <c r="I22" s="91">
        <v>150</v>
      </c>
    </row>
    <row r="23" spans="1:9" hidden="1" outlineLevel="1" x14ac:dyDescent="0.35">
      <c r="A23" s="83" t="s">
        <v>4487</v>
      </c>
      <c r="B23" s="86" t="s">
        <v>4546</v>
      </c>
      <c r="C23" s="89" t="s">
        <v>4488</v>
      </c>
      <c r="D23" s="83" t="s">
        <v>4547</v>
      </c>
      <c r="E23" s="89">
        <v>2</v>
      </c>
      <c r="F23" s="89">
        <v>2</v>
      </c>
      <c r="G23" s="90">
        <f t="shared" si="0"/>
        <v>4</v>
      </c>
      <c r="H23" s="80">
        <v>43705</v>
      </c>
      <c r="I23" s="91">
        <v>150</v>
      </c>
    </row>
    <row r="24" spans="1:9" hidden="1" outlineLevel="1" x14ac:dyDescent="0.35">
      <c r="A24" s="83" t="s">
        <v>4487</v>
      </c>
      <c r="B24" s="86" t="s">
        <v>4548</v>
      </c>
      <c r="C24" s="89" t="s">
        <v>4488</v>
      </c>
      <c r="D24" s="83" t="s">
        <v>4549</v>
      </c>
      <c r="E24" s="89">
        <v>1</v>
      </c>
      <c r="F24" s="89">
        <v>2</v>
      </c>
      <c r="G24" s="90">
        <f t="shared" si="0"/>
        <v>3</v>
      </c>
      <c r="H24" s="80">
        <v>43705</v>
      </c>
      <c r="I24" s="91">
        <v>300</v>
      </c>
    </row>
    <row r="25" spans="1:9" hidden="1" outlineLevel="1" x14ac:dyDescent="0.35">
      <c r="A25" s="83" t="s">
        <v>4487</v>
      </c>
      <c r="B25" s="86" t="s">
        <v>4550</v>
      </c>
      <c r="C25" s="89" t="s">
        <v>4488</v>
      </c>
      <c r="D25" s="92" t="s">
        <v>4551</v>
      </c>
      <c r="E25" s="89">
        <v>4</v>
      </c>
      <c r="F25" s="89">
        <v>2</v>
      </c>
      <c r="G25" s="90">
        <f t="shared" si="0"/>
        <v>6</v>
      </c>
      <c r="H25" s="80">
        <v>43705</v>
      </c>
      <c r="I25" s="91">
        <v>300</v>
      </c>
    </row>
    <row r="26" spans="1:9" hidden="1" outlineLevel="1" x14ac:dyDescent="0.35">
      <c r="A26" s="83" t="s">
        <v>4487</v>
      </c>
      <c r="B26" s="86" t="s">
        <v>4552</v>
      </c>
      <c r="C26" s="89" t="s">
        <v>4488</v>
      </c>
      <c r="D26" s="92" t="s">
        <v>4553</v>
      </c>
      <c r="E26" s="89">
        <v>1</v>
      </c>
      <c r="F26" s="89">
        <v>2</v>
      </c>
      <c r="G26" s="90">
        <f t="shared" si="0"/>
        <v>3</v>
      </c>
      <c r="H26" s="80">
        <v>43705</v>
      </c>
      <c r="I26" s="91">
        <v>100</v>
      </c>
    </row>
    <row r="27" spans="1:9" hidden="1" outlineLevel="1" x14ac:dyDescent="0.35">
      <c r="A27" s="83" t="s">
        <v>4487</v>
      </c>
      <c r="B27" s="86" t="s">
        <v>4554</v>
      </c>
      <c r="C27" s="89" t="s">
        <v>4488</v>
      </c>
      <c r="D27" s="92" t="s">
        <v>4555</v>
      </c>
      <c r="E27" s="89">
        <v>5</v>
      </c>
      <c r="F27" s="89">
        <v>2</v>
      </c>
      <c r="G27" s="90">
        <f t="shared" si="0"/>
        <v>7</v>
      </c>
      <c r="H27" s="80">
        <v>43705</v>
      </c>
      <c r="I27" s="91">
        <v>400</v>
      </c>
    </row>
    <row r="28" spans="1:9" hidden="1" outlineLevel="1" x14ac:dyDescent="0.35">
      <c r="A28" s="83" t="s">
        <v>4487</v>
      </c>
      <c r="B28" s="86" t="s">
        <v>4556</v>
      </c>
      <c r="C28" s="89" t="s">
        <v>4488</v>
      </c>
      <c r="D28" s="92" t="s">
        <v>4557</v>
      </c>
      <c r="E28" s="89">
        <v>3</v>
      </c>
      <c r="F28" s="89">
        <v>2</v>
      </c>
      <c r="G28" s="90">
        <f t="shared" si="0"/>
        <v>5</v>
      </c>
      <c r="H28" s="80">
        <v>43705</v>
      </c>
      <c r="I28" s="91">
        <v>350</v>
      </c>
    </row>
    <row r="29" spans="1:9" hidden="1" outlineLevel="1" x14ac:dyDescent="0.35">
      <c r="A29" s="83" t="s">
        <v>4487</v>
      </c>
      <c r="B29" s="86" t="s">
        <v>4558</v>
      </c>
      <c r="C29" s="89" t="s">
        <v>4488</v>
      </c>
      <c r="D29" s="92" t="s">
        <v>4559</v>
      </c>
      <c r="E29" s="89">
        <v>1</v>
      </c>
      <c r="F29" s="89">
        <v>2</v>
      </c>
      <c r="G29" s="90">
        <f t="shared" si="0"/>
        <v>3</v>
      </c>
      <c r="H29" s="80">
        <v>43705</v>
      </c>
      <c r="I29" s="91">
        <v>350</v>
      </c>
    </row>
    <row r="30" spans="1:9" hidden="1" outlineLevel="1" x14ac:dyDescent="0.35">
      <c r="A30" s="83" t="s">
        <v>4487</v>
      </c>
      <c r="B30" s="86" t="s">
        <v>4560</v>
      </c>
      <c r="C30" s="89" t="s">
        <v>4488</v>
      </c>
      <c r="D30" s="92" t="s">
        <v>4561</v>
      </c>
      <c r="E30" s="89">
        <v>3</v>
      </c>
      <c r="F30" s="89">
        <v>2</v>
      </c>
      <c r="G30" s="90">
        <f t="shared" si="0"/>
        <v>5</v>
      </c>
      <c r="H30" s="80">
        <v>43705</v>
      </c>
      <c r="I30" s="91">
        <v>350</v>
      </c>
    </row>
    <row r="31" spans="1:9" hidden="1" outlineLevel="1" x14ac:dyDescent="0.35">
      <c r="A31" s="83" t="s">
        <v>4487</v>
      </c>
      <c r="B31" s="86" t="s">
        <v>4562</v>
      </c>
      <c r="C31" s="89" t="s">
        <v>4488</v>
      </c>
      <c r="D31" s="92" t="s">
        <v>4563</v>
      </c>
      <c r="E31" s="89">
        <v>3</v>
      </c>
      <c r="F31" s="89">
        <v>2</v>
      </c>
      <c r="G31" s="90">
        <f t="shared" si="0"/>
        <v>5</v>
      </c>
      <c r="H31" s="80">
        <v>43705</v>
      </c>
      <c r="I31" s="91">
        <v>150</v>
      </c>
    </row>
    <row r="32" spans="1:9" hidden="1" outlineLevel="1" x14ac:dyDescent="0.35">
      <c r="A32" s="83" t="s">
        <v>4487</v>
      </c>
      <c r="B32" s="86" t="s">
        <v>4564</v>
      </c>
      <c r="C32" s="89" t="s">
        <v>4488</v>
      </c>
      <c r="D32" s="92" t="s">
        <v>4565</v>
      </c>
      <c r="E32" s="89">
        <v>3</v>
      </c>
      <c r="F32" s="89">
        <v>2</v>
      </c>
      <c r="G32" s="90">
        <f t="shared" si="0"/>
        <v>5</v>
      </c>
      <c r="H32" s="80">
        <v>43705</v>
      </c>
      <c r="I32" s="91">
        <v>350</v>
      </c>
    </row>
    <row r="33" spans="1:9" hidden="1" outlineLevel="1" x14ac:dyDescent="0.35">
      <c r="A33" s="83" t="s">
        <v>4487</v>
      </c>
      <c r="B33" s="86" t="s">
        <v>4566</v>
      </c>
      <c r="C33" s="89" t="s">
        <v>4488</v>
      </c>
      <c r="D33" s="92" t="s">
        <v>4567</v>
      </c>
      <c r="E33" s="89">
        <v>4</v>
      </c>
      <c r="F33" s="89">
        <v>2</v>
      </c>
      <c r="G33" s="90">
        <f t="shared" si="0"/>
        <v>6</v>
      </c>
      <c r="H33" s="80">
        <v>43705</v>
      </c>
      <c r="I33" s="91">
        <v>350</v>
      </c>
    </row>
    <row r="34" spans="1:9" hidden="1" outlineLevel="1" x14ac:dyDescent="0.35">
      <c r="A34" s="83" t="s">
        <v>4487</v>
      </c>
      <c r="B34" s="86" t="s">
        <v>4568</v>
      </c>
      <c r="C34" s="89" t="s">
        <v>4488</v>
      </c>
      <c r="D34" s="92" t="s">
        <v>4569</v>
      </c>
      <c r="E34" s="89">
        <v>0</v>
      </c>
      <c r="F34" s="89">
        <v>2</v>
      </c>
      <c r="G34" s="90">
        <f t="shared" ref="G34:G53" si="1">E34+F34</f>
        <v>2</v>
      </c>
      <c r="H34" s="80">
        <v>43705</v>
      </c>
      <c r="I34" s="91">
        <v>250</v>
      </c>
    </row>
    <row r="35" spans="1:9" hidden="1" outlineLevel="1" x14ac:dyDescent="0.35">
      <c r="A35" s="83" t="s">
        <v>4487</v>
      </c>
      <c r="B35" s="86" t="s">
        <v>4570</v>
      </c>
      <c r="C35" s="89" t="s">
        <v>4488</v>
      </c>
      <c r="D35" s="92" t="s">
        <v>4571</v>
      </c>
      <c r="E35" s="89">
        <v>3</v>
      </c>
      <c r="F35" s="89">
        <v>2</v>
      </c>
      <c r="G35" s="90">
        <f t="shared" si="1"/>
        <v>5</v>
      </c>
      <c r="H35" s="80">
        <v>43705</v>
      </c>
      <c r="I35" s="91">
        <v>350</v>
      </c>
    </row>
    <row r="36" spans="1:9" hidden="1" outlineLevel="1" x14ac:dyDescent="0.35">
      <c r="A36" s="83" t="s">
        <v>4487</v>
      </c>
      <c r="B36" s="86" t="s">
        <v>4572</v>
      </c>
      <c r="C36" s="89" t="s">
        <v>4488</v>
      </c>
      <c r="D36" s="92" t="s">
        <v>4573</v>
      </c>
      <c r="E36" s="89">
        <v>1</v>
      </c>
      <c r="F36" s="89">
        <v>2</v>
      </c>
      <c r="G36" s="90">
        <f t="shared" si="1"/>
        <v>3</v>
      </c>
      <c r="H36" s="80">
        <v>43705</v>
      </c>
      <c r="I36" s="91">
        <v>100</v>
      </c>
    </row>
    <row r="37" spans="1:9" hidden="1" outlineLevel="1" x14ac:dyDescent="0.35">
      <c r="A37" s="83" t="s">
        <v>4487</v>
      </c>
      <c r="B37" s="86" t="s">
        <v>4574</v>
      </c>
      <c r="C37" s="89" t="s">
        <v>4488</v>
      </c>
      <c r="D37" s="92" t="s">
        <v>4575</v>
      </c>
      <c r="E37" s="89">
        <v>0</v>
      </c>
      <c r="F37" s="89">
        <v>2</v>
      </c>
      <c r="G37" s="90">
        <f t="shared" si="1"/>
        <v>2</v>
      </c>
      <c r="H37" s="80">
        <v>43705</v>
      </c>
      <c r="I37" s="91">
        <v>50</v>
      </c>
    </row>
    <row r="38" spans="1:9" hidden="1" outlineLevel="1" x14ac:dyDescent="0.35">
      <c r="A38" s="83" t="s">
        <v>4487</v>
      </c>
      <c r="B38" s="86" t="s">
        <v>4576</v>
      </c>
      <c r="C38" s="89" t="s">
        <v>4488</v>
      </c>
      <c r="D38" s="92" t="s">
        <v>4577</v>
      </c>
      <c r="E38" s="89">
        <v>2</v>
      </c>
      <c r="F38" s="89">
        <v>2</v>
      </c>
      <c r="G38" s="90">
        <f t="shared" si="1"/>
        <v>4</v>
      </c>
      <c r="H38" s="80">
        <v>43705</v>
      </c>
      <c r="I38" s="91">
        <v>200</v>
      </c>
    </row>
    <row r="39" spans="1:9" hidden="1" outlineLevel="1" x14ac:dyDescent="0.35">
      <c r="A39" s="83" t="s">
        <v>4487</v>
      </c>
      <c r="B39" s="86" t="s">
        <v>4578</v>
      </c>
      <c r="C39" s="89" t="s">
        <v>4488</v>
      </c>
      <c r="D39" s="92" t="s">
        <v>1632</v>
      </c>
      <c r="E39" s="89">
        <v>3</v>
      </c>
      <c r="F39" s="89">
        <v>2</v>
      </c>
      <c r="G39" s="90">
        <f t="shared" si="1"/>
        <v>5</v>
      </c>
      <c r="H39" s="80">
        <v>43705</v>
      </c>
      <c r="I39" s="91">
        <v>250</v>
      </c>
    </row>
    <row r="40" spans="1:9" hidden="1" outlineLevel="1" x14ac:dyDescent="0.35">
      <c r="A40" s="83" t="s">
        <v>4487</v>
      </c>
      <c r="B40" s="86" t="s">
        <v>4579</v>
      </c>
      <c r="C40" s="89" t="s">
        <v>4488</v>
      </c>
      <c r="D40" s="92" t="s">
        <v>4580</v>
      </c>
      <c r="E40" s="89">
        <v>3</v>
      </c>
      <c r="F40" s="89">
        <v>2</v>
      </c>
      <c r="G40" s="90">
        <f t="shared" si="1"/>
        <v>5</v>
      </c>
      <c r="H40" s="80">
        <v>43705</v>
      </c>
      <c r="I40" s="91">
        <v>300</v>
      </c>
    </row>
    <row r="41" spans="1:9" hidden="1" outlineLevel="1" x14ac:dyDescent="0.35">
      <c r="A41" s="83" t="s">
        <v>4487</v>
      </c>
      <c r="B41" s="86" t="s">
        <v>4581</v>
      </c>
      <c r="C41" s="89" t="s">
        <v>4488</v>
      </c>
      <c r="D41" s="92" t="s">
        <v>4582</v>
      </c>
      <c r="E41" s="89">
        <v>3</v>
      </c>
      <c r="F41" s="89">
        <v>2</v>
      </c>
      <c r="G41" s="90">
        <f t="shared" si="1"/>
        <v>5</v>
      </c>
      <c r="H41" s="80">
        <v>43705</v>
      </c>
      <c r="I41" s="91">
        <v>300</v>
      </c>
    </row>
    <row r="42" spans="1:9" hidden="1" outlineLevel="1" x14ac:dyDescent="0.35">
      <c r="A42" s="83" t="s">
        <v>4487</v>
      </c>
      <c r="B42" s="86" t="s">
        <v>4583</v>
      </c>
      <c r="C42" s="89" t="s">
        <v>4488</v>
      </c>
      <c r="D42" s="92" t="s">
        <v>4584</v>
      </c>
      <c r="E42" s="89">
        <v>3</v>
      </c>
      <c r="F42" s="89">
        <v>2</v>
      </c>
      <c r="G42" s="90">
        <f t="shared" si="1"/>
        <v>5</v>
      </c>
      <c r="H42" s="80">
        <v>43705</v>
      </c>
      <c r="I42" s="91">
        <v>300</v>
      </c>
    </row>
    <row r="43" spans="1:9" hidden="1" outlineLevel="1" x14ac:dyDescent="0.35">
      <c r="A43" s="83" t="s">
        <v>4487</v>
      </c>
      <c r="B43" s="86" t="s">
        <v>4585</v>
      </c>
      <c r="C43" s="89" t="s">
        <v>4488</v>
      </c>
      <c r="D43" s="92" t="s">
        <v>4586</v>
      </c>
      <c r="E43" s="89">
        <v>3</v>
      </c>
      <c r="F43" s="89">
        <v>2</v>
      </c>
      <c r="G43" s="90">
        <f t="shared" si="1"/>
        <v>5</v>
      </c>
      <c r="H43" s="80">
        <v>43705</v>
      </c>
      <c r="I43" s="91">
        <v>350</v>
      </c>
    </row>
    <row r="44" spans="1:9" hidden="1" outlineLevel="1" x14ac:dyDescent="0.35">
      <c r="A44" s="83" t="s">
        <v>4487</v>
      </c>
      <c r="B44" s="86" t="s">
        <v>4587</v>
      </c>
      <c r="C44" s="89" t="s">
        <v>4488</v>
      </c>
      <c r="D44" s="83" t="s">
        <v>4588</v>
      </c>
      <c r="E44" s="89">
        <v>5</v>
      </c>
      <c r="F44" s="89">
        <v>2</v>
      </c>
      <c r="G44" s="90">
        <f t="shared" si="1"/>
        <v>7</v>
      </c>
      <c r="H44" s="80">
        <v>43705</v>
      </c>
      <c r="I44" s="91">
        <v>300</v>
      </c>
    </row>
    <row r="45" spans="1:9" hidden="1" outlineLevel="1" x14ac:dyDescent="0.35">
      <c r="A45" s="83" t="s">
        <v>4487</v>
      </c>
      <c r="B45" s="86" t="s">
        <v>4589</v>
      </c>
      <c r="C45" s="89" t="s">
        <v>4488</v>
      </c>
      <c r="D45" s="92" t="s">
        <v>4590</v>
      </c>
      <c r="E45" s="89">
        <v>4</v>
      </c>
      <c r="F45" s="89">
        <v>2</v>
      </c>
      <c r="G45" s="90">
        <f t="shared" si="1"/>
        <v>6</v>
      </c>
      <c r="H45" s="80">
        <v>43705</v>
      </c>
      <c r="I45" s="91">
        <v>200</v>
      </c>
    </row>
    <row r="46" spans="1:9" hidden="1" outlineLevel="1" x14ac:dyDescent="0.35">
      <c r="A46" s="83" t="s">
        <v>4487</v>
      </c>
      <c r="B46" s="86" t="s">
        <v>4591</v>
      </c>
      <c r="C46" s="89" t="s">
        <v>4488</v>
      </c>
      <c r="D46" s="92" t="s">
        <v>4592</v>
      </c>
      <c r="E46" s="89">
        <v>3</v>
      </c>
      <c r="F46" s="89">
        <v>2</v>
      </c>
      <c r="G46" s="90">
        <f t="shared" si="1"/>
        <v>5</v>
      </c>
      <c r="H46" s="80">
        <v>43705</v>
      </c>
      <c r="I46" s="91">
        <v>150</v>
      </c>
    </row>
    <row r="47" spans="1:9" hidden="1" outlineLevel="1" x14ac:dyDescent="0.35">
      <c r="A47" s="83" t="s">
        <v>4487</v>
      </c>
      <c r="B47" s="86" t="s">
        <v>4593</v>
      </c>
      <c r="C47" s="89" t="s">
        <v>4488</v>
      </c>
      <c r="D47" s="92" t="s">
        <v>4594</v>
      </c>
      <c r="E47" s="89">
        <v>1</v>
      </c>
      <c r="F47" s="89">
        <v>2</v>
      </c>
      <c r="G47" s="90">
        <f t="shared" si="1"/>
        <v>3</v>
      </c>
      <c r="H47" s="80">
        <v>43705</v>
      </c>
      <c r="I47" s="91">
        <v>150</v>
      </c>
    </row>
    <row r="48" spans="1:9" hidden="1" outlineLevel="1" x14ac:dyDescent="0.35">
      <c r="A48" s="83" t="s">
        <v>4487</v>
      </c>
      <c r="B48" s="86" t="s">
        <v>4595</v>
      </c>
      <c r="C48" s="89" t="s">
        <v>4488</v>
      </c>
      <c r="D48" s="92" t="s">
        <v>4596</v>
      </c>
      <c r="E48" s="89">
        <v>2</v>
      </c>
      <c r="F48" s="89">
        <v>2</v>
      </c>
      <c r="G48" s="90">
        <f t="shared" si="1"/>
        <v>4</v>
      </c>
      <c r="H48" s="80">
        <v>43705</v>
      </c>
      <c r="I48" s="91">
        <v>150</v>
      </c>
    </row>
    <row r="49" spans="1:9" hidden="1" outlineLevel="1" x14ac:dyDescent="0.35">
      <c r="A49" s="83" t="s">
        <v>4487</v>
      </c>
      <c r="B49" s="86" t="s">
        <v>4597</v>
      </c>
      <c r="C49" s="89" t="s">
        <v>4488</v>
      </c>
      <c r="D49" s="92" t="s">
        <v>4598</v>
      </c>
      <c r="E49" s="89">
        <v>4</v>
      </c>
      <c r="F49" s="89">
        <v>2</v>
      </c>
      <c r="G49" s="90">
        <f t="shared" si="1"/>
        <v>6</v>
      </c>
      <c r="H49" s="80">
        <v>43705</v>
      </c>
      <c r="I49" s="91">
        <v>150</v>
      </c>
    </row>
    <row r="50" spans="1:9" hidden="1" outlineLevel="1" x14ac:dyDescent="0.35">
      <c r="A50" s="83" t="s">
        <v>4487</v>
      </c>
      <c r="B50" s="86" t="s">
        <v>4599</v>
      </c>
      <c r="C50" s="89" t="s">
        <v>4488</v>
      </c>
      <c r="D50" s="92" t="s">
        <v>4600</v>
      </c>
      <c r="E50" s="89">
        <v>2</v>
      </c>
      <c r="F50" s="89">
        <v>3</v>
      </c>
      <c r="G50" s="90">
        <f t="shared" si="1"/>
        <v>5</v>
      </c>
      <c r="H50" s="80">
        <v>43705</v>
      </c>
      <c r="I50" s="91">
        <v>300</v>
      </c>
    </row>
    <row r="51" spans="1:9" hidden="1" outlineLevel="1" x14ac:dyDescent="0.35">
      <c r="A51" s="83" t="s">
        <v>4487</v>
      </c>
      <c r="B51" s="86" t="s">
        <v>4601</v>
      </c>
      <c r="C51" s="89" t="s">
        <v>4488</v>
      </c>
      <c r="D51" s="92" t="s">
        <v>4602</v>
      </c>
      <c r="E51" s="89">
        <v>2</v>
      </c>
      <c r="F51" s="89">
        <v>2</v>
      </c>
      <c r="G51" s="90">
        <f t="shared" si="1"/>
        <v>4</v>
      </c>
      <c r="H51" s="80">
        <v>43705</v>
      </c>
      <c r="I51" s="91">
        <v>250</v>
      </c>
    </row>
    <row r="52" spans="1:9" hidden="1" outlineLevel="1" x14ac:dyDescent="0.35">
      <c r="A52" s="83" t="s">
        <v>4487</v>
      </c>
      <c r="B52" s="86" t="s">
        <v>4603</v>
      </c>
      <c r="C52" s="89" t="s">
        <v>4488</v>
      </c>
      <c r="D52" s="92" t="s">
        <v>4604</v>
      </c>
      <c r="E52" s="89">
        <v>0</v>
      </c>
      <c r="F52" s="89">
        <v>1</v>
      </c>
      <c r="G52" s="90">
        <f t="shared" si="1"/>
        <v>1</v>
      </c>
      <c r="H52" s="80">
        <v>43705</v>
      </c>
      <c r="I52" s="91">
        <v>250</v>
      </c>
    </row>
    <row r="53" spans="1:9" hidden="1" outlineLevel="1" x14ac:dyDescent="0.35">
      <c r="A53" s="83" t="s">
        <v>4487</v>
      </c>
      <c r="B53" s="86" t="s">
        <v>4605</v>
      </c>
      <c r="C53" s="89" t="s">
        <v>4488</v>
      </c>
      <c r="D53" s="92" t="s">
        <v>4606</v>
      </c>
      <c r="E53" s="89">
        <v>3</v>
      </c>
      <c r="F53" s="89">
        <v>2</v>
      </c>
      <c r="G53" s="90">
        <f t="shared" si="1"/>
        <v>5</v>
      </c>
      <c r="H53" s="80">
        <v>43705</v>
      </c>
      <c r="I53" s="91">
        <v>250</v>
      </c>
    </row>
    <row r="54" spans="1:9" ht="15" collapsed="1" thickBot="1" x14ac:dyDescent="0.4">
      <c r="A54" s="84" t="s">
        <v>4487</v>
      </c>
      <c r="B54" s="87"/>
      <c r="C54" s="93" t="s">
        <v>4488</v>
      </c>
      <c r="D54" s="135">
        <f>COUNTA(D2:D53)</f>
        <v>52</v>
      </c>
      <c r="E54" s="135">
        <f>SUM(E2:E53)</f>
        <v>134</v>
      </c>
      <c r="F54" s="135">
        <f>SUM(F2:F53)</f>
        <v>105</v>
      </c>
      <c r="G54" s="135">
        <f>SUM(G2:G53)</f>
        <v>239</v>
      </c>
      <c r="H54" s="105">
        <v>43705</v>
      </c>
      <c r="I54" s="136">
        <f>AVERAGE(I2:I53)</f>
        <v>205.76923076923077</v>
      </c>
    </row>
    <row r="55" spans="1:9" hidden="1" outlineLevel="1" x14ac:dyDescent="0.35">
      <c r="A55" s="85" t="s">
        <v>4489</v>
      </c>
      <c r="B55" s="88" t="s">
        <v>4607</v>
      </c>
      <c r="C55" s="99" t="s">
        <v>4490</v>
      </c>
      <c r="D55" s="85" t="s">
        <v>4608</v>
      </c>
      <c r="E55" s="111">
        <v>5</v>
      </c>
      <c r="F55" s="111">
        <v>4</v>
      </c>
      <c r="G55" s="112">
        <f t="shared" ref="G55:G95" si="2">E55+F55</f>
        <v>9</v>
      </c>
      <c r="H55" s="80">
        <v>43710</v>
      </c>
      <c r="I55" s="123">
        <v>250</v>
      </c>
    </row>
    <row r="56" spans="1:9" hidden="1" outlineLevel="1" x14ac:dyDescent="0.35">
      <c r="A56" s="83" t="s">
        <v>4489</v>
      </c>
      <c r="B56" s="86" t="s">
        <v>4609</v>
      </c>
      <c r="C56" s="92" t="s">
        <v>4490</v>
      </c>
      <c r="D56" s="83" t="s">
        <v>4610</v>
      </c>
      <c r="E56" s="89">
        <v>2</v>
      </c>
      <c r="F56" s="89">
        <v>2</v>
      </c>
      <c r="G56" s="90">
        <f t="shared" si="2"/>
        <v>4</v>
      </c>
      <c r="H56" s="80">
        <v>43710</v>
      </c>
      <c r="I56" s="91">
        <v>50</v>
      </c>
    </row>
    <row r="57" spans="1:9" hidden="1" outlineLevel="1" x14ac:dyDescent="0.35">
      <c r="A57" s="83" t="s">
        <v>4489</v>
      </c>
      <c r="B57" s="86" t="s">
        <v>4611</v>
      </c>
      <c r="C57" s="92" t="s">
        <v>4490</v>
      </c>
      <c r="D57" s="83" t="s">
        <v>4612</v>
      </c>
      <c r="E57" s="89">
        <v>2</v>
      </c>
      <c r="F57" s="89">
        <v>2</v>
      </c>
      <c r="G57" s="90">
        <f t="shared" si="2"/>
        <v>4</v>
      </c>
      <c r="H57" s="80">
        <v>43710</v>
      </c>
      <c r="I57" s="91">
        <v>100</v>
      </c>
    </row>
    <row r="58" spans="1:9" hidden="1" outlineLevel="1" x14ac:dyDescent="0.35">
      <c r="A58" s="83" t="s">
        <v>4489</v>
      </c>
      <c r="B58" s="86" t="s">
        <v>4613</v>
      </c>
      <c r="C58" s="92" t="s">
        <v>4490</v>
      </c>
      <c r="D58" s="83" t="s">
        <v>4614</v>
      </c>
      <c r="E58" s="89">
        <v>0</v>
      </c>
      <c r="F58" s="89">
        <v>2</v>
      </c>
      <c r="G58" s="90">
        <f t="shared" si="2"/>
        <v>2</v>
      </c>
      <c r="H58" s="80">
        <v>43710</v>
      </c>
      <c r="I58" s="91">
        <v>250</v>
      </c>
    </row>
    <row r="59" spans="1:9" hidden="1" outlineLevel="1" x14ac:dyDescent="0.35">
      <c r="A59" s="83" t="s">
        <v>4489</v>
      </c>
      <c r="B59" s="86" t="s">
        <v>4615</v>
      </c>
      <c r="C59" s="92" t="s">
        <v>4490</v>
      </c>
      <c r="D59" s="83" t="s">
        <v>4616</v>
      </c>
      <c r="E59" s="89">
        <v>0</v>
      </c>
      <c r="F59" s="89">
        <v>2</v>
      </c>
      <c r="G59" s="90">
        <f t="shared" si="2"/>
        <v>2</v>
      </c>
      <c r="H59" s="80">
        <v>43710</v>
      </c>
      <c r="I59" s="91">
        <v>100</v>
      </c>
    </row>
    <row r="60" spans="1:9" hidden="1" outlineLevel="1" x14ac:dyDescent="0.35">
      <c r="A60" s="83" t="s">
        <v>4489</v>
      </c>
      <c r="B60" s="86" t="s">
        <v>4617</v>
      </c>
      <c r="C60" s="92" t="s">
        <v>4490</v>
      </c>
      <c r="D60" s="83" t="s">
        <v>4618</v>
      </c>
      <c r="E60" s="89">
        <v>4</v>
      </c>
      <c r="F60" s="89">
        <v>6</v>
      </c>
      <c r="G60" s="90">
        <f t="shared" si="2"/>
        <v>10</v>
      </c>
      <c r="H60" s="80">
        <v>43710</v>
      </c>
      <c r="I60" s="91">
        <v>200</v>
      </c>
    </row>
    <row r="61" spans="1:9" hidden="1" outlineLevel="1" x14ac:dyDescent="0.35">
      <c r="A61" s="83" t="s">
        <v>4489</v>
      </c>
      <c r="B61" s="86" t="s">
        <v>4619</v>
      </c>
      <c r="C61" s="92" t="s">
        <v>4490</v>
      </c>
      <c r="D61" s="83" t="s">
        <v>4620</v>
      </c>
      <c r="E61" s="89">
        <v>5</v>
      </c>
      <c r="F61" s="89">
        <v>6</v>
      </c>
      <c r="G61" s="90">
        <f t="shared" si="2"/>
        <v>11</v>
      </c>
      <c r="H61" s="80">
        <v>43710</v>
      </c>
      <c r="I61" s="91">
        <v>150</v>
      </c>
    </row>
    <row r="62" spans="1:9" hidden="1" outlineLevel="1" x14ac:dyDescent="0.35">
      <c r="A62" s="83" t="s">
        <v>4489</v>
      </c>
      <c r="B62" s="86" t="s">
        <v>4621</v>
      </c>
      <c r="C62" s="92" t="s">
        <v>4490</v>
      </c>
      <c r="D62" s="83" t="s">
        <v>4622</v>
      </c>
      <c r="E62" s="89">
        <v>3</v>
      </c>
      <c r="F62" s="89">
        <v>2</v>
      </c>
      <c r="G62" s="90">
        <f t="shared" si="2"/>
        <v>5</v>
      </c>
      <c r="H62" s="80">
        <v>43710</v>
      </c>
      <c r="I62" s="91">
        <v>200</v>
      </c>
    </row>
    <row r="63" spans="1:9" hidden="1" outlineLevel="1" x14ac:dyDescent="0.35">
      <c r="A63" s="83" t="s">
        <v>4489</v>
      </c>
      <c r="B63" s="86" t="s">
        <v>4623</v>
      </c>
      <c r="C63" s="92" t="s">
        <v>4490</v>
      </c>
      <c r="D63" s="83" t="s">
        <v>4624</v>
      </c>
      <c r="E63" s="89">
        <v>1</v>
      </c>
      <c r="F63" s="89">
        <v>4</v>
      </c>
      <c r="G63" s="90">
        <f t="shared" si="2"/>
        <v>5</v>
      </c>
      <c r="H63" s="80">
        <v>43710</v>
      </c>
      <c r="I63" s="91">
        <v>300</v>
      </c>
    </row>
    <row r="64" spans="1:9" hidden="1" outlineLevel="1" x14ac:dyDescent="0.35">
      <c r="A64" s="83" t="s">
        <v>4489</v>
      </c>
      <c r="B64" s="86" t="s">
        <v>4625</v>
      </c>
      <c r="C64" s="92" t="s">
        <v>4490</v>
      </c>
      <c r="D64" s="92" t="s">
        <v>4626</v>
      </c>
      <c r="E64" s="89">
        <v>2</v>
      </c>
      <c r="F64" s="89">
        <v>2</v>
      </c>
      <c r="G64" s="90">
        <f t="shared" si="2"/>
        <v>4</v>
      </c>
      <c r="H64" s="80">
        <v>43710</v>
      </c>
      <c r="I64" s="91">
        <v>350</v>
      </c>
    </row>
    <row r="65" spans="1:9" hidden="1" outlineLevel="1" x14ac:dyDescent="0.35">
      <c r="A65" s="83" t="s">
        <v>4489</v>
      </c>
      <c r="B65" s="86" t="s">
        <v>4627</v>
      </c>
      <c r="C65" s="92" t="s">
        <v>4490</v>
      </c>
      <c r="D65" s="92" t="s">
        <v>4628</v>
      </c>
      <c r="E65" s="89">
        <v>2</v>
      </c>
      <c r="F65" s="89">
        <v>5</v>
      </c>
      <c r="G65" s="90">
        <f t="shared" si="2"/>
        <v>7</v>
      </c>
      <c r="H65" s="80">
        <v>43710</v>
      </c>
      <c r="I65" s="91">
        <v>250</v>
      </c>
    </row>
    <row r="66" spans="1:9" hidden="1" outlineLevel="1" x14ac:dyDescent="0.35">
      <c r="A66" s="83" t="s">
        <v>4489</v>
      </c>
      <c r="B66" s="86" t="s">
        <v>4629</v>
      </c>
      <c r="C66" s="92" t="s">
        <v>4490</v>
      </c>
      <c r="D66" s="92" t="s">
        <v>4630</v>
      </c>
      <c r="E66" s="89">
        <v>1</v>
      </c>
      <c r="F66" s="89">
        <v>2</v>
      </c>
      <c r="G66" s="90">
        <f t="shared" si="2"/>
        <v>3</v>
      </c>
      <c r="H66" s="80">
        <v>43710</v>
      </c>
      <c r="I66" s="91">
        <v>150</v>
      </c>
    </row>
    <row r="67" spans="1:9" hidden="1" outlineLevel="1" x14ac:dyDescent="0.35">
      <c r="A67" s="83" t="s">
        <v>4489</v>
      </c>
      <c r="B67" s="86" t="s">
        <v>4631</v>
      </c>
      <c r="C67" s="92" t="s">
        <v>4490</v>
      </c>
      <c r="D67" s="92" t="s">
        <v>4632</v>
      </c>
      <c r="E67" s="89">
        <v>2</v>
      </c>
      <c r="F67" s="89">
        <v>3</v>
      </c>
      <c r="G67" s="90">
        <f t="shared" si="2"/>
        <v>5</v>
      </c>
      <c r="H67" s="80">
        <v>43710</v>
      </c>
      <c r="I67" s="91">
        <v>150</v>
      </c>
    </row>
    <row r="68" spans="1:9" hidden="1" outlineLevel="1" x14ac:dyDescent="0.35">
      <c r="A68" s="83" t="s">
        <v>4489</v>
      </c>
      <c r="B68" s="86" t="s">
        <v>4633</v>
      </c>
      <c r="C68" s="92" t="s">
        <v>4490</v>
      </c>
      <c r="D68" s="92" t="s">
        <v>4634</v>
      </c>
      <c r="E68" s="89">
        <v>5</v>
      </c>
      <c r="F68" s="89">
        <v>3</v>
      </c>
      <c r="G68" s="90">
        <f t="shared" si="2"/>
        <v>8</v>
      </c>
      <c r="H68" s="80">
        <v>43710</v>
      </c>
      <c r="I68" s="91">
        <v>150</v>
      </c>
    </row>
    <row r="69" spans="1:9" hidden="1" outlineLevel="1" x14ac:dyDescent="0.35">
      <c r="A69" s="83" t="s">
        <v>4489</v>
      </c>
      <c r="B69" s="86" t="s">
        <v>4635</v>
      </c>
      <c r="C69" s="92" t="s">
        <v>4490</v>
      </c>
      <c r="D69" s="92" t="s">
        <v>4636</v>
      </c>
      <c r="E69" s="89">
        <v>4</v>
      </c>
      <c r="F69" s="89">
        <v>2</v>
      </c>
      <c r="G69" s="90">
        <f t="shared" si="2"/>
        <v>6</v>
      </c>
      <c r="H69" s="80">
        <v>43710</v>
      </c>
      <c r="I69" s="91">
        <v>200</v>
      </c>
    </row>
    <row r="70" spans="1:9" hidden="1" outlineLevel="1" x14ac:dyDescent="0.35">
      <c r="A70" s="83" t="s">
        <v>4489</v>
      </c>
      <c r="B70" s="86" t="s">
        <v>4637</v>
      </c>
      <c r="C70" s="92" t="s">
        <v>4490</v>
      </c>
      <c r="D70" s="92" t="s">
        <v>2387</v>
      </c>
      <c r="E70" s="89">
        <v>7</v>
      </c>
      <c r="F70" s="89">
        <v>2</v>
      </c>
      <c r="G70" s="90">
        <f t="shared" si="2"/>
        <v>9</v>
      </c>
      <c r="H70" s="80">
        <v>43710</v>
      </c>
      <c r="I70" s="91">
        <v>300</v>
      </c>
    </row>
    <row r="71" spans="1:9" hidden="1" outlineLevel="1" x14ac:dyDescent="0.35">
      <c r="A71" s="83" t="s">
        <v>4489</v>
      </c>
      <c r="B71" s="86" t="s">
        <v>4638</v>
      </c>
      <c r="C71" s="92" t="s">
        <v>4490</v>
      </c>
      <c r="D71" s="92" t="s">
        <v>4639</v>
      </c>
      <c r="E71" s="89">
        <v>7</v>
      </c>
      <c r="F71" s="89">
        <v>2</v>
      </c>
      <c r="G71" s="90">
        <f t="shared" si="2"/>
        <v>9</v>
      </c>
      <c r="H71" s="80">
        <v>43710</v>
      </c>
      <c r="I71" s="91">
        <v>250</v>
      </c>
    </row>
    <row r="72" spans="1:9" hidden="1" outlineLevel="1" x14ac:dyDescent="0.35">
      <c r="A72" s="83" t="s">
        <v>4489</v>
      </c>
      <c r="B72" s="86" t="s">
        <v>4640</v>
      </c>
      <c r="C72" s="92" t="s">
        <v>4490</v>
      </c>
      <c r="D72" s="92" t="s">
        <v>4641</v>
      </c>
      <c r="E72" s="89">
        <v>5</v>
      </c>
      <c r="F72" s="89">
        <v>2</v>
      </c>
      <c r="G72" s="90">
        <f t="shared" si="2"/>
        <v>7</v>
      </c>
      <c r="H72" s="80">
        <v>43710</v>
      </c>
      <c r="I72" s="91">
        <v>300</v>
      </c>
    </row>
    <row r="73" spans="1:9" hidden="1" outlineLevel="1" x14ac:dyDescent="0.35">
      <c r="A73" s="83" t="s">
        <v>4489</v>
      </c>
      <c r="B73" s="86" t="s">
        <v>4642</v>
      </c>
      <c r="C73" s="92" t="s">
        <v>4490</v>
      </c>
      <c r="D73" s="92" t="s">
        <v>4643</v>
      </c>
      <c r="E73" s="89">
        <v>3</v>
      </c>
      <c r="F73" s="89">
        <v>3</v>
      </c>
      <c r="G73" s="90">
        <f t="shared" si="2"/>
        <v>6</v>
      </c>
      <c r="H73" s="80">
        <v>43710</v>
      </c>
      <c r="I73" s="91">
        <v>250</v>
      </c>
    </row>
    <row r="74" spans="1:9" hidden="1" outlineLevel="1" x14ac:dyDescent="0.35">
      <c r="A74" s="83" t="s">
        <v>4489</v>
      </c>
      <c r="B74" s="86" t="s">
        <v>4644</v>
      </c>
      <c r="C74" s="92" t="s">
        <v>4490</v>
      </c>
      <c r="D74" s="83" t="s">
        <v>4645</v>
      </c>
      <c r="E74" s="89">
        <v>5</v>
      </c>
      <c r="F74" s="89">
        <v>1</v>
      </c>
      <c r="G74" s="90">
        <f t="shared" si="2"/>
        <v>6</v>
      </c>
      <c r="H74" s="80">
        <v>43710</v>
      </c>
      <c r="I74" s="91">
        <v>300</v>
      </c>
    </row>
    <row r="75" spans="1:9" hidden="1" outlineLevel="1" x14ac:dyDescent="0.35">
      <c r="A75" s="83" t="s">
        <v>4489</v>
      </c>
      <c r="B75" s="86" t="s">
        <v>4646</v>
      </c>
      <c r="C75" s="92" t="s">
        <v>4490</v>
      </c>
      <c r="D75" s="83" t="s">
        <v>4647</v>
      </c>
      <c r="E75" s="89">
        <v>5</v>
      </c>
      <c r="F75" s="89">
        <v>2</v>
      </c>
      <c r="G75" s="90">
        <f t="shared" si="2"/>
        <v>7</v>
      </c>
      <c r="H75" s="80">
        <v>43710</v>
      </c>
      <c r="I75" s="91">
        <v>200</v>
      </c>
    </row>
    <row r="76" spans="1:9" hidden="1" outlineLevel="1" x14ac:dyDescent="0.35">
      <c r="A76" s="83" t="s">
        <v>4489</v>
      </c>
      <c r="B76" s="86" t="s">
        <v>4648</v>
      </c>
      <c r="C76" s="92" t="s">
        <v>4490</v>
      </c>
      <c r="D76" s="83" t="s">
        <v>4649</v>
      </c>
      <c r="E76" s="89">
        <v>2</v>
      </c>
      <c r="F76" s="89">
        <v>2</v>
      </c>
      <c r="G76" s="90">
        <f t="shared" si="2"/>
        <v>4</v>
      </c>
      <c r="H76" s="80">
        <v>43710</v>
      </c>
      <c r="I76" s="91">
        <v>300</v>
      </c>
    </row>
    <row r="77" spans="1:9" hidden="1" outlineLevel="1" x14ac:dyDescent="0.35">
      <c r="A77" s="83" t="s">
        <v>4489</v>
      </c>
      <c r="B77" s="86" t="s">
        <v>4650</v>
      </c>
      <c r="C77" s="92" t="s">
        <v>4490</v>
      </c>
      <c r="D77" s="83" t="s">
        <v>4651</v>
      </c>
      <c r="E77" s="89">
        <v>2</v>
      </c>
      <c r="F77" s="89">
        <v>2</v>
      </c>
      <c r="G77" s="90">
        <f t="shared" si="2"/>
        <v>4</v>
      </c>
      <c r="H77" s="80">
        <v>43710</v>
      </c>
      <c r="I77" s="91">
        <v>250</v>
      </c>
    </row>
    <row r="78" spans="1:9" hidden="1" outlineLevel="1" x14ac:dyDescent="0.35">
      <c r="A78" s="83" t="s">
        <v>4489</v>
      </c>
      <c r="B78" s="86" t="s">
        <v>4652</v>
      </c>
      <c r="C78" s="92" t="s">
        <v>4490</v>
      </c>
      <c r="D78" s="92" t="s">
        <v>4653</v>
      </c>
      <c r="E78" s="89">
        <v>5</v>
      </c>
      <c r="F78" s="89">
        <v>2</v>
      </c>
      <c r="G78" s="90">
        <f t="shared" si="2"/>
        <v>7</v>
      </c>
      <c r="H78" s="80">
        <v>43710</v>
      </c>
      <c r="I78" s="91">
        <v>150</v>
      </c>
    </row>
    <row r="79" spans="1:9" hidden="1" outlineLevel="1" x14ac:dyDescent="0.35">
      <c r="A79" s="83" t="s">
        <v>4489</v>
      </c>
      <c r="B79" s="86" t="s">
        <v>4654</v>
      </c>
      <c r="C79" s="92" t="s">
        <v>4490</v>
      </c>
      <c r="D79" s="92" t="s">
        <v>4655</v>
      </c>
      <c r="E79" s="89">
        <v>5</v>
      </c>
      <c r="F79" s="89">
        <v>2</v>
      </c>
      <c r="G79" s="90">
        <f t="shared" si="2"/>
        <v>7</v>
      </c>
      <c r="H79" s="80">
        <v>43710</v>
      </c>
      <c r="I79" s="91">
        <v>250</v>
      </c>
    </row>
    <row r="80" spans="1:9" hidden="1" outlineLevel="1" x14ac:dyDescent="0.35">
      <c r="A80" s="83" t="s">
        <v>4489</v>
      </c>
      <c r="B80" s="86" t="s">
        <v>4656</v>
      </c>
      <c r="C80" s="92" t="s">
        <v>4490</v>
      </c>
      <c r="D80" s="92" t="s">
        <v>4657</v>
      </c>
      <c r="E80" s="89">
        <v>4</v>
      </c>
      <c r="F80" s="89">
        <v>2</v>
      </c>
      <c r="G80" s="90">
        <f t="shared" si="2"/>
        <v>6</v>
      </c>
      <c r="H80" s="80">
        <v>43710</v>
      </c>
      <c r="I80" s="91">
        <v>350</v>
      </c>
    </row>
    <row r="81" spans="1:9" hidden="1" outlineLevel="1" x14ac:dyDescent="0.35">
      <c r="A81" s="83" t="s">
        <v>4489</v>
      </c>
      <c r="B81" s="86" t="s">
        <v>4658</v>
      </c>
      <c r="C81" s="92" t="s">
        <v>4490</v>
      </c>
      <c r="D81" s="92" t="s">
        <v>4659</v>
      </c>
      <c r="E81" s="89">
        <v>2</v>
      </c>
      <c r="F81" s="89">
        <v>2</v>
      </c>
      <c r="G81" s="90">
        <f t="shared" si="2"/>
        <v>4</v>
      </c>
      <c r="H81" s="80">
        <v>43710</v>
      </c>
      <c r="I81" s="91">
        <v>150</v>
      </c>
    </row>
    <row r="82" spans="1:9" hidden="1" outlineLevel="1" x14ac:dyDescent="0.35">
      <c r="A82" s="83" t="s">
        <v>4489</v>
      </c>
      <c r="B82" s="86" t="s">
        <v>4660</v>
      </c>
      <c r="C82" s="92" t="s">
        <v>4490</v>
      </c>
      <c r="D82" s="92" t="s">
        <v>4661</v>
      </c>
      <c r="E82" s="89">
        <v>2</v>
      </c>
      <c r="F82" s="89">
        <v>2</v>
      </c>
      <c r="G82" s="90">
        <f t="shared" si="2"/>
        <v>4</v>
      </c>
      <c r="H82" s="80">
        <v>43710</v>
      </c>
      <c r="I82" s="91">
        <v>150</v>
      </c>
    </row>
    <row r="83" spans="1:9" hidden="1" outlineLevel="1" x14ac:dyDescent="0.35">
      <c r="A83" s="83" t="s">
        <v>4489</v>
      </c>
      <c r="B83" s="86" t="s">
        <v>4662</v>
      </c>
      <c r="C83" s="92" t="s">
        <v>4490</v>
      </c>
      <c r="D83" s="92" t="s">
        <v>4663</v>
      </c>
      <c r="E83" s="89">
        <v>3</v>
      </c>
      <c r="F83" s="89">
        <v>3</v>
      </c>
      <c r="G83" s="90">
        <f t="shared" si="2"/>
        <v>6</v>
      </c>
      <c r="H83" s="80">
        <v>43710</v>
      </c>
      <c r="I83" s="91">
        <v>100</v>
      </c>
    </row>
    <row r="84" spans="1:9" hidden="1" outlineLevel="1" x14ac:dyDescent="0.35">
      <c r="A84" s="83" t="s">
        <v>4489</v>
      </c>
      <c r="B84" s="86" t="s">
        <v>4664</v>
      </c>
      <c r="C84" s="92" t="s">
        <v>4490</v>
      </c>
      <c r="D84" s="92" t="s">
        <v>4665</v>
      </c>
      <c r="E84" s="89">
        <v>2</v>
      </c>
      <c r="F84" s="89">
        <v>2</v>
      </c>
      <c r="G84" s="90">
        <f t="shared" si="2"/>
        <v>4</v>
      </c>
      <c r="H84" s="80">
        <v>43710</v>
      </c>
      <c r="I84" s="91">
        <v>300</v>
      </c>
    </row>
    <row r="85" spans="1:9" hidden="1" outlineLevel="1" x14ac:dyDescent="0.35">
      <c r="A85" s="83" t="s">
        <v>4489</v>
      </c>
      <c r="B85" s="86" t="s">
        <v>4666</v>
      </c>
      <c r="C85" s="92" t="s">
        <v>4490</v>
      </c>
      <c r="D85" s="92" t="s">
        <v>4667</v>
      </c>
      <c r="E85" s="89">
        <v>4</v>
      </c>
      <c r="F85" s="89">
        <v>2</v>
      </c>
      <c r="G85" s="90">
        <f t="shared" si="2"/>
        <v>6</v>
      </c>
      <c r="H85" s="80">
        <v>43710</v>
      </c>
      <c r="I85" s="91">
        <v>250</v>
      </c>
    </row>
    <row r="86" spans="1:9" hidden="1" outlineLevel="1" x14ac:dyDescent="0.35">
      <c r="A86" s="83" t="s">
        <v>4489</v>
      </c>
      <c r="B86" s="86" t="s">
        <v>4668</v>
      </c>
      <c r="C86" s="92" t="s">
        <v>4490</v>
      </c>
      <c r="D86" s="92" t="s">
        <v>4669</v>
      </c>
      <c r="E86" s="89">
        <v>2</v>
      </c>
      <c r="F86" s="89">
        <v>2</v>
      </c>
      <c r="G86" s="90">
        <f t="shared" si="2"/>
        <v>4</v>
      </c>
      <c r="H86" s="80">
        <v>43710</v>
      </c>
      <c r="I86" s="91">
        <v>300</v>
      </c>
    </row>
    <row r="87" spans="1:9" hidden="1" outlineLevel="1" x14ac:dyDescent="0.35">
      <c r="A87" s="83" t="s">
        <v>4489</v>
      </c>
      <c r="B87" s="86" t="s">
        <v>4670</v>
      </c>
      <c r="C87" s="92" t="s">
        <v>4490</v>
      </c>
      <c r="D87" s="92" t="s">
        <v>4671</v>
      </c>
      <c r="E87" s="89">
        <v>5</v>
      </c>
      <c r="F87" s="89">
        <v>2</v>
      </c>
      <c r="G87" s="90">
        <f t="shared" si="2"/>
        <v>7</v>
      </c>
      <c r="H87" s="80">
        <v>43710</v>
      </c>
      <c r="I87" s="91">
        <v>300</v>
      </c>
    </row>
    <row r="88" spans="1:9" hidden="1" outlineLevel="1" x14ac:dyDescent="0.35">
      <c r="A88" s="83" t="s">
        <v>4489</v>
      </c>
      <c r="B88" s="86" t="s">
        <v>4672</v>
      </c>
      <c r="C88" s="92" t="s">
        <v>4490</v>
      </c>
      <c r="D88" s="92" t="s">
        <v>4673</v>
      </c>
      <c r="E88" s="89">
        <v>0</v>
      </c>
      <c r="F88" s="89">
        <v>2</v>
      </c>
      <c r="G88" s="90">
        <f t="shared" si="2"/>
        <v>2</v>
      </c>
      <c r="H88" s="80">
        <v>43710</v>
      </c>
      <c r="I88" s="91">
        <v>250</v>
      </c>
    </row>
    <row r="89" spans="1:9" hidden="1" outlineLevel="1" x14ac:dyDescent="0.35">
      <c r="A89" s="83" t="s">
        <v>4489</v>
      </c>
      <c r="B89" s="86" t="s">
        <v>4674</v>
      </c>
      <c r="C89" s="92" t="s">
        <v>4490</v>
      </c>
      <c r="D89" s="92" t="s">
        <v>4675</v>
      </c>
      <c r="E89" s="89">
        <v>8</v>
      </c>
      <c r="F89" s="89">
        <v>2</v>
      </c>
      <c r="G89" s="90">
        <f t="shared" si="2"/>
        <v>10</v>
      </c>
      <c r="H89" s="80">
        <v>43710</v>
      </c>
      <c r="I89" s="91">
        <v>250</v>
      </c>
    </row>
    <row r="90" spans="1:9" hidden="1" outlineLevel="1" x14ac:dyDescent="0.35">
      <c r="A90" s="83" t="s">
        <v>4489</v>
      </c>
      <c r="B90" s="86" t="s">
        <v>4676</v>
      </c>
      <c r="C90" s="92" t="s">
        <v>4490</v>
      </c>
      <c r="D90" s="92" t="s">
        <v>4677</v>
      </c>
      <c r="E90" s="89">
        <v>0</v>
      </c>
      <c r="F90" s="89">
        <v>4</v>
      </c>
      <c r="G90" s="90">
        <f t="shared" si="2"/>
        <v>4</v>
      </c>
      <c r="H90" s="80">
        <v>43710</v>
      </c>
      <c r="I90" s="91">
        <v>100</v>
      </c>
    </row>
    <row r="91" spans="1:9" hidden="1" outlineLevel="1" x14ac:dyDescent="0.35">
      <c r="A91" s="83" t="s">
        <v>4489</v>
      </c>
      <c r="B91" s="86" t="s">
        <v>4678</v>
      </c>
      <c r="C91" s="92" t="s">
        <v>4490</v>
      </c>
      <c r="D91" s="92" t="s">
        <v>4679</v>
      </c>
      <c r="E91" s="89">
        <v>2</v>
      </c>
      <c r="F91" s="89">
        <v>2</v>
      </c>
      <c r="G91" s="90">
        <f t="shared" si="2"/>
        <v>4</v>
      </c>
      <c r="H91" s="80">
        <v>43710</v>
      </c>
      <c r="I91" s="91">
        <v>300</v>
      </c>
    </row>
    <row r="92" spans="1:9" hidden="1" outlineLevel="1" x14ac:dyDescent="0.35">
      <c r="A92" s="83" t="s">
        <v>4489</v>
      </c>
      <c r="B92" s="86" t="s">
        <v>4680</v>
      </c>
      <c r="C92" s="92" t="s">
        <v>4490</v>
      </c>
      <c r="D92" s="92" t="s">
        <v>4681</v>
      </c>
      <c r="E92" s="89">
        <v>4</v>
      </c>
      <c r="F92" s="89">
        <v>2</v>
      </c>
      <c r="G92" s="90">
        <f t="shared" si="2"/>
        <v>6</v>
      </c>
      <c r="H92" s="80">
        <v>43710</v>
      </c>
      <c r="I92" s="91">
        <v>150</v>
      </c>
    </row>
    <row r="93" spans="1:9" hidden="1" outlineLevel="1" x14ac:dyDescent="0.35">
      <c r="A93" s="83" t="s">
        <v>4489</v>
      </c>
      <c r="B93" s="86" t="s">
        <v>4682</v>
      </c>
      <c r="C93" s="92" t="s">
        <v>4490</v>
      </c>
      <c r="D93" s="92" t="s">
        <v>4683</v>
      </c>
      <c r="E93" s="89">
        <v>2</v>
      </c>
      <c r="F93" s="89">
        <v>2</v>
      </c>
      <c r="G93" s="90">
        <f t="shared" si="2"/>
        <v>4</v>
      </c>
      <c r="H93" s="80">
        <v>43710</v>
      </c>
      <c r="I93" s="91">
        <v>150</v>
      </c>
    </row>
    <row r="94" spans="1:9" hidden="1" outlineLevel="1" x14ac:dyDescent="0.35">
      <c r="A94" s="83" t="s">
        <v>4489</v>
      </c>
      <c r="B94" s="86" t="s">
        <v>4684</v>
      </c>
      <c r="C94" s="92" t="s">
        <v>4490</v>
      </c>
      <c r="D94" s="92" t="s">
        <v>4685</v>
      </c>
      <c r="E94" s="89">
        <v>1</v>
      </c>
      <c r="F94" s="89">
        <v>2</v>
      </c>
      <c r="G94" s="90">
        <f t="shared" si="2"/>
        <v>3</v>
      </c>
      <c r="H94" s="80">
        <v>43710</v>
      </c>
      <c r="I94" s="91">
        <v>300</v>
      </c>
    </row>
    <row r="95" spans="1:9" hidden="1" outlineLevel="1" x14ac:dyDescent="0.35">
      <c r="A95" s="83" t="s">
        <v>4489</v>
      </c>
      <c r="B95" s="86" t="s">
        <v>4686</v>
      </c>
      <c r="C95" s="92" t="s">
        <v>4490</v>
      </c>
      <c r="D95" s="92" t="s">
        <v>4687</v>
      </c>
      <c r="E95" s="89">
        <v>1</v>
      </c>
      <c r="F95" s="89">
        <v>1</v>
      </c>
      <c r="G95" s="90">
        <f t="shared" si="2"/>
        <v>2</v>
      </c>
      <c r="H95" s="80">
        <v>43710</v>
      </c>
      <c r="I95" s="91">
        <v>150</v>
      </c>
    </row>
    <row r="96" spans="1:9" ht="15" collapsed="1" thickBot="1" x14ac:dyDescent="0.4">
      <c r="A96" s="84" t="s">
        <v>4489</v>
      </c>
      <c r="B96" s="87"/>
      <c r="C96" s="93" t="s">
        <v>4490</v>
      </c>
      <c r="D96" s="135">
        <f>COUNTA(D55:D95)</f>
        <v>41</v>
      </c>
      <c r="E96" s="135">
        <f>SUM(E55:E95)</f>
        <v>126</v>
      </c>
      <c r="F96" s="135">
        <f>SUM(F55:F95)</f>
        <v>101</v>
      </c>
      <c r="G96" s="135">
        <f>SUM(G55:G95)</f>
        <v>227</v>
      </c>
      <c r="H96" s="105">
        <v>43710</v>
      </c>
      <c r="I96" s="136">
        <f>AVERAGE(I55:I95)</f>
        <v>218.29268292682926</v>
      </c>
    </row>
    <row r="97" spans="1:9" hidden="1" outlineLevel="1" x14ac:dyDescent="0.35">
      <c r="A97" s="85" t="s">
        <v>4491</v>
      </c>
      <c r="B97" s="88" t="s">
        <v>4688</v>
      </c>
      <c r="C97" s="99" t="s">
        <v>4492</v>
      </c>
      <c r="D97" s="85" t="s">
        <v>4689</v>
      </c>
      <c r="E97" s="111">
        <v>8</v>
      </c>
      <c r="F97" s="111">
        <v>8</v>
      </c>
      <c r="G97" s="160">
        <f t="shared" ref="G97:G135" si="3">E97+F97</f>
        <v>16</v>
      </c>
      <c r="H97" s="80">
        <v>43707</v>
      </c>
      <c r="I97" s="123">
        <v>200</v>
      </c>
    </row>
    <row r="98" spans="1:9" hidden="1" outlineLevel="1" x14ac:dyDescent="0.35">
      <c r="A98" s="83" t="s">
        <v>4491</v>
      </c>
      <c r="B98" s="86" t="s">
        <v>4690</v>
      </c>
      <c r="C98" s="92" t="s">
        <v>4492</v>
      </c>
      <c r="D98" s="83" t="s">
        <v>4691</v>
      </c>
      <c r="E98" s="89">
        <v>7</v>
      </c>
      <c r="F98" s="89">
        <v>4</v>
      </c>
      <c r="G98" s="293">
        <f t="shared" si="3"/>
        <v>11</v>
      </c>
      <c r="H98" s="80">
        <v>43707</v>
      </c>
      <c r="I98" s="91">
        <v>120</v>
      </c>
    </row>
    <row r="99" spans="1:9" hidden="1" outlineLevel="1" x14ac:dyDescent="0.35">
      <c r="A99" s="83" t="s">
        <v>4491</v>
      </c>
      <c r="B99" s="86" t="s">
        <v>4692</v>
      </c>
      <c r="C99" s="92" t="s">
        <v>4492</v>
      </c>
      <c r="D99" s="83" t="s">
        <v>4693</v>
      </c>
      <c r="E99" s="89">
        <v>1</v>
      </c>
      <c r="F99" s="89">
        <v>1</v>
      </c>
      <c r="G99" s="293">
        <f t="shared" si="3"/>
        <v>2</v>
      </c>
      <c r="H99" s="80">
        <v>43707</v>
      </c>
      <c r="I99" s="91">
        <v>100</v>
      </c>
    </row>
    <row r="100" spans="1:9" hidden="1" outlineLevel="1" x14ac:dyDescent="0.35">
      <c r="A100" s="83" t="s">
        <v>4491</v>
      </c>
      <c r="B100" s="86" t="s">
        <v>4694</v>
      </c>
      <c r="C100" s="92" t="s">
        <v>4492</v>
      </c>
      <c r="D100" s="83" t="s">
        <v>4695</v>
      </c>
      <c r="E100" s="89">
        <v>6</v>
      </c>
      <c r="F100" s="89">
        <v>2</v>
      </c>
      <c r="G100" s="293">
        <f t="shared" si="3"/>
        <v>8</v>
      </c>
      <c r="H100" s="80">
        <v>43707</v>
      </c>
      <c r="I100" s="91">
        <v>200</v>
      </c>
    </row>
    <row r="101" spans="1:9" hidden="1" outlineLevel="1" x14ac:dyDescent="0.35">
      <c r="A101" s="83" t="s">
        <v>4491</v>
      </c>
      <c r="B101" s="86" t="s">
        <v>4696</v>
      </c>
      <c r="C101" s="92" t="s">
        <v>4492</v>
      </c>
      <c r="D101" s="83" t="s">
        <v>4697</v>
      </c>
      <c r="E101" s="89">
        <v>4</v>
      </c>
      <c r="F101" s="89">
        <v>3</v>
      </c>
      <c r="G101" s="293">
        <f t="shared" si="3"/>
        <v>7</v>
      </c>
      <c r="H101" s="80">
        <v>43707</v>
      </c>
      <c r="I101" s="91">
        <v>80</v>
      </c>
    </row>
    <row r="102" spans="1:9" hidden="1" outlineLevel="1" x14ac:dyDescent="0.35">
      <c r="A102" s="83" t="s">
        <v>4491</v>
      </c>
      <c r="B102" s="86" t="s">
        <v>4698</v>
      </c>
      <c r="C102" s="92" t="s">
        <v>4492</v>
      </c>
      <c r="D102" s="83" t="s">
        <v>4699</v>
      </c>
      <c r="E102" s="89">
        <v>3</v>
      </c>
      <c r="F102" s="89">
        <v>2</v>
      </c>
      <c r="G102" s="293">
        <f t="shared" si="3"/>
        <v>5</v>
      </c>
      <c r="H102" s="80">
        <v>43707</v>
      </c>
      <c r="I102" s="91">
        <v>230</v>
      </c>
    </row>
    <row r="103" spans="1:9" hidden="1" outlineLevel="1" x14ac:dyDescent="0.35">
      <c r="A103" s="83" t="s">
        <v>4491</v>
      </c>
      <c r="B103" s="86" t="s">
        <v>4700</v>
      </c>
      <c r="C103" s="92" t="s">
        <v>4492</v>
      </c>
      <c r="D103" s="83" t="s">
        <v>4701</v>
      </c>
      <c r="E103" s="89">
        <v>2</v>
      </c>
      <c r="F103" s="89">
        <v>3</v>
      </c>
      <c r="G103" s="293">
        <f t="shared" si="3"/>
        <v>5</v>
      </c>
      <c r="H103" s="80">
        <v>43707</v>
      </c>
      <c r="I103" s="91">
        <v>220</v>
      </c>
    </row>
    <row r="104" spans="1:9" hidden="1" outlineLevel="1" x14ac:dyDescent="0.35">
      <c r="A104" s="83" t="s">
        <v>4491</v>
      </c>
      <c r="B104" s="86" t="s">
        <v>4702</v>
      </c>
      <c r="C104" s="92" t="s">
        <v>4492</v>
      </c>
      <c r="D104" s="83" t="s">
        <v>4703</v>
      </c>
      <c r="E104" s="89">
        <v>4</v>
      </c>
      <c r="F104" s="89">
        <v>2</v>
      </c>
      <c r="G104" s="293">
        <f t="shared" si="3"/>
        <v>6</v>
      </c>
      <c r="H104" s="80">
        <v>43707</v>
      </c>
      <c r="I104" s="91">
        <v>20</v>
      </c>
    </row>
    <row r="105" spans="1:9" hidden="1" outlineLevel="1" x14ac:dyDescent="0.35">
      <c r="A105" s="83" t="s">
        <v>4491</v>
      </c>
      <c r="B105" s="86" t="s">
        <v>4704</v>
      </c>
      <c r="C105" s="92" t="s">
        <v>4492</v>
      </c>
      <c r="D105" s="83" t="s">
        <v>4705</v>
      </c>
      <c r="E105" s="89">
        <v>3</v>
      </c>
      <c r="F105" s="89">
        <v>3</v>
      </c>
      <c r="G105" s="293">
        <f t="shared" si="3"/>
        <v>6</v>
      </c>
      <c r="H105" s="80">
        <v>43707</v>
      </c>
      <c r="I105" s="91">
        <v>270</v>
      </c>
    </row>
    <row r="106" spans="1:9" hidden="1" outlineLevel="1" x14ac:dyDescent="0.35">
      <c r="A106" s="83" t="s">
        <v>4491</v>
      </c>
      <c r="B106" s="86" t="s">
        <v>4706</v>
      </c>
      <c r="C106" s="92" t="s">
        <v>4492</v>
      </c>
      <c r="D106" s="92" t="s">
        <v>4707</v>
      </c>
      <c r="E106" s="89">
        <v>3</v>
      </c>
      <c r="F106" s="89">
        <v>2</v>
      </c>
      <c r="G106" s="293">
        <f t="shared" si="3"/>
        <v>5</v>
      </c>
      <c r="H106" s="80">
        <v>43707</v>
      </c>
      <c r="I106" s="91">
        <v>140</v>
      </c>
    </row>
    <row r="107" spans="1:9" hidden="1" outlineLevel="1" x14ac:dyDescent="0.35">
      <c r="A107" s="83" t="s">
        <v>4491</v>
      </c>
      <c r="B107" s="86" t="s">
        <v>4708</v>
      </c>
      <c r="C107" s="92" t="s">
        <v>4492</v>
      </c>
      <c r="D107" s="92" t="s">
        <v>4709</v>
      </c>
      <c r="E107" s="89">
        <v>3</v>
      </c>
      <c r="F107" s="89">
        <v>4</v>
      </c>
      <c r="G107" s="293">
        <f t="shared" si="3"/>
        <v>7</v>
      </c>
      <c r="H107" s="80">
        <v>43707</v>
      </c>
      <c r="I107" s="91">
        <v>120</v>
      </c>
    </row>
    <row r="108" spans="1:9" hidden="1" outlineLevel="1" x14ac:dyDescent="0.35">
      <c r="A108" s="83" t="s">
        <v>4491</v>
      </c>
      <c r="B108" s="86" t="s">
        <v>4710</v>
      </c>
      <c r="C108" s="92" t="s">
        <v>4492</v>
      </c>
      <c r="D108" s="92" t="s">
        <v>4711</v>
      </c>
      <c r="E108" s="89">
        <v>3</v>
      </c>
      <c r="F108" s="89">
        <v>3</v>
      </c>
      <c r="G108" s="293">
        <f t="shared" si="3"/>
        <v>6</v>
      </c>
      <c r="H108" s="80">
        <v>43707</v>
      </c>
      <c r="I108" s="91">
        <v>130</v>
      </c>
    </row>
    <row r="109" spans="1:9" hidden="1" outlineLevel="1" x14ac:dyDescent="0.35">
      <c r="A109" s="83" t="s">
        <v>4491</v>
      </c>
      <c r="B109" s="86" t="s">
        <v>4712</v>
      </c>
      <c r="C109" s="92" t="s">
        <v>4492</v>
      </c>
      <c r="D109" s="92" t="s">
        <v>4713</v>
      </c>
      <c r="E109" s="89">
        <v>5</v>
      </c>
      <c r="F109" s="89">
        <v>4</v>
      </c>
      <c r="G109" s="293">
        <f t="shared" si="3"/>
        <v>9</v>
      </c>
      <c r="H109" s="80">
        <v>43707</v>
      </c>
      <c r="I109" s="91">
        <v>300</v>
      </c>
    </row>
    <row r="110" spans="1:9" hidden="1" outlineLevel="1" x14ac:dyDescent="0.35">
      <c r="A110" s="83" t="s">
        <v>4491</v>
      </c>
      <c r="B110" s="86" t="s">
        <v>4714</v>
      </c>
      <c r="C110" s="92" t="s">
        <v>4492</v>
      </c>
      <c r="D110" s="92" t="s">
        <v>4715</v>
      </c>
      <c r="E110" s="89">
        <v>4</v>
      </c>
      <c r="F110" s="89">
        <v>2</v>
      </c>
      <c r="G110" s="293">
        <f t="shared" si="3"/>
        <v>6</v>
      </c>
      <c r="H110" s="80">
        <v>43707</v>
      </c>
      <c r="I110" s="91">
        <v>130</v>
      </c>
    </row>
    <row r="111" spans="1:9" hidden="1" outlineLevel="1" x14ac:dyDescent="0.35">
      <c r="A111" s="83" t="s">
        <v>4491</v>
      </c>
      <c r="B111" s="86" t="s">
        <v>4716</v>
      </c>
      <c r="C111" s="92" t="s">
        <v>4492</v>
      </c>
      <c r="D111" s="92" t="s">
        <v>4717</v>
      </c>
      <c r="E111" s="89">
        <v>0</v>
      </c>
      <c r="F111" s="89">
        <v>2</v>
      </c>
      <c r="G111" s="293">
        <f t="shared" si="3"/>
        <v>2</v>
      </c>
      <c r="H111" s="80">
        <v>43707</v>
      </c>
      <c r="I111" s="91">
        <v>140</v>
      </c>
    </row>
    <row r="112" spans="1:9" hidden="1" outlineLevel="1" x14ac:dyDescent="0.35">
      <c r="A112" s="83" t="s">
        <v>4491</v>
      </c>
      <c r="B112" s="86" t="s">
        <v>4718</v>
      </c>
      <c r="C112" s="92" t="s">
        <v>4492</v>
      </c>
      <c r="D112" s="92" t="s">
        <v>4719</v>
      </c>
      <c r="E112" s="89">
        <v>2</v>
      </c>
      <c r="F112" s="89">
        <v>4</v>
      </c>
      <c r="G112" s="293">
        <f t="shared" si="3"/>
        <v>6</v>
      </c>
      <c r="H112" s="80">
        <v>43707</v>
      </c>
      <c r="I112" s="91">
        <v>250</v>
      </c>
    </row>
    <row r="113" spans="1:9" hidden="1" outlineLevel="1" x14ac:dyDescent="0.35">
      <c r="A113" s="83" t="s">
        <v>4491</v>
      </c>
      <c r="B113" s="86" t="s">
        <v>4720</v>
      </c>
      <c r="C113" s="92" t="s">
        <v>4492</v>
      </c>
      <c r="D113" s="92" t="s">
        <v>4721</v>
      </c>
      <c r="E113" s="89">
        <v>2</v>
      </c>
      <c r="F113" s="89">
        <v>1</v>
      </c>
      <c r="G113" s="293">
        <f t="shared" si="3"/>
        <v>3</v>
      </c>
      <c r="H113" s="80">
        <v>43707</v>
      </c>
      <c r="I113" s="91">
        <v>200</v>
      </c>
    </row>
    <row r="114" spans="1:9" hidden="1" outlineLevel="1" x14ac:dyDescent="0.35">
      <c r="A114" s="83" t="s">
        <v>4491</v>
      </c>
      <c r="B114" s="86" t="s">
        <v>4722</v>
      </c>
      <c r="C114" s="92" t="s">
        <v>4492</v>
      </c>
      <c r="D114" s="92" t="s">
        <v>3244</v>
      </c>
      <c r="E114" s="89">
        <v>1</v>
      </c>
      <c r="F114" s="89">
        <v>2</v>
      </c>
      <c r="G114" s="293">
        <f t="shared" si="3"/>
        <v>3</v>
      </c>
      <c r="H114" s="80">
        <v>43707</v>
      </c>
      <c r="I114" s="91">
        <v>200</v>
      </c>
    </row>
    <row r="115" spans="1:9" hidden="1" outlineLevel="1" x14ac:dyDescent="0.35">
      <c r="A115" s="83" t="s">
        <v>4491</v>
      </c>
      <c r="B115" s="86" t="s">
        <v>4723</v>
      </c>
      <c r="C115" s="92" t="s">
        <v>4492</v>
      </c>
      <c r="D115" s="92" t="s">
        <v>4724</v>
      </c>
      <c r="E115" s="89">
        <v>6</v>
      </c>
      <c r="F115" s="89">
        <v>2</v>
      </c>
      <c r="G115" s="293">
        <f t="shared" si="3"/>
        <v>8</v>
      </c>
      <c r="H115" s="80">
        <v>43707</v>
      </c>
      <c r="I115" s="91">
        <v>270</v>
      </c>
    </row>
    <row r="116" spans="1:9" hidden="1" outlineLevel="1" x14ac:dyDescent="0.35">
      <c r="A116" s="83" t="s">
        <v>4491</v>
      </c>
      <c r="B116" s="86" t="s">
        <v>4725</v>
      </c>
      <c r="C116" s="92" t="s">
        <v>4492</v>
      </c>
      <c r="D116" s="83" t="s">
        <v>4726</v>
      </c>
      <c r="E116" s="89">
        <v>7</v>
      </c>
      <c r="F116" s="89">
        <v>2</v>
      </c>
      <c r="G116" s="293">
        <f t="shared" si="3"/>
        <v>9</v>
      </c>
      <c r="H116" s="80">
        <v>43707</v>
      </c>
      <c r="I116" s="91">
        <v>300</v>
      </c>
    </row>
    <row r="117" spans="1:9" hidden="1" outlineLevel="1" x14ac:dyDescent="0.35">
      <c r="A117" s="83" t="s">
        <v>4491</v>
      </c>
      <c r="B117" s="86" t="s">
        <v>4727</v>
      </c>
      <c r="C117" s="92" t="s">
        <v>4492</v>
      </c>
      <c r="D117" s="83" t="s">
        <v>4728</v>
      </c>
      <c r="E117" s="89">
        <v>1</v>
      </c>
      <c r="F117" s="89">
        <v>2</v>
      </c>
      <c r="G117" s="293">
        <f t="shared" si="3"/>
        <v>3</v>
      </c>
      <c r="H117" s="80">
        <v>43707</v>
      </c>
      <c r="I117" s="91">
        <v>40</v>
      </c>
    </row>
    <row r="118" spans="1:9" hidden="1" outlineLevel="1" x14ac:dyDescent="0.35">
      <c r="A118" s="83" t="s">
        <v>4491</v>
      </c>
      <c r="B118" s="86" t="s">
        <v>4729</v>
      </c>
      <c r="C118" s="92" t="s">
        <v>4492</v>
      </c>
      <c r="D118" s="83" t="s">
        <v>4730</v>
      </c>
      <c r="E118" s="89">
        <v>5</v>
      </c>
      <c r="F118" s="89">
        <v>2</v>
      </c>
      <c r="G118" s="293">
        <f t="shared" si="3"/>
        <v>7</v>
      </c>
      <c r="H118" s="80">
        <v>43707</v>
      </c>
      <c r="I118" s="91">
        <v>350</v>
      </c>
    </row>
    <row r="119" spans="1:9" hidden="1" outlineLevel="1" x14ac:dyDescent="0.35">
      <c r="A119" s="83" t="s">
        <v>4491</v>
      </c>
      <c r="B119" s="86" t="s">
        <v>4731</v>
      </c>
      <c r="C119" s="92" t="s">
        <v>4492</v>
      </c>
      <c r="D119" s="83" t="s">
        <v>4732</v>
      </c>
      <c r="E119" s="89">
        <v>0</v>
      </c>
      <c r="F119" s="89">
        <v>1</v>
      </c>
      <c r="G119" s="293">
        <f t="shared" si="3"/>
        <v>1</v>
      </c>
      <c r="H119" s="80">
        <v>43707</v>
      </c>
      <c r="I119" s="91">
        <v>80</v>
      </c>
    </row>
    <row r="120" spans="1:9" hidden="1" outlineLevel="1" x14ac:dyDescent="0.35">
      <c r="A120" s="83" t="s">
        <v>4491</v>
      </c>
      <c r="B120" s="86" t="s">
        <v>4733</v>
      </c>
      <c r="C120" s="92" t="s">
        <v>4492</v>
      </c>
      <c r="D120" s="92" t="s">
        <v>4734</v>
      </c>
      <c r="E120" s="89">
        <v>6</v>
      </c>
      <c r="F120" s="89">
        <v>4</v>
      </c>
      <c r="G120" s="293">
        <f t="shared" si="3"/>
        <v>10</v>
      </c>
      <c r="H120" s="80">
        <v>43707</v>
      </c>
      <c r="I120" s="91">
        <v>50</v>
      </c>
    </row>
    <row r="121" spans="1:9" hidden="1" outlineLevel="1" x14ac:dyDescent="0.35">
      <c r="A121" s="83" t="s">
        <v>4491</v>
      </c>
      <c r="B121" s="86" t="s">
        <v>4735</v>
      </c>
      <c r="C121" s="92" t="s">
        <v>4492</v>
      </c>
      <c r="D121" s="92" t="s">
        <v>4736</v>
      </c>
      <c r="E121" s="89">
        <v>4</v>
      </c>
      <c r="F121" s="89">
        <v>2</v>
      </c>
      <c r="G121" s="293">
        <f t="shared" si="3"/>
        <v>6</v>
      </c>
      <c r="H121" s="80">
        <v>43707</v>
      </c>
      <c r="I121" s="91">
        <v>140</v>
      </c>
    </row>
    <row r="122" spans="1:9" hidden="1" outlineLevel="1" x14ac:dyDescent="0.35">
      <c r="A122" s="83" t="s">
        <v>4491</v>
      </c>
      <c r="B122" s="86" t="s">
        <v>4737</v>
      </c>
      <c r="C122" s="92" t="s">
        <v>4492</v>
      </c>
      <c r="D122" s="92" t="s">
        <v>232</v>
      </c>
      <c r="E122" s="89">
        <v>0</v>
      </c>
      <c r="F122" s="89">
        <v>1</v>
      </c>
      <c r="G122" s="293">
        <f t="shared" si="3"/>
        <v>1</v>
      </c>
      <c r="H122" s="80">
        <v>43707</v>
      </c>
      <c r="I122" s="91">
        <v>70</v>
      </c>
    </row>
    <row r="123" spans="1:9" hidden="1" outlineLevel="1" x14ac:dyDescent="0.35">
      <c r="A123" s="83" t="s">
        <v>4491</v>
      </c>
      <c r="B123" s="86" t="s">
        <v>4738</v>
      </c>
      <c r="C123" s="92" t="s">
        <v>4492</v>
      </c>
      <c r="D123" s="92" t="s">
        <v>4739</v>
      </c>
      <c r="E123" s="89">
        <v>5</v>
      </c>
      <c r="F123" s="89">
        <v>3</v>
      </c>
      <c r="G123" s="293">
        <f t="shared" si="3"/>
        <v>8</v>
      </c>
      <c r="H123" s="80">
        <v>43707</v>
      </c>
      <c r="I123" s="91">
        <v>70</v>
      </c>
    </row>
    <row r="124" spans="1:9" hidden="1" outlineLevel="1" x14ac:dyDescent="0.35">
      <c r="A124" s="83" t="s">
        <v>4491</v>
      </c>
      <c r="B124" s="86" t="s">
        <v>4740</v>
      </c>
      <c r="C124" s="92" t="s">
        <v>4492</v>
      </c>
      <c r="D124" s="92" t="s">
        <v>4741</v>
      </c>
      <c r="E124" s="89">
        <v>0</v>
      </c>
      <c r="F124" s="89">
        <v>2</v>
      </c>
      <c r="G124" s="293">
        <f t="shared" si="3"/>
        <v>2</v>
      </c>
      <c r="H124" s="80">
        <v>43707</v>
      </c>
      <c r="I124" s="91">
        <v>300</v>
      </c>
    </row>
    <row r="125" spans="1:9" hidden="1" outlineLevel="1" x14ac:dyDescent="0.35">
      <c r="A125" s="83" t="s">
        <v>4491</v>
      </c>
      <c r="B125" s="86" t="s">
        <v>4742</v>
      </c>
      <c r="C125" s="92" t="s">
        <v>4492</v>
      </c>
      <c r="D125" s="92" t="s">
        <v>4743</v>
      </c>
      <c r="E125" s="89">
        <v>1</v>
      </c>
      <c r="F125" s="89">
        <v>2</v>
      </c>
      <c r="G125" s="293">
        <f t="shared" si="3"/>
        <v>3</v>
      </c>
      <c r="H125" s="80">
        <v>43707</v>
      </c>
      <c r="I125" s="91">
        <v>350</v>
      </c>
    </row>
    <row r="126" spans="1:9" hidden="1" outlineLevel="1" x14ac:dyDescent="0.35">
      <c r="A126" s="83" t="s">
        <v>4491</v>
      </c>
      <c r="B126" s="86" t="s">
        <v>4744</v>
      </c>
      <c r="C126" s="92" t="s">
        <v>4492</v>
      </c>
      <c r="D126" s="92" t="s">
        <v>4745</v>
      </c>
      <c r="E126" s="89">
        <v>3</v>
      </c>
      <c r="F126" s="89">
        <v>2</v>
      </c>
      <c r="G126" s="293">
        <f t="shared" si="3"/>
        <v>5</v>
      </c>
      <c r="H126" s="80">
        <v>43707</v>
      </c>
      <c r="I126" s="91">
        <v>300</v>
      </c>
    </row>
    <row r="127" spans="1:9" hidden="1" outlineLevel="1" x14ac:dyDescent="0.35">
      <c r="A127" s="83" t="s">
        <v>4491</v>
      </c>
      <c r="B127" s="86" t="s">
        <v>4746</v>
      </c>
      <c r="C127" s="92" t="s">
        <v>4492</v>
      </c>
      <c r="D127" s="92" t="s">
        <v>4747</v>
      </c>
      <c r="E127" s="89">
        <v>3</v>
      </c>
      <c r="F127" s="89">
        <v>2</v>
      </c>
      <c r="G127" s="293">
        <f t="shared" si="3"/>
        <v>5</v>
      </c>
      <c r="H127" s="80">
        <v>43707</v>
      </c>
      <c r="I127" s="91">
        <v>100</v>
      </c>
    </row>
    <row r="128" spans="1:9" hidden="1" outlineLevel="1" x14ac:dyDescent="0.35">
      <c r="A128" s="83" t="s">
        <v>4491</v>
      </c>
      <c r="B128" s="86" t="s">
        <v>4748</v>
      </c>
      <c r="C128" s="92" t="s">
        <v>4492</v>
      </c>
      <c r="D128" s="92" t="s">
        <v>340</v>
      </c>
      <c r="E128" s="89">
        <v>5</v>
      </c>
      <c r="F128" s="89">
        <v>2</v>
      </c>
      <c r="G128" s="293">
        <f t="shared" si="3"/>
        <v>7</v>
      </c>
      <c r="H128" s="80">
        <v>43707</v>
      </c>
      <c r="I128" s="91">
        <v>100</v>
      </c>
    </row>
    <row r="129" spans="1:9" hidden="1" outlineLevel="1" x14ac:dyDescent="0.35">
      <c r="A129" s="83" t="s">
        <v>4491</v>
      </c>
      <c r="B129" s="86" t="s">
        <v>4749</v>
      </c>
      <c r="C129" s="92" t="s">
        <v>4492</v>
      </c>
      <c r="D129" s="92" t="s">
        <v>4750</v>
      </c>
      <c r="E129" s="89">
        <v>0</v>
      </c>
      <c r="F129" s="89">
        <v>1</v>
      </c>
      <c r="G129" s="293">
        <f t="shared" si="3"/>
        <v>1</v>
      </c>
      <c r="H129" s="80">
        <v>43707</v>
      </c>
      <c r="I129" s="91">
        <v>110</v>
      </c>
    </row>
    <row r="130" spans="1:9" hidden="1" outlineLevel="1" x14ac:dyDescent="0.35">
      <c r="A130" s="83" t="s">
        <v>4491</v>
      </c>
      <c r="B130" s="86" t="s">
        <v>4751</v>
      </c>
      <c r="C130" s="92" t="s">
        <v>4492</v>
      </c>
      <c r="D130" s="92" t="s">
        <v>4752</v>
      </c>
      <c r="E130" s="89">
        <v>1</v>
      </c>
      <c r="F130" s="89">
        <v>2</v>
      </c>
      <c r="G130" s="293">
        <f t="shared" si="3"/>
        <v>3</v>
      </c>
      <c r="H130" s="80">
        <v>43707</v>
      </c>
      <c r="I130" s="91">
        <v>170</v>
      </c>
    </row>
    <row r="131" spans="1:9" hidden="1" outlineLevel="1" x14ac:dyDescent="0.35">
      <c r="A131" s="83" t="s">
        <v>4491</v>
      </c>
      <c r="B131" s="86" t="s">
        <v>4753</v>
      </c>
      <c r="C131" s="92" t="s">
        <v>4492</v>
      </c>
      <c r="D131" s="92" t="s">
        <v>4754</v>
      </c>
      <c r="E131" s="89">
        <v>6</v>
      </c>
      <c r="F131" s="89">
        <v>2</v>
      </c>
      <c r="G131" s="293">
        <f t="shared" si="3"/>
        <v>8</v>
      </c>
      <c r="H131" s="80">
        <v>43707</v>
      </c>
      <c r="I131" s="91">
        <v>90</v>
      </c>
    </row>
    <row r="132" spans="1:9" hidden="1" outlineLevel="1" x14ac:dyDescent="0.35">
      <c r="A132" s="83" t="s">
        <v>4491</v>
      </c>
      <c r="B132" s="86" t="s">
        <v>4755</v>
      </c>
      <c r="C132" s="92" t="s">
        <v>4492</v>
      </c>
      <c r="D132" s="92" t="s">
        <v>4756</v>
      </c>
      <c r="E132" s="89">
        <v>1</v>
      </c>
      <c r="F132" s="89">
        <v>2</v>
      </c>
      <c r="G132" s="293">
        <f t="shared" si="3"/>
        <v>3</v>
      </c>
      <c r="H132" s="80">
        <v>43707</v>
      </c>
      <c r="I132" s="91">
        <v>90</v>
      </c>
    </row>
    <row r="133" spans="1:9" hidden="1" outlineLevel="1" x14ac:dyDescent="0.35">
      <c r="A133" s="83" t="s">
        <v>4491</v>
      </c>
      <c r="B133" s="86" t="s">
        <v>4757</v>
      </c>
      <c r="C133" s="92" t="s">
        <v>4492</v>
      </c>
      <c r="D133" s="92" t="s">
        <v>4758</v>
      </c>
      <c r="E133" s="89">
        <v>0</v>
      </c>
      <c r="F133" s="89">
        <v>2</v>
      </c>
      <c r="G133" s="293">
        <f t="shared" si="3"/>
        <v>2</v>
      </c>
      <c r="H133" s="80">
        <v>43707</v>
      </c>
      <c r="I133" s="91">
        <v>260</v>
      </c>
    </row>
    <row r="134" spans="1:9" hidden="1" outlineLevel="1" x14ac:dyDescent="0.35">
      <c r="A134" s="83" t="s">
        <v>4491</v>
      </c>
      <c r="B134" s="86" t="s">
        <v>4759</v>
      </c>
      <c r="C134" s="92" t="s">
        <v>4492</v>
      </c>
      <c r="D134" s="92" t="s">
        <v>4760</v>
      </c>
      <c r="E134" s="89">
        <v>0</v>
      </c>
      <c r="F134" s="89">
        <v>1</v>
      </c>
      <c r="G134" s="293">
        <f t="shared" si="3"/>
        <v>1</v>
      </c>
      <c r="H134" s="80">
        <v>43707</v>
      </c>
      <c r="I134" s="91">
        <v>100</v>
      </c>
    </row>
    <row r="135" spans="1:9" hidden="1" outlineLevel="1" x14ac:dyDescent="0.35">
      <c r="A135" s="83" t="s">
        <v>4491</v>
      </c>
      <c r="B135" s="86" t="s">
        <v>4761</v>
      </c>
      <c r="C135" s="92" t="s">
        <v>4492</v>
      </c>
      <c r="D135" s="92" t="s">
        <v>4762</v>
      </c>
      <c r="E135" s="89">
        <v>5</v>
      </c>
      <c r="F135" s="89">
        <v>2</v>
      </c>
      <c r="G135" s="293">
        <f t="shared" si="3"/>
        <v>7</v>
      </c>
      <c r="H135" s="80">
        <v>43707</v>
      </c>
      <c r="I135" s="91">
        <v>350</v>
      </c>
    </row>
    <row r="136" spans="1:9" ht="15" collapsed="1" thickBot="1" x14ac:dyDescent="0.4">
      <c r="A136" s="84" t="s">
        <v>4491</v>
      </c>
      <c r="B136" s="87"/>
      <c r="C136" s="93" t="s">
        <v>4492</v>
      </c>
      <c r="D136" s="135">
        <f>COUNTA(D97:D135)</f>
        <v>39</v>
      </c>
      <c r="E136" s="135">
        <f>SUM(E97:E135)</f>
        <v>120</v>
      </c>
      <c r="F136" s="135">
        <f>SUM(F97:F135)</f>
        <v>93</v>
      </c>
      <c r="G136" s="135">
        <f>SUM(G97:G135)</f>
        <v>213</v>
      </c>
      <c r="H136" s="105">
        <v>43707</v>
      </c>
      <c r="I136" s="136">
        <f>AVERAGE(I97:I135)</f>
        <v>172.82051282051282</v>
      </c>
    </row>
    <row r="137" spans="1:9" hidden="1" outlineLevel="1" x14ac:dyDescent="0.35">
      <c r="A137" s="85" t="s">
        <v>4493</v>
      </c>
      <c r="B137" s="88" t="s">
        <v>4763</v>
      </c>
      <c r="C137" s="99" t="s">
        <v>4764</v>
      </c>
      <c r="D137" s="85" t="s">
        <v>4765</v>
      </c>
      <c r="E137" s="111">
        <v>9</v>
      </c>
      <c r="F137" s="111">
        <v>3</v>
      </c>
      <c r="G137" s="112">
        <f t="shared" ref="G137:G168" si="4">E137+F137</f>
        <v>12</v>
      </c>
      <c r="H137" s="80">
        <v>43721</v>
      </c>
      <c r="I137" s="123">
        <v>200</v>
      </c>
    </row>
    <row r="138" spans="1:9" hidden="1" outlineLevel="1" x14ac:dyDescent="0.35">
      <c r="A138" s="83" t="s">
        <v>4493</v>
      </c>
      <c r="B138" s="86" t="s">
        <v>4766</v>
      </c>
      <c r="C138" s="92" t="s">
        <v>4764</v>
      </c>
      <c r="D138" s="83" t="s">
        <v>4767</v>
      </c>
      <c r="E138" s="89">
        <v>2</v>
      </c>
      <c r="F138" s="89">
        <v>4</v>
      </c>
      <c r="G138" s="90">
        <f t="shared" si="4"/>
        <v>6</v>
      </c>
      <c r="H138" s="80">
        <v>43721</v>
      </c>
      <c r="I138" s="91">
        <v>300</v>
      </c>
    </row>
    <row r="139" spans="1:9" hidden="1" outlineLevel="1" x14ac:dyDescent="0.35">
      <c r="A139" s="83" t="s">
        <v>4493</v>
      </c>
      <c r="B139" s="86" t="s">
        <v>4768</v>
      </c>
      <c r="C139" s="92" t="s">
        <v>4764</v>
      </c>
      <c r="D139" s="83" t="s">
        <v>4769</v>
      </c>
      <c r="E139" s="89">
        <v>2</v>
      </c>
      <c r="F139" s="89">
        <v>3</v>
      </c>
      <c r="G139" s="90">
        <f t="shared" si="4"/>
        <v>5</v>
      </c>
      <c r="H139" s="80">
        <v>43721</v>
      </c>
      <c r="I139" s="91">
        <v>400</v>
      </c>
    </row>
    <row r="140" spans="1:9" hidden="1" outlineLevel="1" x14ac:dyDescent="0.35">
      <c r="A140" s="83" t="s">
        <v>4493</v>
      </c>
      <c r="B140" s="86" t="s">
        <v>4770</v>
      </c>
      <c r="C140" s="92" t="s">
        <v>4764</v>
      </c>
      <c r="D140" s="83" t="s">
        <v>4771</v>
      </c>
      <c r="E140" s="89">
        <v>0</v>
      </c>
      <c r="F140" s="89">
        <v>2</v>
      </c>
      <c r="G140" s="90">
        <f t="shared" si="4"/>
        <v>2</v>
      </c>
      <c r="H140" s="80">
        <v>43721</v>
      </c>
      <c r="I140" s="91">
        <v>100</v>
      </c>
    </row>
    <row r="141" spans="1:9" hidden="1" outlineLevel="1" x14ac:dyDescent="0.35">
      <c r="A141" s="83" t="s">
        <v>4493</v>
      </c>
      <c r="B141" s="86" t="s">
        <v>4772</v>
      </c>
      <c r="C141" s="92" t="s">
        <v>4764</v>
      </c>
      <c r="D141" s="83" t="s">
        <v>4773</v>
      </c>
      <c r="E141" s="89">
        <v>2</v>
      </c>
      <c r="F141" s="89">
        <v>2</v>
      </c>
      <c r="G141" s="90">
        <f t="shared" si="4"/>
        <v>4</v>
      </c>
      <c r="H141" s="80">
        <v>43721</v>
      </c>
      <c r="I141" s="91">
        <v>1000</v>
      </c>
    </row>
    <row r="142" spans="1:9" hidden="1" outlineLevel="1" x14ac:dyDescent="0.35">
      <c r="A142" s="83" t="s">
        <v>4493</v>
      </c>
      <c r="B142" s="86" t="s">
        <v>4774</v>
      </c>
      <c r="C142" s="92" t="s">
        <v>4764</v>
      </c>
      <c r="D142" s="83" t="s">
        <v>4775</v>
      </c>
      <c r="E142" s="89">
        <v>4</v>
      </c>
      <c r="F142" s="89">
        <v>2</v>
      </c>
      <c r="G142" s="90">
        <f t="shared" si="4"/>
        <v>6</v>
      </c>
      <c r="H142" s="80">
        <v>43721</v>
      </c>
      <c r="I142" s="91">
        <v>1000</v>
      </c>
    </row>
    <row r="143" spans="1:9" hidden="1" outlineLevel="1" x14ac:dyDescent="0.35">
      <c r="A143" s="83" t="s">
        <v>4493</v>
      </c>
      <c r="B143" s="86" t="s">
        <v>4776</v>
      </c>
      <c r="C143" s="92" t="s">
        <v>4764</v>
      </c>
      <c r="D143" s="83" t="s">
        <v>4777</v>
      </c>
      <c r="E143" s="89">
        <v>3</v>
      </c>
      <c r="F143" s="89">
        <v>2</v>
      </c>
      <c r="G143" s="90">
        <f t="shared" si="4"/>
        <v>5</v>
      </c>
      <c r="H143" s="80">
        <v>43721</v>
      </c>
      <c r="I143" s="91">
        <v>900</v>
      </c>
    </row>
    <row r="144" spans="1:9" hidden="1" outlineLevel="1" x14ac:dyDescent="0.35">
      <c r="A144" s="83" t="s">
        <v>4493</v>
      </c>
      <c r="B144" s="86" t="s">
        <v>4778</v>
      </c>
      <c r="C144" s="92" t="s">
        <v>4764</v>
      </c>
      <c r="D144" s="83" t="s">
        <v>4779</v>
      </c>
      <c r="E144" s="89">
        <v>4</v>
      </c>
      <c r="F144" s="89">
        <v>2</v>
      </c>
      <c r="G144" s="90">
        <f t="shared" si="4"/>
        <v>6</v>
      </c>
      <c r="H144" s="80">
        <v>43721</v>
      </c>
      <c r="I144" s="91">
        <v>1000</v>
      </c>
    </row>
    <row r="145" spans="1:9" hidden="1" outlineLevel="1" x14ac:dyDescent="0.35">
      <c r="A145" s="120" t="s">
        <v>4493</v>
      </c>
      <c r="B145" s="121" t="s">
        <v>4780</v>
      </c>
      <c r="C145" s="122" t="s">
        <v>4764</v>
      </c>
      <c r="D145" s="120" t="s">
        <v>4781</v>
      </c>
      <c r="E145" s="166">
        <v>6</v>
      </c>
      <c r="F145" s="166">
        <v>2</v>
      </c>
      <c r="G145" s="183">
        <f t="shared" si="4"/>
        <v>8</v>
      </c>
      <c r="H145" s="80">
        <v>43721</v>
      </c>
      <c r="I145" s="164">
        <v>1500</v>
      </c>
    </row>
    <row r="146" spans="1:9" hidden="1" outlineLevel="1" x14ac:dyDescent="0.35">
      <c r="A146" s="83" t="s">
        <v>4493</v>
      </c>
      <c r="B146" s="86" t="s">
        <v>4782</v>
      </c>
      <c r="C146" s="92" t="s">
        <v>4764</v>
      </c>
      <c r="D146" s="92" t="s">
        <v>4783</v>
      </c>
      <c r="E146" s="89">
        <v>4</v>
      </c>
      <c r="F146" s="89">
        <v>3</v>
      </c>
      <c r="G146" s="90">
        <f t="shared" si="4"/>
        <v>7</v>
      </c>
      <c r="H146" s="80">
        <v>43721</v>
      </c>
      <c r="I146" s="91">
        <v>300</v>
      </c>
    </row>
    <row r="147" spans="1:9" hidden="1" outlineLevel="1" x14ac:dyDescent="0.35">
      <c r="A147" s="83" t="s">
        <v>4493</v>
      </c>
      <c r="B147" s="86" t="s">
        <v>4784</v>
      </c>
      <c r="C147" s="92" t="s">
        <v>4764</v>
      </c>
      <c r="D147" s="92" t="s">
        <v>4785</v>
      </c>
      <c r="E147" s="89">
        <v>7</v>
      </c>
      <c r="F147" s="89">
        <v>2</v>
      </c>
      <c r="G147" s="90">
        <f t="shared" si="4"/>
        <v>9</v>
      </c>
      <c r="H147" s="80">
        <v>43721</v>
      </c>
      <c r="I147" s="91">
        <v>400</v>
      </c>
    </row>
    <row r="148" spans="1:9" hidden="1" outlineLevel="1" x14ac:dyDescent="0.35">
      <c r="A148" s="83" t="s">
        <v>4493</v>
      </c>
      <c r="B148" s="86" t="s">
        <v>4786</v>
      </c>
      <c r="C148" s="92" t="s">
        <v>4764</v>
      </c>
      <c r="D148" s="92" t="s">
        <v>2092</v>
      </c>
      <c r="E148" s="89">
        <v>7</v>
      </c>
      <c r="F148" s="89">
        <v>2</v>
      </c>
      <c r="G148" s="90">
        <f t="shared" si="4"/>
        <v>9</v>
      </c>
      <c r="H148" s="80">
        <v>43721</v>
      </c>
      <c r="I148" s="91">
        <v>1000</v>
      </c>
    </row>
    <row r="149" spans="1:9" hidden="1" outlineLevel="1" x14ac:dyDescent="0.35">
      <c r="A149" s="120" t="s">
        <v>4493</v>
      </c>
      <c r="B149" s="121" t="s">
        <v>4787</v>
      </c>
      <c r="C149" s="122" t="s">
        <v>4764</v>
      </c>
      <c r="D149" s="122" t="s">
        <v>4788</v>
      </c>
      <c r="E149" s="166">
        <v>9</v>
      </c>
      <c r="F149" s="166">
        <v>3</v>
      </c>
      <c r="G149" s="183">
        <f t="shared" si="4"/>
        <v>12</v>
      </c>
      <c r="H149" s="80">
        <v>43721</v>
      </c>
      <c r="I149" s="164">
        <v>2000</v>
      </c>
    </row>
    <row r="150" spans="1:9" hidden="1" outlineLevel="1" x14ac:dyDescent="0.35">
      <c r="A150" s="120" t="s">
        <v>4493</v>
      </c>
      <c r="B150" s="121" t="s">
        <v>4789</v>
      </c>
      <c r="C150" s="122" t="s">
        <v>4764</v>
      </c>
      <c r="D150" s="122" t="s">
        <v>4790</v>
      </c>
      <c r="E150" s="166">
        <v>6</v>
      </c>
      <c r="F150" s="166">
        <v>2</v>
      </c>
      <c r="G150" s="183">
        <f t="shared" si="4"/>
        <v>8</v>
      </c>
      <c r="H150" s="80">
        <v>43721</v>
      </c>
      <c r="I150" s="164">
        <v>2000</v>
      </c>
    </row>
    <row r="151" spans="1:9" hidden="1" outlineLevel="1" x14ac:dyDescent="0.35">
      <c r="A151" s="120" t="s">
        <v>4493</v>
      </c>
      <c r="B151" s="121" t="s">
        <v>4791</v>
      </c>
      <c r="C151" s="122" t="s">
        <v>4764</v>
      </c>
      <c r="D151" s="122" t="s">
        <v>4792</v>
      </c>
      <c r="E151" s="166">
        <v>7</v>
      </c>
      <c r="F151" s="166">
        <v>3</v>
      </c>
      <c r="G151" s="183">
        <f t="shared" si="4"/>
        <v>10</v>
      </c>
      <c r="H151" s="80">
        <v>43721</v>
      </c>
      <c r="I151" s="164">
        <v>2000</v>
      </c>
    </row>
    <row r="152" spans="1:9" hidden="1" outlineLevel="1" x14ac:dyDescent="0.35">
      <c r="A152" s="83" t="s">
        <v>4493</v>
      </c>
      <c r="B152" s="86" t="s">
        <v>4793</v>
      </c>
      <c r="C152" s="92" t="s">
        <v>4764</v>
      </c>
      <c r="D152" s="92" t="s">
        <v>4794</v>
      </c>
      <c r="E152" s="89">
        <v>0</v>
      </c>
      <c r="F152" s="89">
        <v>3</v>
      </c>
      <c r="G152" s="90">
        <f t="shared" si="4"/>
        <v>3</v>
      </c>
      <c r="H152" s="80">
        <v>43721</v>
      </c>
      <c r="I152" s="91">
        <v>1000</v>
      </c>
    </row>
    <row r="153" spans="1:9" hidden="1" outlineLevel="1" x14ac:dyDescent="0.35">
      <c r="A153" s="83" t="s">
        <v>4493</v>
      </c>
      <c r="B153" s="86" t="s">
        <v>4795</v>
      </c>
      <c r="C153" s="92" t="s">
        <v>4764</v>
      </c>
      <c r="D153" s="92" t="s">
        <v>4796</v>
      </c>
      <c r="E153" s="89">
        <v>2</v>
      </c>
      <c r="F153" s="89">
        <v>1</v>
      </c>
      <c r="G153" s="90">
        <f t="shared" si="4"/>
        <v>3</v>
      </c>
      <c r="H153" s="80">
        <v>43721</v>
      </c>
      <c r="I153" s="91">
        <v>1000</v>
      </c>
    </row>
    <row r="154" spans="1:9" hidden="1" outlineLevel="1" x14ac:dyDescent="0.35">
      <c r="A154" s="120" t="s">
        <v>4493</v>
      </c>
      <c r="B154" s="121" t="s">
        <v>4797</v>
      </c>
      <c r="C154" s="122" t="s">
        <v>4764</v>
      </c>
      <c r="D154" s="122" t="s">
        <v>4798</v>
      </c>
      <c r="E154" s="166">
        <v>6</v>
      </c>
      <c r="F154" s="166">
        <v>1</v>
      </c>
      <c r="G154" s="183">
        <f t="shared" si="4"/>
        <v>7</v>
      </c>
      <c r="H154" s="80">
        <v>43721</v>
      </c>
      <c r="I154" s="164">
        <v>2000</v>
      </c>
    </row>
    <row r="155" spans="1:9" hidden="1" outlineLevel="1" x14ac:dyDescent="0.35">
      <c r="A155" s="83" t="s">
        <v>4493</v>
      </c>
      <c r="B155" s="86" t="s">
        <v>4799</v>
      </c>
      <c r="C155" s="92" t="s">
        <v>4764</v>
      </c>
      <c r="D155" s="92" t="s">
        <v>4800</v>
      </c>
      <c r="E155" s="89">
        <v>1</v>
      </c>
      <c r="F155" s="89">
        <v>2</v>
      </c>
      <c r="G155" s="90">
        <f t="shared" si="4"/>
        <v>3</v>
      </c>
      <c r="H155" s="80">
        <v>43721</v>
      </c>
      <c r="I155" s="91">
        <v>50</v>
      </c>
    </row>
    <row r="156" spans="1:9" hidden="1" outlineLevel="1" x14ac:dyDescent="0.35">
      <c r="A156" s="83" t="s">
        <v>4493</v>
      </c>
      <c r="B156" s="86" t="s">
        <v>4801</v>
      </c>
      <c r="C156" s="92" t="s">
        <v>4764</v>
      </c>
      <c r="D156" s="83" t="s">
        <v>4802</v>
      </c>
      <c r="E156" s="89">
        <v>1</v>
      </c>
      <c r="F156" s="89">
        <v>1</v>
      </c>
      <c r="G156" s="90">
        <f t="shared" si="4"/>
        <v>2</v>
      </c>
      <c r="H156" s="80">
        <v>43721</v>
      </c>
      <c r="I156" s="91">
        <v>1000</v>
      </c>
    </row>
    <row r="157" spans="1:9" hidden="1" outlineLevel="1" x14ac:dyDescent="0.35">
      <c r="A157" s="120" t="s">
        <v>4493</v>
      </c>
      <c r="B157" s="121" t="s">
        <v>4803</v>
      </c>
      <c r="C157" s="122" t="s">
        <v>4764</v>
      </c>
      <c r="D157" s="120" t="s">
        <v>4804</v>
      </c>
      <c r="E157" s="166">
        <v>1</v>
      </c>
      <c r="F157" s="166">
        <v>2</v>
      </c>
      <c r="G157" s="183">
        <f t="shared" si="4"/>
        <v>3</v>
      </c>
      <c r="H157" s="80">
        <v>43721</v>
      </c>
      <c r="I157" s="164">
        <v>2000</v>
      </c>
    </row>
    <row r="158" spans="1:9" hidden="1" outlineLevel="1" x14ac:dyDescent="0.35">
      <c r="A158" s="83" t="s">
        <v>4493</v>
      </c>
      <c r="B158" s="86" t="s">
        <v>4805</v>
      </c>
      <c r="C158" s="92" t="s">
        <v>4764</v>
      </c>
      <c r="D158" s="83" t="s">
        <v>4806</v>
      </c>
      <c r="E158" s="89">
        <v>2</v>
      </c>
      <c r="F158" s="89">
        <v>2</v>
      </c>
      <c r="G158" s="90">
        <f t="shared" si="4"/>
        <v>4</v>
      </c>
      <c r="H158" s="80">
        <v>43721</v>
      </c>
      <c r="I158" s="91">
        <v>400</v>
      </c>
    </row>
    <row r="159" spans="1:9" hidden="1" outlineLevel="1" x14ac:dyDescent="0.35">
      <c r="A159" s="83" t="s">
        <v>4493</v>
      </c>
      <c r="B159" s="86" t="s">
        <v>4807</v>
      </c>
      <c r="C159" s="92" t="s">
        <v>4764</v>
      </c>
      <c r="D159" s="83" t="s">
        <v>4808</v>
      </c>
      <c r="E159" s="89">
        <v>9</v>
      </c>
      <c r="F159" s="89">
        <v>3</v>
      </c>
      <c r="G159" s="90">
        <f t="shared" si="4"/>
        <v>12</v>
      </c>
      <c r="H159" s="80">
        <v>43721</v>
      </c>
      <c r="I159" s="91">
        <v>1000</v>
      </c>
    </row>
    <row r="160" spans="1:9" hidden="1" outlineLevel="1" x14ac:dyDescent="0.35">
      <c r="A160" s="83" t="s">
        <v>4493</v>
      </c>
      <c r="B160" s="86" t="s">
        <v>4809</v>
      </c>
      <c r="C160" s="92" t="s">
        <v>4764</v>
      </c>
      <c r="D160" s="92" t="s">
        <v>4810</v>
      </c>
      <c r="E160" s="89">
        <v>3</v>
      </c>
      <c r="F160" s="89">
        <v>3</v>
      </c>
      <c r="G160" s="90">
        <f t="shared" si="4"/>
        <v>6</v>
      </c>
      <c r="H160" s="80">
        <v>43721</v>
      </c>
      <c r="I160" s="91">
        <v>1000</v>
      </c>
    </row>
    <row r="161" spans="1:9" hidden="1" outlineLevel="1" x14ac:dyDescent="0.35">
      <c r="A161" s="83" t="s">
        <v>4493</v>
      </c>
      <c r="B161" s="86" t="s">
        <v>4811</v>
      </c>
      <c r="C161" s="92" t="s">
        <v>4764</v>
      </c>
      <c r="D161" s="92" t="s">
        <v>4812</v>
      </c>
      <c r="E161" s="89">
        <v>3</v>
      </c>
      <c r="F161" s="89">
        <v>3</v>
      </c>
      <c r="G161" s="90">
        <f t="shared" si="4"/>
        <v>6</v>
      </c>
      <c r="H161" s="80">
        <v>43721</v>
      </c>
      <c r="I161" s="91">
        <v>1000</v>
      </c>
    </row>
    <row r="162" spans="1:9" hidden="1" outlineLevel="1" x14ac:dyDescent="0.35">
      <c r="A162" s="83" t="s">
        <v>4493</v>
      </c>
      <c r="B162" s="86" t="s">
        <v>4813</v>
      </c>
      <c r="C162" s="92" t="s">
        <v>4764</v>
      </c>
      <c r="D162" s="92" t="s">
        <v>4814</v>
      </c>
      <c r="E162" s="89">
        <v>9</v>
      </c>
      <c r="F162" s="89">
        <v>2</v>
      </c>
      <c r="G162" s="90">
        <f t="shared" si="4"/>
        <v>11</v>
      </c>
      <c r="H162" s="80">
        <v>43721</v>
      </c>
      <c r="I162" s="91">
        <v>900</v>
      </c>
    </row>
    <row r="163" spans="1:9" hidden="1" outlineLevel="1" x14ac:dyDescent="0.35">
      <c r="A163" s="83" t="s">
        <v>4493</v>
      </c>
      <c r="B163" s="86" t="s">
        <v>4815</v>
      </c>
      <c r="C163" s="92" t="s">
        <v>4764</v>
      </c>
      <c r="D163" s="92" t="s">
        <v>4816</v>
      </c>
      <c r="E163" s="89">
        <v>6</v>
      </c>
      <c r="F163" s="89">
        <v>3</v>
      </c>
      <c r="G163" s="90">
        <f t="shared" si="4"/>
        <v>9</v>
      </c>
      <c r="H163" s="80">
        <v>43721</v>
      </c>
      <c r="I163" s="91">
        <v>900</v>
      </c>
    </row>
    <row r="164" spans="1:9" hidden="1" outlineLevel="1" x14ac:dyDescent="0.35">
      <c r="A164" s="83" t="s">
        <v>4493</v>
      </c>
      <c r="B164" s="86" t="s">
        <v>4817</v>
      </c>
      <c r="C164" s="92" t="s">
        <v>4764</v>
      </c>
      <c r="D164" s="92" t="s">
        <v>4818</v>
      </c>
      <c r="E164" s="89">
        <v>4</v>
      </c>
      <c r="F164" s="89">
        <v>2</v>
      </c>
      <c r="G164" s="90">
        <f t="shared" si="4"/>
        <v>6</v>
      </c>
      <c r="H164" s="80">
        <v>43721</v>
      </c>
      <c r="I164" s="91">
        <v>1000</v>
      </c>
    </row>
    <row r="165" spans="1:9" hidden="1" outlineLevel="1" x14ac:dyDescent="0.35">
      <c r="A165" s="83" t="s">
        <v>4493</v>
      </c>
      <c r="B165" s="86" t="s">
        <v>4819</v>
      </c>
      <c r="C165" s="92" t="s">
        <v>4764</v>
      </c>
      <c r="D165" s="92" t="s">
        <v>4820</v>
      </c>
      <c r="E165" s="89">
        <v>6</v>
      </c>
      <c r="F165" s="89">
        <v>2</v>
      </c>
      <c r="G165" s="90">
        <f t="shared" si="4"/>
        <v>8</v>
      </c>
      <c r="H165" s="80">
        <v>43721</v>
      </c>
      <c r="I165" s="91">
        <v>1000</v>
      </c>
    </row>
    <row r="166" spans="1:9" hidden="1" outlineLevel="1" x14ac:dyDescent="0.35">
      <c r="A166" s="83" t="s">
        <v>4493</v>
      </c>
      <c r="B166" s="86" t="s">
        <v>4821</v>
      </c>
      <c r="C166" s="92" t="s">
        <v>4764</v>
      </c>
      <c r="D166" s="92" t="s">
        <v>4822</v>
      </c>
      <c r="E166" s="89">
        <v>1</v>
      </c>
      <c r="F166" s="89">
        <v>4</v>
      </c>
      <c r="G166" s="90">
        <f t="shared" si="4"/>
        <v>5</v>
      </c>
      <c r="H166" s="80">
        <v>43721</v>
      </c>
      <c r="I166" s="91">
        <v>1000</v>
      </c>
    </row>
    <row r="167" spans="1:9" hidden="1" outlineLevel="1" x14ac:dyDescent="0.35">
      <c r="A167" s="83" t="s">
        <v>4493</v>
      </c>
      <c r="B167" s="86" t="s">
        <v>4823</v>
      </c>
      <c r="C167" s="92" t="s">
        <v>4764</v>
      </c>
      <c r="D167" s="92" t="s">
        <v>4824</v>
      </c>
      <c r="E167" s="89">
        <v>2</v>
      </c>
      <c r="F167" s="89">
        <v>2</v>
      </c>
      <c r="G167" s="90">
        <f t="shared" si="4"/>
        <v>4</v>
      </c>
      <c r="H167" s="80">
        <v>43721</v>
      </c>
      <c r="I167" s="91">
        <v>900</v>
      </c>
    </row>
    <row r="168" spans="1:9" hidden="1" outlineLevel="1" x14ac:dyDescent="0.35">
      <c r="A168" s="83" t="s">
        <v>4493</v>
      </c>
      <c r="B168" s="86" t="s">
        <v>4825</v>
      </c>
      <c r="C168" s="92" t="s">
        <v>4764</v>
      </c>
      <c r="D168" s="92" t="s">
        <v>4826</v>
      </c>
      <c r="E168" s="89">
        <v>7</v>
      </c>
      <c r="F168" s="89">
        <v>2</v>
      </c>
      <c r="G168" s="90">
        <f t="shared" si="4"/>
        <v>9</v>
      </c>
      <c r="H168" s="80">
        <v>43721</v>
      </c>
      <c r="I168" s="91">
        <v>800</v>
      </c>
    </row>
    <row r="169" spans="1:9" hidden="1" outlineLevel="1" x14ac:dyDescent="0.35">
      <c r="A169" s="83" t="s">
        <v>4493</v>
      </c>
      <c r="B169" s="86" t="s">
        <v>4827</v>
      </c>
      <c r="C169" s="92" t="s">
        <v>4764</v>
      </c>
      <c r="D169" s="92" t="s">
        <v>4828</v>
      </c>
      <c r="E169" s="89">
        <v>0</v>
      </c>
      <c r="F169" s="89">
        <v>1</v>
      </c>
      <c r="G169" s="90">
        <f t="shared" ref="G169:G196" si="5">E169+F169</f>
        <v>1</v>
      </c>
      <c r="H169" s="80">
        <v>43721</v>
      </c>
      <c r="I169" s="91">
        <v>1000</v>
      </c>
    </row>
    <row r="170" spans="1:9" hidden="1" outlineLevel="1" x14ac:dyDescent="0.35">
      <c r="A170" s="120" t="s">
        <v>4493</v>
      </c>
      <c r="B170" s="121" t="s">
        <v>4829</v>
      </c>
      <c r="C170" s="122" t="s">
        <v>4764</v>
      </c>
      <c r="D170" s="122" t="s">
        <v>4830</v>
      </c>
      <c r="E170" s="166">
        <v>3</v>
      </c>
      <c r="F170" s="166">
        <v>1</v>
      </c>
      <c r="G170" s="183">
        <f t="shared" si="5"/>
        <v>4</v>
      </c>
      <c r="H170" s="80">
        <v>43721</v>
      </c>
      <c r="I170" s="164">
        <v>2000</v>
      </c>
    </row>
    <row r="171" spans="1:9" hidden="1" outlineLevel="1" x14ac:dyDescent="0.35">
      <c r="A171" s="83" t="s">
        <v>4493</v>
      </c>
      <c r="B171" s="86" t="s">
        <v>4831</v>
      </c>
      <c r="C171" s="92" t="s">
        <v>4764</v>
      </c>
      <c r="D171" s="92" t="s">
        <v>4832</v>
      </c>
      <c r="E171" s="89">
        <v>5</v>
      </c>
      <c r="F171" s="89">
        <v>2</v>
      </c>
      <c r="G171" s="90">
        <f t="shared" si="5"/>
        <v>7</v>
      </c>
      <c r="H171" s="80">
        <v>43721</v>
      </c>
      <c r="I171" s="91">
        <v>1000</v>
      </c>
    </row>
    <row r="172" spans="1:9" hidden="1" outlineLevel="1" x14ac:dyDescent="0.35">
      <c r="A172" s="83" t="s">
        <v>4493</v>
      </c>
      <c r="B172" s="86" t="s">
        <v>4833</v>
      </c>
      <c r="C172" s="92" t="s">
        <v>4764</v>
      </c>
      <c r="D172" s="92" t="s">
        <v>4834</v>
      </c>
      <c r="E172" s="89">
        <v>11</v>
      </c>
      <c r="F172" s="89">
        <v>6</v>
      </c>
      <c r="G172" s="90">
        <f t="shared" si="5"/>
        <v>17</v>
      </c>
      <c r="H172" s="80">
        <v>43721</v>
      </c>
      <c r="I172" s="91">
        <v>900</v>
      </c>
    </row>
    <row r="173" spans="1:9" hidden="1" outlineLevel="1" x14ac:dyDescent="0.35">
      <c r="A173" s="83" t="s">
        <v>4493</v>
      </c>
      <c r="B173" s="86" t="s">
        <v>4835</v>
      </c>
      <c r="C173" s="92" t="s">
        <v>4764</v>
      </c>
      <c r="D173" s="92" t="s">
        <v>4836</v>
      </c>
      <c r="E173" s="89">
        <v>6</v>
      </c>
      <c r="F173" s="89">
        <v>2</v>
      </c>
      <c r="G173" s="90">
        <f t="shared" si="5"/>
        <v>8</v>
      </c>
      <c r="H173" s="80">
        <v>43721</v>
      </c>
      <c r="I173" s="91">
        <v>1000</v>
      </c>
    </row>
    <row r="174" spans="1:9" hidden="1" outlineLevel="1" x14ac:dyDescent="0.35">
      <c r="A174" s="83" t="s">
        <v>4493</v>
      </c>
      <c r="B174" s="86" t="s">
        <v>4837</v>
      </c>
      <c r="C174" s="92" t="s">
        <v>4764</v>
      </c>
      <c r="D174" s="92" t="s">
        <v>4838</v>
      </c>
      <c r="E174" s="89">
        <v>9</v>
      </c>
      <c r="F174" s="89">
        <v>2</v>
      </c>
      <c r="G174" s="90">
        <f t="shared" si="5"/>
        <v>11</v>
      </c>
      <c r="H174" s="80">
        <v>43721</v>
      </c>
      <c r="I174" s="91">
        <v>1000</v>
      </c>
    </row>
    <row r="175" spans="1:9" hidden="1" outlineLevel="1" x14ac:dyDescent="0.35">
      <c r="A175" s="83" t="s">
        <v>4493</v>
      </c>
      <c r="B175" s="86" t="s">
        <v>4839</v>
      </c>
      <c r="C175" s="92" t="s">
        <v>4764</v>
      </c>
      <c r="D175" s="92" t="s">
        <v>4840</v>
      </c>
      <c r="E175" s="89">
        <v>5</v>
      </c>
      <c r="F175" s="89">
        <v>1</v>
      </c>
      <c r="G175" s="90">
        <f t="shared" si="5"/>
        <v>6</v>
      </c>
      <c r="H175" s="80">
        <v>43721</v>
      </c>
      <c r="I175" s="91">
        <v>1000</v>
      </c>
    </row>
    <row r="176" spans="1:9" hidden="1" outlineLevel="1" x14ac:dyDescent="0.35">
      <c r="A176" s="83" t="s">
        <v>4493</v>
      </c>
      <c r="B176" s="86" t="s">
        <v>4841</v>
      </c>
      <c r="C176" s="92" t="s">
        <v>4764</v>
      </c>
      <c r="D176" s="92" t="s">
        <v>4842</v>
      </c>
      <c r="E176" s="89">
        <v>4</v>
      </c>
      <c r="F176" s="89">
        <v>2</v>
      </c>
      <c r="G176" s="90">
        <f t="shared" si="5"/>
        <v>6</v>
      </c>
      <c r="H176" s="80">
        <v>43721</v>
      </c>
      <c r="I176" s="91">
        <v>900</v>
      </c>
    </row>
    <row r="177" spans="1:9" hidden="1" outlineLevel="1" x14ac:dyDescent="0.35">
      <c r="A177" s="83" t="s">
        <v>4493</v>
      </c>
      <c r="B177" s="86" t="s">
        <v>4843</v>
      </c>
      <c r="C177" s="92" t="s">
        <v>4764</v>
      </c>
      <c r="D177" s="92" t="s">
        <v>4844</v>
      </c>
      <c r="E177" s="89">
        <v>14</v>
      </c>
      <c r="F177" s="89">
        <v>4</v>
      </c>
      <c r="G177" s="90">
        <f t="shared" si="5"/>
        <v>18</v>
      </c>
      <c r="H177" s="80">
        <v>43721</v>
      </c>
      <c r="I177" s="91">
        <v>900</v>
      </c>
    </row>
    <row r="178" spans="1:9" hidden="1" outlineLevel="1" x14ac:dyDescent="0.35">
      <c r="A178" s="83" t="s">
        <v>4493</v>
      </c>
      <c r="B178" s="86" t="s">
        <v>4845</v>
      </c>
      <c r="C178" s="92" t="s">
        <v>4764</v>
      </c>
      <c r="D178" s="92" t="s">
        <v>4846</v>
      </c>
      <c r="E178" s="89">
        <v>5</v>
      </c>
      <c r="F178" s="89">
        <v>2</v>
      </c>
      <c r="G178" s="90">
        <f t="shared" si="5"/>
        <v>7</v>
      </c>
      <c r="H178" s="80">
        <v>43721</v>
      </c>
      <c r="I178" s="91">
        <v>100</v>
      </c>
    </row>
    <row r="179" spans="1:9" hidden="1" outlineLevel="1" x14ac:dyDescent="0.35">
      <c r="A179" s="120" t="s">
        <v>4493</v>
      </c>
      <c r="B179" s="121" t="s">
        <v>4847</v>
      </c>
      <c r="C179" s="122" t="s">
        <v>4764</v>
      </c>
      <c r="D179" s="120" t="s">
        <v>4848</v>
      </c>
      <c r="E179" s="166">
        <v>5</v>
      </c>
      <c r="F179" s="166">
        <v>2</v>
      </c>
      <c r="G179" s="183">
        <f t="shared" si="5"/>
        <v>7</v>
      </c>
      <c r="H179" s="80">
        <v>43721</v>
      </c>
      <c r="I179" s="164">
        <v>2500</v>
      </c>
    </row>
    <row r="180" spans="1:9" hidden="1" outlineLevel="1" x14ac:dyDescent="0.35">
      <c r="A180" s="83" t="s">
        <v>4493</v>
      </c>
      <c r="B180" s="86" t="s">
        <v>4849</v>
      </c>
      <c r="C180" s="92" t="s">
        <v>4764</v>
      </c>
      <c r="D180" s="92" t="s">
        <v>4850</v>
      </c>
      <c r="E180" s="89">
        <v>9</v>
      </c>
      <c r="F180" s="89">
        <v>2</v>
      </c>
      <c r="G180" s="90">
        <f t="shared" si="5"/>
        <v>11</v>
      </c>
      <c r="H180" s="80">
        <v>43721</v>
      </c>
      <c r="I180" s="91">
        <v>1000</v>
      </c>
    </row>
    <row r="181" spans="1:9" hidden="1" outlineLevel="1" x14ac:dyDescent="0.35">
      <c r="A181" s="83" t="s">
        <v>4493</v>
      </c>
      <c r="B181" s="86" t="s">
        <v>4851</v>
      </c>
      <c r="C181" s="92" t="s">
        <v>4764</v>
      </c>
      <c r="D181" s="92" t="s">
        <v>4852</v>
      </c>
      <c r="E181" s="89">
        <v>2</v>
      </c>
      <c r="F181" s="89">
        <v>2</v>
      </c>
      <c r="G181" s="90">
        <f t="shared" si="5"/>
        <v>4</v>
      </c>
      <c r="H181" s="80">
        <v>43721</v>
      </c>
      <c r="I181" s="91">
        <v>700</v>
      </c>
    </row>
    <row r="182" spans="1:9" hidden="1" outlineLevel="1" x14ac:dyDescent="0.35">
      <c r="A182" s="83" t="s">
        <v>4493</v>
      </c>
      <c r="B182" s="86" t="s">
        <v>4853</v>
      </c>
      <c r="C182" s="92" t="s">
        <v>4764</v>
      </c>
      <c r="D182" s="92" t="s">
        <v>4854</v>
      </c>
      <c r="E182" s="89">
        <v>7</v>
      </c>
      <c r="F182" s="89">
        <v>4</v>
      </c>
      <c r="G182" s="90">
        <f t="shared" si="5"/>
        <v>11</v>
      </c>
      <c r="H182" s="80">
        <v>43721</v>
      </c>
      <c r="I182" s="91">
        <v>900</v>
      </c>
    </row>
    <row r="183" spans="1:9" hidden="1" outlineLevel="1" x14ac:dyDescent="0.35">
      <c r="A183" s="83" t="s">
        <v>4493</v>
      </c>
      <c r="B183" s="86" t="s">
        <v>4855</v>
      </c>
      <c r="C183" s="92" t="s">
        <v>4764</v>
      </c>
      <c r="D183" s="92" t="s">
        <v>4856</v>
      </c>
      <c r="E183" s="89">
        <v>6</v>
      </c>
      <c r="F183" s="89">
        <v>2</v>
      </c>
      <c r="G183" s="90">
        <f t="shared" si="5"/>
        <v>8</v>
      </c>
      <c r="H183" s="80">
        <v>43721</v>
      </c>
      <c r="I183" s="91">
        <v>900</v>
      </c>
    </row>
    <row r="184" spans="1:9" hidden="1" outlineLevel="1" x14ac:dyDescent="0.35">
      <c r="A184" s="83" t="s">
        <v>4493</v>
      </c>
      <c r="B184" s="86" t="s">
        <v>4857</v>
      </c>
      <c r="C184" s="92" t="s">
        <v>4764</v>
      </c>
      <c r="D184" s="92" t="s">
        <v>4858</v>
      </c>
      <c r="E184" s="89">
        <v>1</v>
      </c>
      <c r="F184" s="89">
        <v>2</v>
      </c>
      <c r="G184" s="90">
        <f t="shared" si="5"/>
        <v>3</v>
      </c>
      <c r="H184" s="80">
        <v>43721</v>
      </c>
      <c r="I184" s="91">
        <v>900</v>
      </c>
    </row>
    <row r="185" spans="1:9" hidden="1" outlineLevel="1" x14ac:dyDescent="0.35">
      <c r="A185" s="83" t="s">
        <v>4493</v>
      </c>
      <c r="B185" s="86" t="s">
        <v>4859</v>
      </c>
      <c r="C185" s="92" t="s">
        <v>4764</v>
      </c>
      <c r="D185" s="92" t="s">
        <v>4860</v>
      </c>
      <c r="E185" s="89">
        <v>6</v>
      </c>
      <c r="F185" s="89">
        <v>2</v>
      </c>
      <c r="G185" s="90">
        <f t="shared" si="5"/>
        <v>8</v>
      </c>
      <c r="H185" s="80">
        <v>43721</v>
      </c>
      <c r="I185" s="91">
        <v>10</v>
      </c>
    </row>
    <row r="186" spans="1:9" hidden="1" outlineLevel="1" x14ac:dyDescent="0.35">
      <c r="A186" s="83" t="s">
        <v>4493</v>
      </c>
      <c r="B186" s="86" t="s">
        <v>4861</v>
      </c>
      <c r="C186" s="92" t="s">
        <v>4764</v>
      </c>
      <c r="D186" s="92" t="s">
        <v>4862</v>
      </c>
      <c r="E186" s="89">
        <v>6</v>
      </c>
      <c r="F186" s="89">
        <v>2</v>
      </c>
      <c r="G186" s="90">
        <f t="shared" si="5"/>
        <v>8</v>
      </c>
      <c r="H186" s="80">
        <v>43721</v>
      </c>
      <c r="I186" s="91">
        <v>1000</v>
      </c>
    </row>
    <row r="187" spans="1:9" hidden="1" outlineLevel="1" x14ac:dyDescent="0.35">
      <c r="A187" s="83" t="s">
        <v>4493</v>
      </c>
      <c r="B187" s="86" t="s">
        <v>4863</v>
      </c>
      <c r="C187" s="92" t="s">
        <v>4764</v>
      </c>
      <c r="D187" s="92" t="s">
        <v>4864</v>
      </c>
      <c r="E187" s="89">
        <v>2</v>
      </c>
      <c r="F187" s="89">
        <v>2</v>
      </c>
      <c r="G187" s="90">
        <f t="shared" si="5"/>
        <v>4</v>
      </c>
      <c r="H187" s="80">
        <v>43721</v>
      </c>
      <c r="I187" s="91">
        <v>60</v>
      </c>
    </row>
    <row r="188" spans="1:9" hidden="1" outlineLevel="1" x14ac:dyDescent="0.35">
      <c r="A188" s="83" t="s">
        <v>4493</v>
      </c>
      <c r="B188" s="86" t="s">
        <v>4865</v>
      </c>
      <c r="C188" s="92" t="s">
        <v>4764</v>
      </c>
      <c r="D188" s="92" t="s">
        <v>4866</v>
      </c>
      <c r="E188" s="89">
        <v>3</v>
      </c>
      <c r="F188" s="89">
        <v>3</v>
      </c>
      <c r="G188" s="90">
        <f t="shared" si="5"/>
        <v>6</v>
      </c>
      <c r="H188" s="80">
        <v>43721</v>
      </c>
      <c r="I188" s="91">
        <v>1000</v>
      </c>
    </row>
    <row r="189" spans="1:9" hidden="1" outlineLevel="1" x14ac:dyDescent="0.35">
      <c r="A189" s="83" t="s">
        <v>4493</v>
      </c>
      <c r="B189" s="86" t="s">
        <v>4867</v>
      </c>
      <c r="C189" s="92" t="s">
        <v>4764</v>
      </c>
      <c r="D189" s="92" t="s">
        <v>4868</v>
      </c>
      <c r="E189" s="89">
        <v>5</v>
      </c>
      <c r="F189" s="89">
        <v>2</v>
      </c>
      <c r="G189" s="90">
        <f t="shared" si="5"/>
        <v>7</v>
      </c>
      <c r="H189" s="80">
        <v>43721</v>
      </c>
      <c r="I189" s="91">
        <v>600</v>
      </c>
    </row>
    <row r="190" spans="1:9" hidden="1" outlineLevel="1" x14ac:dyDescent="0.35">
      <c r="A190" s="83" t="s">
        <v>4493</v>
      </c>
      <c r="B190" s="86" t="s">
        <v>4869</v>
      </c>
      <c r="C190" s="92" t="s">
        <v>4764</v>
      </c>
      <c r="D190" s="92" t="s">
        <v>4870</v>
      </c>
      <c r="E190" s="89">
        <v>4</v>
      </c>
      <c r="F190" s="89">
        <v>1</v>
      </c>
      <c r="G190" s="90">
        <f t="shared" si="5"/>
        <v>5</v>
      </c>
      <c r="H190" s="80">
        <v>43721</v>
      </c>
      <c r="I190" s="91">
        <v>600</v>
      </c>
    </row>
    <row r="191" spans="1:9" hidden="1" outlineLevel="1" x14ac:dyDescent="0.35">
      <c r="A191" s="83" t="s">
        <v>4493</v>
      </c>
      <c r="B191" s="86" t="s">
        <v>4871</v>
      </c>
      <c r="C191" s="92" t="s">
        <v>4764</v>
      </c>
      <c r="D191" s="92" t="s">
        <v>4872</v>
      </c>
      <c r="E191" s="89">
        <v>2</v>
      </c>
      <c r="F191" s="89">
        <v>2</v>
      </c>
      <c r="G191" s="90">
        <f t="shared" si="5"/>
        <v>4</v>
      </c>
      <c r="H191" s="80">
        <v>43721</v>
      </c>
      <c r="I191" s="91">
        <v>700</v>
      </c>
    </row>
    <row r="192" spans="1:9" hidden="1" outlineLevel="1" x14ac:dyDescent="0.35">
      <c r="A192" s="83" t="s">
        <v>4493</v>
      </c>
      <c r="B192" s="86" t="s">
        <v>4873</v>
      </c>
      <c r="C192" s="92" t="s">
        <v>4764</v>
      </c>
      <c r="D192" s="92" t="s">
        <v>4874</v>
      </c>
      <c r="E192" s="89">
        <v>0</v>
      </c>
      <c r="F192" s="89">
        <v>1</v>
      </c>
      <c r="G192" s="90">
        <f t="shared" si="5"/>
        <v>1</v>
      </c>
      <c r="H192" s="80">
        <v>43721</v>
      </c>
      <c r="I192" s="91">
        <v>700</v>
      </c>
    </row>
    <row r="193" spans="1:9" hidden="1" outlineLevel="1" x14ac:dyDescent="0.35">
      <c r="A193" s="83" t="s">
        <v>4493</v>
      </c>
      <c r="B193" s="86" t="s">
        <v>4875</v>
      </c>
      <c r="C193" s="92" t="s">
        <v>4764</v>
      </c>
      <c r="D193" s="92" t="s">
        <v>4876</v>
      </c>
      <c r="E193" s="89">
        <v>0</v>
      </c>
      <c r="F193" s="89">
        <v>1</v>
      </c>
      <c r="G193" s="90">
        <f t="shared" si="5"/>
        <v>1</v>
      </c>
      <c r="H193" s="80">
        <v>43721</v>
      </c>
      <c r="I193" s="91">
        <v>700</v>
      </c>
    </row>
    <row r="194" spans="1:9" hidden="1" outlineLevel="1" x14ac:dyDescent="0.35">
      <c r="A194" s="83" t="s">
        <v>4493</v>
      </c>
      <c r="B194" s="86" t="s">
        <v>4877</v>
      </c>
      <c r="C194" s="92" t="s">
        <v>4764</v>
      </c>
      <c r="D194" s="92" t="s">
        <v>4878</v>
      </c>
      <c r="E194" s="89">
        <v>1</v>
      </c>
      <c r="F194" s="89">
        <v>2</v>
      </c>
      <c r="G194" s="90">
        <f t="shared" si="5"/>
        <v>3</v>
      </c>
      <c r="H194" s="80">
        <v>43721</v>
      </c>
      <c r="I194" s="91">
        <v>800</v>
      </c>
    </row>
    <row r="195" spans="1:9" hidden="1" outlineLevel="1" x14ac:dyDescent="0.35">
      <c r="A195" s="83" t="s">
        <v>4493</v>
      </c>
      <c r="B195" s="86" t="s">
        <v>4879</v>
      </c>
      <c r="C195" s="92" t="s">
        <v>4764</v>
      </c>
      <c r="D195" s="92" t="s">
        <v>4880</v>
      </c>
      <c r="E195" s="89">
        <v>6</v>
      </c>
      <c r="F195" s="89">
        <v>3</v>
      </c>
      <c r="G195" s="90">
        <f t="shared" si="5"/>
        <v>9</v>
      </c>
      <c r="H195" s="80">
        <v>43721</v>
      </c>
      <c r="I195" s="91">
        <v>700</v>
      </c>
    </row>
    <row r="196" spans="1:9" hidden="1" outlineLevel="1" x14ac:dyDescent="0.35">
      <c r="A196" s="83" t="s">
        <v>4493</v>
      </c>
      <c r="B196" s="86" t="s">
        <v>4881</v>
      </c>
      <c r="C196" s="92" t="s">
        <v>4764</v>
      </c>
      <c r="D196" s="83" t="s">
        <v>4882</v>
      </c>
      <c r="E196" s="89">
        <v>1</v>
      </c>
      <c r="F196" s="89">
        <v>2</v>
      </c>
      <c r="G196" s="90">
        <f t="shared" si="5"/>
        <v>3</v>
      </c>
      <c r="H196" s="80">
        <v>43721</v>
      </c>
      <c r="I196" s="91">
        <v>500</v>
      </c>
    </row>
    <row r="197" spans="1:9" ht="15" collapsed="1" thickBot="1" x14ac:dyDescent="0.4">
      <c r="A197" s="84" t="s">
        <v>4493</v>
      </c>
      <c r="B197" s="87"/>
      <c r="C197" s="93" t="s">
        <v>4883</v>
      </c>
      <c r="D197" s="135">
        <f>COUNTA(D137:D196)</f>
        <v>60</v>
      </c>
      <c r="E197" s="135">
        <f>SUM(E137:E196)</f>
        <v>263</v>
      </c>
      <c r="F197" s="135">
        <f>SUM(F137:F196)</f>
        <v>135</v>
      </c>
      <c r="G197" s="135">
        <f>SUM(G137:G196)</f>
        <v>398</v>
      </c>
      <c r="H197" s="105">
        <v>43721</v>
      </c>
      <c r="I197" s="136">
        <f>AVERAGE(I137:I196)</f>
        <v>918.66666666666663</v>
      </c>
    </row>
    <row r="198" spans="1:9" hidden="1" outlineLevel="1" x14ac:dyDescent="0.35">
      <c r="A198" s="85" t="s">
        <v>4495</v>
      </c>
      <c r="B198" s="88" t="s">
        <v>4884</v>
      </c>
      <c r="C198" s="99" t="s">
        <v>4496</v>
      </c>
      <c r="D198" s="85" t="s">
        <v>4885</v>
      </c>
      <c r="E198" s="111">
        <v>4</v>
      </c>
      <c r="F198" s="111">
        <v>3</v>
      </c>
      <c r="G198" s="112">
        <f t="shared" ref="G198:G243" si="6">E198+F198</f>
        <v>7</v>
      </c>
      <c r="H198" s="80">
        <v>43719</v>
      </c>
      <c r="I198" s="123">
        <v>500</v>
      </c>
    </row>
    <row r="199" spans="1:9" hidden="1" outlineLevel="1" x14ac:dyDescent="0.35">
      <c r="A199" s="83" t="s">
        <v>4495</v>
      </c>
      <c r="B199" s="86" t="s">
        <v>4886</v>
      </c>
      <c r="C199" s="92" t="s">
        <v>4496</v>
      </c>
      <c r="D199" s="83" t="s">
        <v>4887</v>
      </c>
      <c r="E199" s="89">
        <v>6</v>
      </c>
      <c r="F199" s="89">
        <v>2</v>
      </c>
      <c r="G199" s="90">
        <f t="shared" si="6"/>
        <v>8</v>
      </c>
      <c r="H199" s="80">
        <v>43719</v>
      </c>
      <c r="I199" s="91">
        <v>200</v>
      </c>
    </row>
    <row r="200" spans="1:9" hidden="1" outlineLevel="1" x14ac:dyDescent="0.35">
      <c r="A200" s="83" t="s">
        <v>4495</v>
      </c>
      <c r="B200" s="86" t="s">
        <v>4888</v>
      </c>
      <c r="C200" s="92" t="s">
        <v>4496</v>
      </c>
      <c r="D200" s="83" t="s">
        <v>904</v>
      </c>
      <c r="E200" s="89">
        <v>0</v>
      </c>
      <c r="F200" s="89">
        <v>2</v>
      </c>
      <c r="G200" s="90">
        <f t="shared" si="6"/>
        <v>2</v>
      </c>
      <c r="H200" s="80">
        <v>43719</v>
      </c>
      <c r="I200" s="91">
        <v>170</v>
      </c>
    </row>
    <row r="201" spans="1:9" hidden="1" outlineLevel="1" x14ac:dyDescent="0.35">
      <c r="A201" s="83" t="s">
        <v>4495</v>
      </c>
      <c r="B201" s="86" t="s">
        <v>4889</v>
      </c>
      <c r="C201" s="92" t="s">
        <v>4496</v>
      </c>
      <c r="D201" s="83" t="s">
        <v>4890</v>
      </c>
      <c r="E201" s="89">
        <v>0</v>
      </c>
      <c r="F201" s="89">
        <v>2</v>
      </c>
      <c r="G201" s="90">
        <f t="shared" si="6"/>
        <v>2</v>
      </c>
      <c r="H201" s="80">
        <v>43719</v>
      </c>
      <c r="I201" s="91">
        <v>300</v>
      </c>
    </row>
    <row r="202" spans="1:9" hidden="1" outlineLevel="1" x14ac:dyDescent="0.35">
      <c r="A202" s="83" t="s">
        <v>4495</v>
      </c>
      <c r="B202" s="86" t="s">
        <v>4891</v>
      </c>
      <c r="C202" s="92" t="s">
        <v>4496</v>
      </c>
      <c r="D202" s="83" t="s">
        <v>4892</v>
      </c>
      <c r="E202" s="89">
        <v>2</v>
      </c>
      <c r="F202" s="89">
        <v>1</v>
      </c>
      <c r="G202" s="90">
        <f t="shared" si="6"/>
        <v>3</v>
      </c>
      <c r="H202" s="80">
        <v>43719</v>
      </c>
      <c r="I202" s="91">
        <v>300</v>
      </c>
    </row>
    <row r="203" spans="1:9" hidden="1" outlineLevel="1" x14ac:dyDescent="0.35">
      <c r="A203" s="83" t="s">
        <v>4495</v>
      </c>
      <c r="B203" s="86" t="s">
        <v>4893</v>
      </c>
      <c r="C203" s="92" t="s">
        <v>4496</v>
      </c>
      <c r="D203" s="83" t="s">
        <v>4894</v>
      </c>
      <c r="E203" s="89">
        <v>1</v>
      </c>
      <c r="F203" s="89">
        <v>2</v>
      </c>
      <c r="G203" s="90">
        <f t="shared" si="6"/>
        <v>3</v>
      </c>
      <c r="H203" s="80">
        <v>43719</v>
      </c>
      <c r="I203" s="91">
        <v>700</v>
      </c>
    </row>
    <row r="204" spans="1:9" hidden="1" outlineLevel="1" x14ac:dyDescent="0.35">
      <c r="A204" s="83" t="s">
        <v>4495</v>
      </c>
      <c r="B204" s="86" t="s">
        <v>4895</v>
      </c>
      <c r="C204" s="92" t="s">
        <v>4496</v>
      </c>
      <c r="D204" s="83" t="s">
        <v>4896</v>
      </c>
      <c r="E204" s="89">
        <v>2</v>
      </c>
      <c r="F204" s="89">
        <v>1</v>
      </c>
      <c r="G204" s="90">
        <f t="shared" si="6"/>
        <v>3</v>
      </c>
      <c r="H204" s="80">
        <v>43719</v>
      </c>
      <c r="I204" s="91">
        <v>400</v>
      </c>
    </row>
    <row r="205" spans="1:9" hidden="1" outlineLevel="1" x14ac:dyDescent="0.35">
      <c r="A205" s="83" t="s">
        <v>4495</v>
      </c>
      <c r="B205" s="86" t="s">
        <v>4897</v>
      </c>
      <c r="C205" s="92" t="s">
        <v>4496</v>
      </c>
      <c r="D205" s="83" t="s">
        <v>4898</v>
      </c>
      <c r="E205" s="89">
        <v>3</v>
      </c>
      <c r="F205" s="89">
        <v>2</v>
      </c>
      <c r="G205" s="90">
        <f t="shared" si="6"/>
        <v>5</v>
      </c>
      <c r="H205" s="80">
        <v>43719</v>
      </c>
      <c r="I205" s="91">
        <v>400</v>
      </c>
    </row>
    <row r="206" spans="1:9" hidden="1" outlineLevel="1" x14ac:dyDescent="0.35">
      <c r="A206" s="83" t="s">
        <v>4495</v>
      </c>
      <c r="B206" s="86" t="s">
        <v>4899</v>
      </c>
      <c r="C206" s="92" t="s">
        <v>4496</v>
      </c>
      <c r="D206" s="83" t="s">
        <v>4900</v>
      </c>
      <c r="E206" s="89">
        <v>0</v>
      </c>
      <c r="F206" s="89">
        <v>2</v>
      </c>
      <c r="G206" s="90">
        <f t="shared" si="6"/>
        <v>2</v>
      </c>
      <c r="H206" s="80">
        <v>43719</v>
      </c>
      <c r="I206" s="91">
        <v>400</v>
      </c>
    </row>
    <row r="207" spans="1:9" hidden="1" outlineLevel="1" x14ac:dyDescent="0.35">
      <c r="A207" s="83" t="s">
        <v>4495</v>
      </c>
      <c r="B207" s="86" t="s">
        <v>4901</v>
      </c>
      <c r="C207" s="92" t="s">
        <v>4496</v>
      </c>
      <c r="D207" s="92" t="s">
        <v>4902</v>
      </c>
      <c r="E207" s="89">
        <v>5</v>
      </c>
      <c r="F207" s="89">
        <v>2</v>
      </c>
      <c r="G207" s="90">
        <f t="shared" si="6"/>
        <v>7</v>
      </c>
      <c r="H207" s="80">
        <v>43719</v>
      </c>
      <c r="I207" s="91">
        <v>300</v>
      </c>
    </row>
    <row r="208" spans="1:9" hidden="1" outlineLevel="1" x14ac:dyDescent="0.35">
      <c r="A208" s="83" t="s">
        <v>4495</v>
      </c>
      <c r="B208" s="86" t="s">
        <v>4903</v>
      </c>
      <c r="C208" s="92" t="s">
        <v>4496</v>
      </c>
      <c r="D208" s="92" t="s">
        <v>4904</v>
      </c>
      <c r="E208" s="89">
        <v>4</v>
      </c>
      <c r="F208" s="89">
        <v>2</v>
      </c>
      <c r="G208" s="90">
        <f t="shared" si="6"/>
        <v>6</v>
      </c>
      <c r="H208" s="80">
        <v>43719</v>
      </c>
      <c r="I208" s="91">
        <v>300</v>
      </c>
    </row>
    <row r="209" spans="1:9" hidden="1" outlineLevel="1" x14ac:dyDescent="0.35">
      <c r="A209" s="83" t="s">
        <v>4495</v>
      </c>
      <c r="B209" s="86" t="s">
        <v>4905</v>
      </c>
      <c r="C209" s="92" t="s">
        <v>4496</v>
      </c>
      <c r="D209" s="92" t="s">
        <v>4906</v>
      </c>
      <c r="E209" s="89">
        <v>8</v>
      </c>
      <c r="F209" s="89">
        <v>2</v>
      </c>
      <c r="G209" s="90">
        <f t="shared" si="6"/>
        <v>10</v>
      </c>
      <c r="H209" s="80">
        <v>43719</v>
      </c>
      <c r="I209" s="91">
        <v>50</v>
      </c>
    </row>
    <row r="210" spans="1:9" hidden="1" outlineLevel="1" x14ac:dyDescent="0.35">
      <c r="A210" s="83" t="s">
        <v>4495</v>
      </c>
      <c r="B210" s="86" t="s">
        <v>4907</v>
      </c>
      <c r="C210" s="92" t="s">
        <v>4496</v>
      </c>
      <c r="D210" s="92" t="s">
        <v>4908</v>
      </c>
      <c r="E210" s="89">
        <v>2</v>
      </c>
      <c r="F210" s="89">
        <v>2</v>
      </c>
      <c r="G210" s="90">
        <f t="shared" si="6"/>
        <v>4</v>
      </c>
      <c r="H210" s="80">
        <v>43719</v>
      </c>
      <c r="I210" s="91">
        <v>300</v>
      </c>
    </row>
    <row r="211" spans="1:9" hidden="1" outlineLevel="1" x14ac:dyDescent="0.35">
      <c r="A211" s="83" t="s">
        <v>4495</v>
      </c>
      <c r="B211" s="86" t="s">
        <v>4909</v>
      </c>
      <c r="C211" s="92" t="s">
        <v>4496</v>
      </c>
      <c r="D211" s="92" t="s">
        <v>4910</v>
      </c>
      <c r="E211" s="89">
        <v>1</v>
      </c>
      <c r="F211" s="89">
        <v>2</v>
      </c>
      <c r="G211" s="90">
        <f t="shared" si="6"/>
        <v>3</v>
      </c>
      <c r="H211" s="80">
        <v>43719</v>
      </c>
      <c r="I211" s="91">
        <v>400</v>
      </c>
    </row>
    <row r="212" spans="1:9" hidden="1" outlineLevel="1" x14ac:dyDescent="0.35">
      <c r="A212" s="83" t="s">
        <v>4495</v>
      </c>
      <c r="B212" s="86" t="s">
        <v>4911</v>
      </c>
      <c r="C212" s="92" t="s">
        <v>4496</v>
      </c>
      <c r="D212" s="92" t="s">
        <v>4912</v>
      </c>
      <c r="E212" s="89">
        <v>4</v>
      </c>
      <c r="F212" s="89">
        <v>2</v>
      </c>
      <c r="G212" s="90">
        <f t="shared" si="6"/>
        <v>6</v>
      </c>
      <c r="H212" s="80">
        <v>43719</v>
      </c>
      <c r="I212" s="91">
        <v>250</v>
      </c>
    </row>
    <row r="213" spans="1:9" hidden="1" outlineLevel="1" x14ac:dyDescent="0.35">
      <c r="A213" s="83" t="s">
        <v>4495</v>
      </c>
      <c r="B213" s="86" t="s">
        <v>4913</v>
      </c>
      <c r="C213" s="92" t="s">
        <v>4496</v>
      </c>
      <c r="D213" s="92" t="s">
        <v>4914</v>
      </c>
      <c r="E213" s="89">
        <v>3</v>
      </c>
      <c r="F213" s="89">
        <v>2</v>
      </c>
      <c r="G213" s="90">
        <f t="shared" si="6"/>
        <v>5</v>
      </c>
      <c r="H213" s="80">
        <v>43719</v>
      </c>
      <c r="I213" s="91">
        <v>400</v>
      </c>
    </row>
    <row r="214" spans="1:9" hidden="1" outlineLevel="1" x14ac:dyDescent="0.35">
      <c r="A214" s="83" t="s">
        <v>4495</v>
      </c>
      <c r="B214" s="86" t="s">
        <v>4915</v>
      </c>
      <c r="C214" s="92" t="s">
        <v>4496</v>
      </c>
      <c r="D214" s="92" t="s">
        <v>4916</v>
      </c>
      <c r="E214" s="89">
        <v>5</v>
      </c>
      <c r="F214" s="89">
        <v>2</v>
      </c>
      <c r="G214" s="90">
        <f t="shared" si="6"/>
        <v>7</v>
      </c>
      <c r="H214" s="80">
        <v>43719</v>
      </c>
      <c r="I214" s="91">
        <v>300</v>
      </c>
    </row>
    <row r="215" spans="1:9" hidden="1" outlineLevel="1" x14ac:dyDescent="0.35">
      <c r="A215" s="83" t="s">
        <v>4495</v>
      </c>
      <c r="B215" s="86" t="s">
        <v>4917</v>
      </c>
      <c r="C215" s="92" t="s">
        <v>4496</v>
      </c>
      <c r="D215" s="92" t="s">
        <v>4918</v>
      </c>
      <c r="E215" s="89">
        <v>1</v>
      </c>
      <c r="F215" s="89">
        <v>2</v>
      </c>
      <c r="G215" s="90">
        <f t="shared" si="6"/>
        <v>3</v>
      </c>
      <c r="H215" s="80">
        <v>43719</v>
      </c>
      <c r="I215" s="91">
        <v>300</v>
      </c>
    </row>
    <row r="216" spans="1:9" hidden="1" outlineLevel="1" x14ac:dyDescent="0.35">
      <c r="A216" s="83" t="s">
        <v>4495</v>
      </c>
      <c r="B216" s="86" t="s">
        <v>4919</v>
      </c>
      <c r="C216" s="92" t="s">
        <v>4496</v>
      </c>
      <c r="D216" s="92" t="s">
        <v>4920</v>
      </c>
      <c r="E216" s="89">
        <v>2</v>
      </c>
      <c r="F216" s="89">
        <v>2</v>
      </c>
      <c r="G216" s="90">
        <f t="shared" si="6"/>
        <v>4</v>
      </c>
      <c r="H216" s="80">
        <v>43719</v>
      </c>
      <c r="I216" s="91">
        <v>200</v>
      </c>
    </row>
    <row r="217" spans="1:9" hidden="1" outlineLevel="1" x14ac:dyDescent="0.35">
      <c r="A217" s="83" t="s">
        <v>4495</v>
      </c>
      <c r="B217" s="86" t="s">
        <v>4921</v>
      </c>
      <c r="C217" s="92" t="s">
        <v>4496</v>
      </c>
      <c r="D217" s="83" t="s">
        <v>4922</v>
      </c>
      <c r="E217" s="89">
        <v>3</v>
      </c>
      <c r="F217" s="89">
        <v>2</v>
      </c>
      <c r="G217" s="90">
        <f t="shared" si="6"/>
        <v>5</v>
      </c>
      <c r="H217" s="80">
        <v>43719</v>
      </c>
      <c r="I217" s="91">
        <v>300</v>
      </c>
    </row>
    <row r="218" spans="1:9" hidden="1" outlineLevel="1" x14ac:dyDescent="0.35">
      <c r="A218" s="83" t="s">
        <v>4495</v>
      </c>
      <c r="B218" s="86" t="s">
        <v>4923</v>
      </c>
      <c r="C218" s="92" t="s">
        <v>4496</v>
      </c>
      <c r="D218" s="83" t="s">
        <v>4505</v>
      </c>
      <c r="E218" s="89">
        <v>0</v>
      </c>
      <c r="F218" s="89">
        <v>2</v>
      </c>
      <c r="G218" s="90">
        <f t="shared" si="6"/>
        <v>2</v>
      </c>
      <c r="H218" s="80">
        <v>43719</v>
      </c>
      <c r="I218" s="91">
        <v>700</v>
      </c>
    </row>
    <row r="219" spans="1:9" hidden="1" outlineLevel="1" x14ac:dyDescent="0.35">
      <c r="A219" s="83" t="s">
        <v>4495</v>
      </c>
      <c r="B219" s="86" t="s">
        <v>4924</v>
      </c>
      <c r="C219" s="92" t="s">
        <v>4496</v>
      </c>
      <c r="D219" s="83" t="s">
        <v>4925</v>
      </c>
      <c r="E219" s="89">
        <v>3</v>
      </c>
      <c r="F219" s="89">
        <v>2</v>
      </c>
      <c r="G219" s="90">
        <f t="shared" si="6"/>
        <v>5</v>
      </c>
      <c r="H219" s="80">
        <v>43719</v>
      </c>
      <c r="I219" s="91">
        <v>600</v>
      </c>
    </row>
    <row r="220" spans="1:9" hidden="1" outlineLevel="1" x14ac:dyDescent="0.35">
      <c r="A220" s="83" t="s">
        <v>4495</v>
      </c>
      <c r="B220" s="86" t="s">
        <v>4926</v>
      </c>
      <c r="C220" s="92" t="s">
        <v>4496</v>
      </c>
      <c r="D220" s="83" t="s">
        <v>4927</v>
      </c>
      <c r="E220" s="89">
        <v>5</v>
      </c>
      <c r="F220" s="89">
        <v>2</v>
      </c>
      <c r="G220" s="90">
        <f t="shared" si="6"/>
        <v>7</v>
      </c>
      <c r="H220" s="80">
        <v>43719</v>
      </c>
      <c r="I220" s="91">
        <v>1000</v>
      </c>
    </row>
    <row r="221" spans="1:9" hidden="1" outlineLevel="1" x14ac:dyDescent="0.35">
      <c r="A221" s="83" t="s">
        <v>4495</v>
      </c>
      <c r="B221" s="86" t="s">
        <v>4928</v>
      </c>
      <c r="C221" s="92" t="s">
        <v>4496</v>
      </c>
      <c r="D221" s="92" t="s">
        <v>4929</v>
      </c>
      <c r="E221" s="89">
        <v>10</v>
      </c>
      <c r="F221" s="89">
        <v>3</v>
      </c>
      <c r="G221" s="90">
        <f t="shared" si="6"/>
        <v>13</v>
      </c>
      <c r="H221" s="80">
        <v>43719</v>
      </c>
      <c r="I221" s="91">
        <v>1000</v>
      </c>
    </row>
    <row r="222" spans="1:9" hidden="1" outlineLevel="1" x14ac:dyDescent="0.35">
      <c r="A222" s="83" t="s">
        <v>4495</v>
      </c>
      <c r="B222" s="86" t="s">
        <v>4930</v>
      </c>
      <c r="C222" s="92" t="s">
        <v>4496</v>
      </c>
      <c r="D222" s="92" t="s">
        <v>4931</v>
      </c>
      <c r="E222" s="89">
        <v>1</v>
      </c>
      <c r="F222" s="89">
        <v>2</v>
      </c>
      <c r="G222" s="90">
        <f t="shared" si="6"/>
        <v>3</v>
      </c>
      <c r="H222" s="80">
        <v>43719</v>
      </c>
      <c r="I222" s="91">
        <v>1000</v>
      </c>
    </row>
    <row r="223" spans="1:9" hidden="1" outlineLevel="1" x14ac:dyDescent="0.35">
      <c r="A223" s="83" t="s">
        <v>4495</v>
      </c>
      <c r="B223" s="86" t="s">
        <v>4932</v>
      </c>
      <c r="C223" s="92" t="s">
        <v>4496</v>
      </c>
      <c r="D223" s="92" t="s">
        <v>4933</v>
      </c>
      <c r="E223" s="89">
        <v>0</v>
      </c>
      <c r="F223" s="89">
        <v>1</v>
      </c>
      <c r="G223" s="90">
        <f t="shared" si="6"/>
        <v>1</v>
      </c>
      <c r="H223" s="80">
        <v>43719</v>
      </c>
      <c r="I223" s="91">
        <v>800</v>
      </c>
    </row>
    <row r="224" spans="1:9" hidden="1" outlineLevel="1" x14ac:dyDescent="0.35">
      <c r="A224" s="83" t="s">
        <v>4495</v>
      </c>
      <c r="B224" s="86" t="s">
        <v>4934</v>
      </c>
      <c r="C224" s="92" t="s">
        <v>4496</v>
      </c>
      <c r="D224" s="92" t="s">
        <v>4431</v>
      </c>
      <c r="E224" s="89">
        <v>6</v>
      </c>
      <c r="F224" s="89">
        <v>2</v>
      </c>
      <c r="G224" s="90">
        <f t="shared" si="6"/>
        <v>8</v>
      </c>
      <c r="H224" s="80">
        <v>43719</v>
      </c>
      <c r="I224" s="91">
        <v>900</v>
      </c>
    </row>
    <row r="225" spans="1:9" hidden="1" outlineLevel="1" x14ac:dyDescent="0.35">
      <c r="A225" s="83" t="s">
        <v>4495</v>
      </c>
      <c r="B225" s="86" t="s">
        <v>4935</v>
      </c>
      <c r="C225" s="92" t="s">
        <v>4496</v>
      </c>
      <c r="D225" s="92" t="s">
        <v>4936</v>
      </c>
      <c r="E225" s="89">
        <v>8</v>
      </c>
      <c r="F225" s="89">
        <v>2</v>
      </c>
      <c r="G225" s="90">
        <f t="shared" si="6"/>
        <v>10</v>
      </c>
      <c r="H225" s="80">
        <v>43719</v>
      </c>
      <c r="I225" s="91">
        <v>750</v>
      </c>
    </row>
    <row r="226" spans="1:9" hidden="1" outlineLevel="1" x14ac:dyDescent="0.35">
      <c r="A226" s="83" t="s">
        <v>4495</v>
      </c>
      <c r="B226" s="86" t="s">
        <v>4937</v>
      </c>
      <c r="C226" s="92" t="s">
        <v>4496</v>
      </c>
      <c r="D226" s="92" t="s">
        <v>4938</v>
      </c>
      <c r="E226" s="89">
        <v>6</v>
      </c>
      <c r="F226" s="89">
        <v>2</v>
      </c>
      <c r="G226" s="90">
        <f t="shared" si="6"/>
        <v>8</v>
      </c>
      <c r="H226" s="80">
        <v>43719</v>
      </c>
      <c r="I226" s="91">
        <v>1000</v>
      </c>
    </row>
    <row r="227" spans="1:9" hidden="1" outlineLevel="1" x14ac:dyDescent="0.35">
      <c r="A227" s="83" t="s">
        <v>4495</v>
      </c>
      <c r="B227" s="86" t="s">
        <v>4939</v>
      </c>
      <c r="C227" s="92" t="s">
        <v>4496</v>
      </c>
      <c r="D227" s="92" t="s">
        <v>4940</v>
      </c>
      <c r="E227" s="89">
        <v>10</v>
      </c>
      <c r="F227" s="89">
        <v>2</v>
      </c>
      <c r="G227" s="90">
        <f t="shared" si="6"/>
        <v>12</v>
      </c>
      <c r="H227" s="80">
        <v>43719</v>
      </c>
      <c r="I227" s="91">
        <v>1000</v>
      </c>
    </row>
    <row r="228" spans="1:9" hidden="1" outlineLevel="1" x14ac:dyDescent="0.35">
      <c r="A228" s="83" t="s">
        <v>4495</v>
      </c>
      <c r="B228" s="86" t="s">
        <v>4941</v>
      </c>
      <c r="C228" s="92" t="s">
        <v>4496</v>
      </c>
      <c r="D228" s="92" t="s">
        <v>4942</v>
      </c>
      <c r="E228" s="89">
        <v>5</v>
      </c>
      <c r="F228" s="89">
        <v>2</v>
      </c>
      <c r="G228" s="90">
        <f t="shared" si="6"/>
        <v>7</v>
      </c>
      <c r="H228" s="80">
        <v>43719</v>
      </c>
      <c r="I228" s="91">
        <v>200</v>
      </c>
    </row>
    <row r="229" spans="1:9" hidden="1" outlineLevel="1" x14ac:dyDescent="0.35">
      <c r="A229" s="83" t="s">
        <v>4495</v>
      </c>
      <c r="B229" s="86" t="s">
        <v>4943</v>
      </c>
      <c r="C229" s="92" t="s">
        <v>4496</v>
      </c>
      <c r="D229" s="92" t="s">
        <v>4944</v>
      </c>
      <c r="E229" s="89">
        <v>5</v>
      </c>
      <c r="F229" s="89">
        <v>2</v>
      </c>
      <c r="G229" s="90">
        <f t="shared" si="6"/>
        <v>7</v>
      </c>
      <c r="H229" s="80">
        <v>43719</v>
      </c>
      <c r="I229" s="91">
        <v>200</v>
      </c>
    </row>
    <row r="230" spans="1:9" hidden="1" outlineLevel="1" x14ac:dyDescent="0.35">
      <c r="A230" s="83" t="s">
        <v>4495</v>
      </c>
      <c r="B230" s="86" t="s">
        <v>4945</v>
      </c>
      <c r="C230" s="92" t="s">
        <v>4496</v>
      </c>
      <c r="D230" s="92" t="s">
        <v>4946</v>
      </c>
      <c r="E230" s="89">
        <v>7</v>
      </c>
      <c r="F230" s="89">
        <v>1</v>
      </c>
      <c r="G230" s="90">
        <f t="shared" si="6"/>
        <v>8</v>
      </c>
      <c r="H230" s="80">
        <v>43719</v>
      </c>
      <c r="I230" s="91">
        <v>100</v>
      </c>
    </row>
    <row r="231" spans="1:9" hidden="1" outlineLevel="1" x14ac:dyDescent="0.35">
      <c r="A231" s="83" t="s">
        <v>4495</v>
      </c>
      <c r="B231" s="86" t="s">
        <v>4947</v>
      </c>
      <c r="C231" s="92" t="s">
        <v>4496</v>
      </c>
      <c r="D231" s="92" t="s">
        <v>4948</v>
      </c>
      <c r="E231" s="89">
        <v>4</v>
      </c>
      <c r="F231" s="89">
        <v>2</v>
      </c>
      <c r="G231" s="90">
        <f t="shared" si="6"/>
        <v>6</v>
      </c>
      <c r="H231" s="80">
        <v>43719</v>
      </c>
      <c r="I231" s="91">
        <v>300</v>
      </c>
    </row>
    <row r="232" spans="1:9" hidden="1" outlineLevel="1" x14ac:dyDescent="0.35">
      <c r="A232" s="83" t="s">
        <v>4495</v>
      </c>
      <c r="B232" s="86" t="s">
        <v>4949</v>
      </c>
      <c r="C232" s="92" t="s">
        <v>4496</v>
      </c>
      <c r="D232" s="92" t="s">
        <v>3384</v>
      </c>
      <c r="E232" s="89">
        <v>4</v>
      </c>
      <c r="F232" s="89">
        <v>2</v>
      </c>
      <c r="G232" s="90">
        <f t="shared" si="6"/>
        <v>6</v>
      </c>
      <c r="H232" s="80">
        <v>43719</v>
      </c>
      <c r="I232" s="91">
        <v>400</v>
      </c>
    </row>
    <row r="233" spans="1:9" hidden="1" outlineLevel="1" x14ac:dyDescent="0.35">
      <c r="A233" s="83" t="s">
        <v>4495</v>
      </c>
      <c r="B233" s="86" t="s">
        <v>4950</v>
      </c>
      <c r="C233" s="92" t="s">
        <v>4496</v>
      </c>
      <c r="D233" s="92" t="s">
        <v>4951</v>
      </c>
      <c r="E233" s="89">
        <v>0</v>
      </c>
      <c r="F233" s="89">
        <v>1</v>
      </c>
      <c r="G233" s="90">
        <f t="shared" si="6"/>
        <v>1</v>
      </c>
      <c r="H233" s="80">
        <v>43719</v>
      </c>
      <c r="I233" s="91">
        <v>400</v>
      </c>
    </row>
    <row r="234" spans="1:9" hidden="1" outlineLevel="1" x14ac:dyDescent="0.35">
      <c r="A234" s="83" t="s">
        <v>4495</v>
      </c>
      <c r="B234" s="86" t="s">
        <v>4952</v>
      </c>
      <c r="C234" s="92" t="s">
        <v>4496</v>
      </c>
      <c r="D234" s="92" t="s">
        <v>4953</v>
      </c>
      <c r="E234" s="89">
        <v>4</v>
      </c>
      <c r="F234" s="89">
        <v>2</v>
      </c>
      <c r="G234" s="90">
        <f t="shared" si="6"/>
        <v>6</v>
      </c>
      <c r="H234" s="80">
        <v>43719</v>
      </c>
      <c r="I234" s="91">
        <v>400</v>
      </c>
    </row>
    <row r="235" spans="1:9" hidden="1" outlineLevel="1" x14ac:dyDescent="0.35">
      <c r="A235" s="83" t="s">
        <v>4495</v>
      </c>
      <c r="B235" s="86" t="s">
        <v>4954</v>
      </c>
      <c r="C235" s="92" t="s">
        <v>4496</v>
      </c>
      <c r="D235" s="92" t="s">
        <v>4955</v>
      </c>
      <c r="E235" s="89">
        <v>3</v>
      </c>
      <c r="F235" s="89">
        <v>2</v>
      </c>
      <c r="G235" s="90">
        <f t="shared" si="6"/>
        <v>5</v>
      </c>
      <c r="H235" s="80">
        <v>43719</v>
      </c>
      <c r="I235" s="91">
        <v>400</v>
      </c>
    </row>
    <row r="236" spans="1:9" hidden="1" outlineLevel="1" x14ac:dyDescent="0.35">
      <c r="A236" s="83" t="s">
        <v>4495</v>
      </c>
      <c r="B236" s="86" t="s">
        <v>4956</v>
      </c>
      <c r="C236" s="92" t="s">
        <v>4496</v>
      </c>
      <c r="D236" s="92" t="s">
        <v>2616</v>
      </c>
      <c r="E236" s="89">
        <v>2</v>
      </c>
      <c r="F236" s="89">
        <v>2</v>
      </c>
      <c r="G236" s="90">
        <f t="shared" si="6"/>
        <v>4</v>
      </c>
      <c r="H236" s="80">
        <v>43719</v>
      </c>
      <c r="I236" s="91">
        <v>350</v>
      </c>
    </row>
    <row r="237" spans="1:9" hidden="1" outlineLevel="1" x14ac:dyDescent="0.35">
      <c r="A237" s="83" t="s">
        <v>4495</v>
      </c>
      <c r="B237" s="86" t="s">
        <v>4957</v>
      </c>
      <c r="C237" s="92" t="s">
        <v>4496</v>
      </c>
      <c r="D237" s="92" t="s">
        <v>4958</v>
      </c>
      <c r="E237" s="89">
        <v>4</v>
      </c>
      <c r="F237" s="89">
        <v>2</v>
      </c>
      <c r="G237" s="90">
        <f t="shared" si="6"/>
        <v>6</v>
      </c>
      <c r="H237" s="80">
        <v>43719</v>
      </c>
      <c r="I237" s="91">
        <v>500</v>
      </c>
    </row>
    <row r="238" spans="1:9" hidden="1" outlineLevel="1" x14ac:dyDescent="0.35">
      <c r="A238" s="83" t="s">
        <v>4495</v>
      </c>
      <c r="B238" s="86" t="s">
        <v>4959</v>
      </c>
      <c r="C238" s="92" t="s">
        <v>4496</v>
      </c>
      <c r="D238" s="92" t="s">
        <v>4960</v>
      </c>
      <c r="E238" s="89">
        <v>3</v>
      </c>
      <c r="F238" s="89">
        <v>2</v>
      </c>
      <c r="G238" s="90">
        <f t="shared" si="6"/>
        <v>5</v>
      </c>
      <c r="H238" s="80">
        <v>43719</v>
      </c>
      <c r="I238" s="91">
        <v>1000</v>
      </c>
    </row>
    <row r="239" spans="1:9" hidden="1" outlineLevel="1" x14ac:dyDescent="0.35">
      <c r="A239" s="83" t="s">
        <v>4495</v>
      </c>
      <c r="B239" s="86" t="s">
        <v>4961</v>
      </c>
      <c r="C239" s="92" t="s">
        <v>4496</v>
      </c>
      <c r="D239" s="92" t="s">
        <v>4962</v>
      </c>
      <c r="E239" s="89">
        <v>1</v>
      </c>
      <c r="F239" s="89">
        <v>2</v>
      </c>
      <c r="G239" s="90">
        <f t="shared" si="6"/>
        <v>3</v>
      </c>
      <c r="H239" s="80">
        <v>43719</v>
      </c>
      <c r="I239" s="91">
        <v>300</v>
      </c>
    </row>
    <row r="240" spans="1:9" hidden="1" outlineLevel="1" x14ac:dyDescent="0.35">
      <c r="A240" s="83" t="s">
        <v>4495</v>
      </c>
      <c r="B240" s="86" t="s">
        <v>4963</v>
      </c>
      <c r="C240" s="92" t="s">
        <v>4496</v>
      </c>
      <c r="D240" s="83" t="s">
        <v>4964</v>
      </c>
      <c r="E240" s="89">
        <v>8</v>
      </c>
      <c r="F240" s="89">
        <v>2</v>
      </c>
      <c r="G240" s="90">
        <f t="shared" si="6"/>
        <v>10</v>
      </c>
      <c r="H240" s="80">
        <v>43719</v>
      </c>
      <c r="I240" s="91">
        <v>300</v>
      </c>
    </row>
    <row r="241" spans="1:9" hidden="1" outlineLevel="1" x14ac:dyDescent="0.35">
      <c r="A241" s="83" t="s">
        <v>4495</v>
      </c>
      <c r="B241" s="86" t="s">
        <v>4965</v>
      </c>
      <c r="C241" s="92" t="s">
        <v>4496</v>
      </c>
      <c r="D241" s="92" t="s">
        <v>4966</v>
      </c>
      <c r="E241" s="89">
        <v>4</v>
      </c>
      <c r="F241" s="89">
        <v>2</v>
      </c>
      <c r="G241" s="90">
        <f t="shared" si="6"/>
        <v>6</v>
      </c>
      <c r="H241" s="80">
        <v>43719</v>
      </c>
      <c r="I241" s="91">
        <v>300</v>
      </c>
    </row>
    <row r="242" spans="1:9" hidden="1" outlineLevel="1" x14ac:dyDescent="0.35">
      <c r="A242" s="83" t="s">
        <v>4495</v>
      </c>
      <c r="B242" s="86" t="s">
        <v>4967</v>
      </c>
      <c r="C242" s="92" t="s">
        <v>4496</v>
      </c>
      <c r="D242" s="92" t="s">
        <v>4968</v>
      </c>
      <c r="E242" s="89">
        <v>0</v>
      </c>
      <c r="F242" s="89">
        <v>1</v>
      </c>
      <c r="G242" s="90">
        <f t="shared" si="6"/>
        <v>1</v>
      </c>
      <c r="H242" s="80">
        <v>43719</v>
      </c>
      <c r="I242" s="91">
        <v>200</v>
      </c>
    </row>
    <row r="243" spans="1:9" hidden="1" outlineLevel="1" x14ac:dyDescent="0.35">
      <c r="A243" s="83" t="s">
        <v>4495</v>
      </c>
      <c r="B243" s="86" t="s">
        <v>4969</v>
      </c>
      <c r="C243" s="92" t="s">
        <v>4496</v>
      </c>
      <c r="D243" s="92" t="s">
        <v>4970</v>
      </c>
      <c r="E243" s="89">
        <v>5</v>
      </c>
      <c r="F243" s="89">
        <v>2</v>
      </c>
      <c r="G243" s="90">
        <f t="shared" si="6"/>
        <v>7</v>
      </c>
      <c r="H243" s="80">
        <v>43719</v>
      </c>
      <c r="I243" s="91">
        <v>100</v>
      </c>
    </row>
    <row r="244" spans="1:9" ht="15" collapsed="1" thickBot="1" x14ac:dyDescent="0.4">
      <c r="A244" s="84" t="s">
        <v>4495</v>
      </c>
      <c r="B244" s="87"/>
      <c r="C244" s="93" t="s">
        <v>4496</v>
      </c>
      <c r="D244" s="135">
        <f>COUNTA(D198:D243)</f>
        <v>46</v>
      </c>
      <c r="E244" s="135">
        <f>SUM(E198:E243)</f>
        <v>164</v>
      </c>
      <c r="F244" s="135">
        <f>SUM(F198:F243)</f>
        <v>88</v>
      </c>
      <c r="G244" s="135">
        <f>SUM(G198:G243)</f>
        <v>252</v>
      </c>
      <c r="H244" s="105">
        <v>43719</v>
      </c>
      <c r="I244" s="136">
        <f>AVERAGE(I198:I243)</f>
        <v>449.3478260869565</v>
      </c>
    </row>
    <row r="245" spans="1:9" hidden="1" outlineLevel="1" x14ac:dyDescent="0.35">
      <c r="A245" s="85" t="s">
        <v>4497</v>
      </c>
      <c r="B245" s="88" t="s">
        <v>4971</v>
      </c>
      <c r="C245" s="99" t="s">
        <v>4498</v>
      </c>
      <c r="D245" s="85" t="s">
        <v>4972</v>
      </c>
      <c r="E245" s="111">
        <v>4</v>
      </c>
      <c r="F245" s="111">
        <v>2</v>
      </c>
      <c r="G245" s="112">
        <f t="shared" ref="G245:G288" si="7">E245+F245</f>
        <v>6</v>
      </c>
      <c r="H245" s="80">
        <v>43752</v>
      </c>
      <c r="I245" s="123">
        <v>100</v>
      </c>
    </row>
    <row r="246" spans="1:9" hidden="1" outlineLevel="1" x14ac:dyDescent="0.35">
      <c r="A246" s="83" t="s">
        <v>4497</v>
      </c>
      <c r="B246" s="86" t="s">
        <v>4973</v>
      </c>
      <c r="C246" s="92" t="s">
        <v>4498</v>
      </c>
      <c r="D246" s="83" t="s">
        <v>4974</v>
      </c>
      <c r="E246" s="89">
        <v>4</v>
      </c>
      <c r="F246" s="89">
        <v>2</v>
      </c>
      <c r="G246" s="90">
        <f t="shared" si="7"/>
        <v>6</v>
      </c>
      <c r="H246" s="80">
        <v>43752</v>
      </c>
      <c r="I246" s="91">
        <v>50</v>
      </c>
    </row>
    <row r="247" spans="1:9" hidden="1" outlineLevel="1" x14ac:dyDescent="0.35">
      <c r="A247" s="83" t="s">
        <v>4497</v>
      </c>
      <c r="B247" s="86" t="s">
        <v>4975</v>
      </c>
      <c r="C247" s="92" t="s">
        <v>4498</v>
      </c>
      <c r="D247" s="83" t="s">
        <v>4976</v>
      </c>
      <c r="E247" s="89">
        <v>3</v>
      </c>
      <c r="F247" s="89">
        <v>4</v>
      </c>
      <c r="G247" s="90">
        <f t="shared" si="7"/>
        <v>7</v>
      </c>
      <c r="H247" s="80">
        <v>43752</v>
      </c>
      <c r="I247" s="91">
        <v>60</v>
      </c>
    </row>
    <row r="248" spans="1:9" hidden="1" outlineLevel="1" x14ac:dyDescent="0.35">
      <c r="A248" s="83" t="s">
        <v>4497</v>
      </c>
      <c r="B248" s="86" t="s">
        <v>4977</v>
      </c>
      <c r="C248" s="92" t="s">
        <v>4498</v>
      </c>
      <c r="D248" s="83" t="s">
        <v>4978</v>
      </c>
      <c r="E248" s="89">
        <v>5</v>
      </c>
      <c r="F248" s="89">
        <v>7</v>
      </c>
      <c r="G248" s="90">
        <f t="shared" si="7"/>
        <v>12</v>
      </c>
      <c r="H248" s="80">
        <v>43752</v>
      </c>
      <c r="I248" s="91">
        <v>50</v>
      </c>
    </row>
    <row r="249" spans="1:9" hidden="1" outlineLevel="1" x14ac:dyDescent="0.35">
      <c r="A249" s="83" t="s">
        <v>4497</v>
      </c>
      <c r="B249" s="86" t="s">
        <v>4979</v>
      </c>
      <c r="C249" s="92" t="s">
        <v>4498</v>
      </c>
      <c r="D249" s="83" t="s">
        <v>4980</v>
      </c>
      <c r="E249" s="89">
        <v>3</v>
      </c>
      <c r="F249" s="89">
        <v>7</v>
      </c>
      <c r="G249" s="90">
        <f t="shared" si="7"/>
        <v>10</v>
      </c>
      <c r="H249" s="80">
        <v>43752</v>
      </c>
      <c r="I249" s="91">
        <v>60</v>
      </c>
    </row>
    <row r="250" spans="1:9" hidden="1" outlineLevel="1" x14ac:dyDescent="0.35">
      <c r="A250" s="83" t="s">
        <v>4497</v>
      </c>
      <c r="B250" s="86" t="s">
        <v>4981</v>
      </c>
      <c r="C250" s="92" t="s">
        <v>4498</v>
      </c>
      <c r="D250" s="83" t="s">
        <v>4982</v>
      </c>
      <c r="E250" s="89">
        <v>3</v>
      </c>
      <c r="F250" s="89">
        <v>4</v>
      </c>
      <c r="G250" s="90">
        <f t="shared" si="7"/>
        <v>7</v>
      </c>
      <c r="H250" s="80">
        <v>43752</v>
      </c>
      <c r="I250" s="91">
        <v>3</v>
      </c>
    </row>
    <row r="251" spans="1:9" hidden="1" outlineLevel="1" x14ac:dyDescent="0.35">
      <c r="A251" s="83" t="s">
        <v>4497</v>
      </c>
      <c r="B251" s="86" t="s">
        <v>4983</v>
      </c>
      <c r="C251" s="92" t="s">
        <v>4498</v>
      </c>
      <c r="D251" s="83" t="s">
        <v>4984</v>
      </c>
      <c r="E251" s="89">
        <v>6</v>
      </c>
      <c r="F251" s="89">
        <v>5</v>
      </c>
      <c r="G251" s="90">
        <f t="shared" si="7"/>
        <v>11</v>
      </c>
      <c r="H251" s="80">
        <v>43752</v>
      </c>
      <c r="I251" s="91">
        <v>40</v>
      </c>
    </row>
    <row r="252" spans="1:9" hidden="1" outlineLevel="1" x14ac:dyDescent="0.35">
      <c r="A252" s="83" t="s">
        <v>4497</v>
      </c>
      <c r="B252" s="86" t="s">
        <v>4985</v>
      </c>
      <c r="C252" s="92" t="s">
        <v>4498</v>
      </c>
      <c r="D252" s="83" t="s">
        <v>4986</v>
      </c>
      <c r="E252" s="89">
        <v>8</v>
      </c>
      <c r="F252" s="89">
        <v>8</v>
      </c>
      <c r="G252" s="90">
        <f t="shared" si="7"/>
        <v>16</v>
      </c>
      <c r="H252" s="80">
        <v>43752</v>
      </c>
      <c r="I252" s="91">
        <v>2</v>
      </c>
    </row>
    <row r="253" spans="1:9" hidden="1" outlineLevel="1" x14ac:dyDescent="0.35">
      <c r="A253" s="83" t="s">
        <v>4497</v>
      </c>
      <c r="B253" s="86" t="s">
        <v>4987</v>
      </c>
      <c r="C253" s="92" t="s">
        <v>4498</v>
      </c>
      <c r="D253" s="83" t="s">
        <v>4988</v>
      </c>
      <c r="E253" s="89">
        <v>5</v>
      </c>
      <c r="F253" s="89">
        <v>5</v>
      </c>
      <c r="G253" s="90">
        <f t="shared" si="7"/>
        <v>10</v>
      </c>
      <c r="H253" s="80">
        <v>43752</v>
      </c>
      <c r="I253" s="91">
        <v>5</v>
      </c>
    </row>
    <row r="254" spans="1:9" hidden="1" outlineLevel="1" x14ac:dyDescent="0.35">
      <c r="A254" s="83" t="s">
        <v>4497</v>
      </c>
      <c r="B254" s="86" t="s">
        <v>4989</v>
      </c>
      <c r="C254" s="92" t="s">
        <v>4498</v>
      </c>
      <c r="D254" s="92" t="s">
        <v>4990</v>
      </c>
      <c r="E254" s="89">
        <v>5</v>
      </c>
      <c r="F254" s="89">
        <v>2</v>
      </c>
      <c r="G254" s="90">
        <f t="shared" si="7"/>
        <v>7</v>
      </c>
      <c r="H254" s="80">
        <v>43752</v>
      </c>
      <c r="I254" s="91">
        <v>10</v>
      </c>
    </row>
    <row r="255" spans="1:9" hidden="1" outlineLevel="1" x14ac:dyDescent="0.35">
      <c r="A255" s="83" t="s">
        <v>4497</v>
      </c>
      <c r="B255" s="86" t="s">
        <v>4991</v>
      </c>
      <c r="C255" s="92" t="s">
        <v>4498</v>
      </c>
      <c r="D255" s="92" t="s">
        <v>4992</v>
      </c>
      <c r="E255" s="89">
        <v>10</v>
      </c>
      <c r="F255" s="89">
        <v>9</v>
      </c>
      <c r="G255" s="90">
        <f t="shared" si="7"/>
        <v>19</v>
      </c>
      <c r="H255" s="80">
        <v>43752</v>
      </c>
      <c r="I255" s="91">
        <v>60</v>
      </c>
    </row>
    <row r="256" spans="1:9" hidden="1" outlineLevel="1" x14ac:dyDescent="0.35">
      <c r="A256" s="83" t="s">
        <v>4497</v>
      </c>
      <c r="B256" s="86" t="s">
        <v>4993</v>
      </c>
      <c r="C256" s="92" t="s">
        <v>4498</v>
      </c>
      <c r="D256" s="92" t="s">
        <v>4994</v>
      </c>
      <c r="E256" s="89">
        <v>9</v>
      </c>
      <c r="F256" s="89">
        <v>7</v>
      </c>
      <c r="G256" s="90">
        <f t="shared" si="7"/>
        <v>16</v>
      </c>
      <c r="H256" s="80">
        <v>43752</v>
      </c>
      <c r="I256" s="91">
        <v>20</v>
      </c>
    </row>
    <row r="257" spans="1:9" hidden="1" outlineLevel="1" x14ac:dyDescent="0.35">
      <c r="A257" s="83" t="s">
        <v>4497</v>
      </c>
      <c r="B257" s="86" t="s">
        <v>4995</v>
      </c>
      <c r="C257" s="92" t="s">
        <v>4498</v>
      </c>
      <c r="D257" s="92" t="s">
        <v>4996</v>
      </c>
      <c r="E257" s="89">
        <v>9</v>
      </c>
      <c r="F257" s="89">
        <v>9</v>
      </c>
      <c r="G257" s="90">
        <f t="shared" si="7"/>
        <v>18</v>
      </c>
      <c r="H257" s="80">
        <v>43752</v>
      </c>
      <c r="I257" s="91">
        <v>130</v>
      </c>
    </row>
    <row r="258" spans="1:9" hidden="1" outlineLevel="1" x14ac:dyDescent="0.35">
      <c r="A258" s="83" t="s">
        <v>4497</v>
      </c>
      <c r="B258" s="86" t="s">
        <v>4997</v>
      </c>
      <c r="C258" s="92" t="s">
        <v>4498</v>
      </c>
      <c r="D258" s="92" t="s">
        <v>4998</v>
      </c>
      <c r="E258" s="89">
        <v>9</v>
      </c>
      <c r="F258" s="89">
        <v>9</v>
      </c>
      <c r="G258" s="90">
        <f t="shared" si="7"/>
        <v>18</v>
      </c>
      <c r="H258" s="80">
        <v>43752</v>
      </c>
      <c r="I258" s="91">
        <v>110</v>
      </c>
    </row>
    <row r="259" spans="1:9" hidden="1" outlineLevel="1" x14ac:dyDescent="0.35">
      <c r="A259" s="83" t="s">
        <v>4497</v>
      </c>
      <c r="B259" s="86" t="s">
        <v>4999</v>
      </c>
      <c r="C259" s="92" t="s">
        <v>4498</v>
      </c>
      <c r="D259" s="92" t="s">
        <v>5000</v>
      </c>
      <c r="E259" s="89">
        <v>6</v>
      </c>
      <c r="F259" s="89">
        <v>13</v>
      </c>
      <c r="G259" s="90">
        <f t="shared" si="7"/>
        <v>19</v>
      </c>
      <c r="H259" s="80">
        <v>43752</v>
      </c>
      <c r="I259" s="91">
        <v>80</v>
      </c>
    </row>
    <row r="260" spans="1:9" hidden="1" outlineLevel="1" x14ac:dyDescent="0.35">
      <c r="A260" s="83" t="s">
        <v>4497</v>
      </c>
      <c r="B260" s="86" t="s">
        <v>5001</v>
      </c>
      <c r="C260" s="92" t="s">
        <v>4498</v>
      </c>
      <c r="D260" s="92" t="s">
        <v>5002</v>
      </c>
      <c r="E260" s="89">
        <v>4</v>
      </c>
      <c r="F260" s="89">
        <v>5</v>
      </c>
      <c r="G260" s="90">
        <f t="shared" si="7"/>
        <v>9</v>
      </c>
      <c r="H260" s="80">
        <v>43752</v>
      </c>
      <c r="I260" s="91">
        <v>40</v>
      </c>
    </row>
    <row r="261" spans="1:9" hidden="1" outlineLevel="1" x14ac:dyDescent="0.35">
      <c r="A261" s="83" t="s">
        <v>4497</v>
      </c>
      <c r="B261" s="86" t="s">
        <v>5003</v>
      </c>
      <c r="C261" s="92" t="s">
        <v>4498</v>
      </c>
      <c r="D261" s="92" t="s">
        <v>5004</v>
      </c>
      <c r="E261" s="89">
        <v>3</v>
      </c>
      <c r="F261" s="89">
        <v>3</v>
      </c>
      <c r="G261" s="90">
        <f t="shared" si="7"/>
        <v>6</v>
      </c>
      <c r="H261" s="80">
        <v>43752</v>
      </c>
      <c r="I261" s="91">
        <v>300</v>
      </c>
    </row>
    <row r="262" spans="1:9" hidden="1" outlineLevel="1" x14ac:dyDescent="0.35">
      <c r="A262" s="83" t="s">
        <v>4497</v>
      </c>
      <c r="B262" s="86" t="s">
        <v>5005</v>
      </c>
      <c r="C262" s="92" t="s">
        <v>4498</v>
      </c>
      <c r="D262" s="92" t="s">
        <v>5006</v>
      </c>
      <c r="E262" s="89">
        <v>8</v>
      </c>
      <c r="F262" s="89">
        <v>8</v>
      </c>
      <c r="G262" s="90">
        <f t="shared" si="7"/>
        <v>16</v>
      </c>
      <c r="H262" s="80">
        <v>43752</v>
      </c>
      <c r="I262" s="91">
        <v>40</v>
      </c>
    </row>
    <row r="263" spans="1:9" hidden="1" outlineLevel="1" x14ac:dyDescent="0.35">
      <c r="A263" s="83" t="s">
        <v>4497</v>
      </c>
      <c r="B263" s="86" t="s">
        <v>5007</v>
      </c>
      <c r="C263" s="92" t="s">
        <v>4498</v>
      </c>
      <c r="D263" s="92" t="s">
        <v>5008</v>
      </c>
      <c r="E263" s="89">
        <v>6</v>
      </c>
      <c r="F263" s="89">
        <v>6</v>
      </c>
      <c r="G263" s="90">
        <f t="shared" si="7"/>
        <v>12</v>
      </c>
      <c r="H263" s="80">
        <v>43752</v>
      </c>
      <c r="I263" s="91">
        <v>60</v>
      </c>
    </row>
    <row r="264" spans="1:9" hidden="1" outlineLevel="1" x14ac:dyDescent="0.35">
      <c r="A264" s="83" t="s">
        <v>4497</v>
      </c>
      <c r="B264" s="86" t="s">
        <v>5009</v>
      </c>
      <c r="C264" s="92" t="s">
        <v>4498</v>
      </c>
      <c r="D264" s="83" t="s">
        <v>5010</v>
      </c>
      <c r="E264" s="89">
        <v>3</v>
      </c>
      <c r="F264" s="89">
        <v>3</v>
      </c>
      <c r="G264" s="90">
        <f t="shared" si="7"/>
        <v>6</v>
      </c>
      <c r="H264" s="80">
        <v>43752</v>
      </c>
      <c r="I264" s="91">
        <v>50</v>
      </c>
    </row>
    <row r="265" spans="1:9" hidden="1" outlineLevel="1" x14ac:dyDescent="0.35">
      <c r="A265" s="83" t="s">
        <v>4497</v>
      </c>
      <c r="B265" s="86" t="s">
        <v>5011</v>
      </c>
      <c r="C265" s="92" t="s">
        <v>4498</v>
      </c>
      <c r="D265" s="83" t="s">
        <v>5012</v>
      </c>
      <c r="E265" s="89">
        <v>4</v>
      </c>
      <c r="F265" s="89">
        <v>4</v>
      </c>
      <c r="G265" s="90">
        <f t="shared" si="7"/>
        <v>8</v>
      </c>
      <c r="H265" s="80">
        <v>43752</v>
      </c>
      <c r="I265" s="91">
        <v>80</v>
      </c>
    </row>
    <row r="266" spans="1:9" hidden="1" outlineLevel="1" x14ac:dyDescent="0.35">
      <c r="A266" s="83" t="s">
        <v>4497</v>
      </c>
      <c r="B266" s="86" t="s">
        <v>5013</v>
      </c>
      <c r="C266" s="92" t="s">
        <v>4498</v>
      </c>
      <c r="D266" s="83" t="s">
        <v>5014</v>
      </c>
      <c r="E266" s="89">
        <v>2</v>
      </c>
      <c r="F266" s="89">
        <v>6</v>
      </c>
      <c r="G266" s="90">
        <f t="shared" si="7"/>
        <v>8</v>
      </c>
      <c r="H266" s="80">
        <v>43752</v>
      </c>
      <c r="I266" s="91">
        <v>120</v>
      </c>
    </row>
    <row r="267" spans="1:9" hidden="1" outlineLevel="1" x14ac:dyDescent="0.35">
      <c r="A267" s="83" t="s">
        <v>4497</v>
      </c>
      <c r="B267" s="86" t="s">
        <v>5015</v>
      </c>
      <c r="C267" s="92" t="s">
        <v>4498</v>
      </c>
      <c r="D267" s="83" t="s">
        <v>5016</v>
      </c>
      <c r="E267" s="89">
        <v>6</v>
      </c>
      <c r="F267" s="89">
        <v>6</v>
      </c>
      <c r="G267" s="90">
        <f t="shared" si="7"/>
        <v>12</v>
      </c>
      <c r="H267" s="80">
        <v>43752</v>
      </c>
      <c r="I267" s="91">
        <v>40</v>
      </c>
    </row>
    <row r="268" spans="1:9" hidden="1" outlineLevel="1" x14ac:dyDescent="0.35">
      <c r="A268" s="83" t="s">
        <v>4497</v>
      </c>
      <c r="B268" s="86" t="s">
        <v>5017</v>
      </c>
      <c r="C268" s="92" t="s">
        <v>4498</v>
      </c>
      <c r="D268" s="92" t="s">
        <v>5018</v>
      </c>
      <c r="E268" s="89">
        <v>5</v>
      </c>
      <c r="F268" s="89">
        <v>5</v>
      </c>
      <c r="G268" s="90">
        <f t="shared" si="7"/>
        <v>10</v>
      </c>
      <c r="H268" s="80">
        <v>43752</v>
      </c>
      <c r="I268" s="91">
        <v>90</v>
      </c>
    </row>
    <row r="269" spans="1:9" hidden="1" outlineLevel="1" x14ac:dyDescent="0.35">
      <c r="A269" s="83" t="s">
        <v>4497</v>
      </c>
      <c r="B269" s="86" t="s">
        <v>5019</v>
      </c>
      <c r="C269" s="92" t="s">
        <v>4498</v>
      </c>
      <c r="D269" s="92" t="s">
        <v>5020</v>
      </c>
      <c r="E269" s="89">
        <v>6</v>
      </c>
      <c r="F269" s="89">
        <v>6</v>
      </c>
      <c r="G269" s="90">
        <f t="shared" si="7"/>
        <v>12</v>
      </c>
      <c r="H269" s="80">
        <v>43752</v>
      </c>
      <c r="I269" s="91">
        <v>50</v>
      </c>
    </row>
    <row r="270" spans="1:9" hidden="1" outlineLevel="1" x14ac:dyDescent="0.35">
      <c r="A270" s="83" t="s">
        <v>4497</v>
      </c>
      <c r="B270" s="86" t="s">
        <v>5021</v>
      </c>
      <c r="C270" s="92" t="s">
        <v>4498</v>
      </c>
      <c r="D270" s="92" t="s">
        <v>5022</v>
      </c>
      <c r="E270" s="89">
        <v>8</v>
      </c>
      <c r="F270" s="89">
        <v>8</v>
      </c>
      <c r="G270" s="90">
        <f t="shared" si="7"/>
        <v>16</v>
      </c>
      <c r="H270" s="80">
        <v>43752</v>
      </c>
      <c r="I270" s="91">
        <v>90</v>
      </c>
    </row>
    <row r="271" spans="1:9" hidden="1" outlineLevel="1" x14ac:dyDescent="0.35">
      <c r="A271" s="83" t="s">
        <v>4497</v>
      </c>
      <c r="B271" s="86" t="s">
        <v>5023</v>
      </c>
      <c r="C271" s="92" t="s">
        <v>4498</v>
      </c>
      <c r="D271" s="92" t="s">
        <v>5024</v>
      </c>
      <c r="E271" s="89">
        <v>8</v>
      </c>
      <c r="F271" s="89">
        <v>8</v>
      </c>
      <c r="G271" s="90">
        <f t="shared" si="7"/>
        <v>16</v>
      </c>
      <c r="H271" s="80">
        <v>43752</v>
      </c>
      <c r="I271" s="91">
        <v>50</v>
      </c>
    </row>
    <row r="272" spans="1:9" hidden="1" outlineLevel="1" x14ac:dyDescent="0.35">
      <c r="A272" s="83" t="s">
        <v>4497</v>
      </c>
      <c r="B272" s="86" t="s">
        <v>5025</v>
      </c>
      <c r="C272" s="92" t="s">
        <v>4498</v>
      </c>
      <c r="D272" s="92" t="s">
        <v>5026</v>
      </c>
      <c r="E272" s="89">
        <v>6</v>
      </c>
      <c r="F272" s="89">
        <v>6</v>
      </c>
      <c r="G272" s="90">
        <f t="shared" si="7"/>
        <v>12</v>
      </c>
      <c r="H272" s="80">
        <v>43752</v>
      </c>
      <c r="I272" s="91">
        <v>20</v>
      </c>
    </row>
    <row r="273" spans="1:9" hidden="1" outlineLevel="1" x14ac:dyDescent="0.35">
      <c r="A273" s="83" t="s">
        <v>4497</v>
      </c>
      <c r="B273" s="86" t="s">
        <v>5027</v>
      </c>
      <c r="C273" s="92" t="s">
        <v>4498</v>
      </c>
      <c r="D273" s="92" t="s">
        <v>5028</v>
      </c>
      <c r="E273" s="89">
        <v>10</v>
      </c>
      <c r="F273" s="89">
        <v>10</v>
      </c>
      <c r="G273" s="90">
        <f t="shared" si="7"/>
        <v>20</v>
      </c>
      <c r="H273" s="80">
        <v>43752</v>
      </c>
      <c r="I273" s="91">
        <v>60</v>
      </c>
    </row>
    <row r="274" spans="1:9" hidden="1" outlineLevel="1" x14ac:dyDescent="0.35">
      <c r="A274" s="83" t="s">
        <v>4497</v>
      </c>
      <c r="B274" s="86" t="s">
        <v>5029</v>
      </c>
      <c r="C274" s="92" t="s">
        <v>4498</v>
      </c>
      <c r="D274" s="92" t="s">
        <v>5030</v>
      </c>
      <c r="E274" s="89">
        <v>7</v>
      </c>
      <c r="F274" s="89">
        <v>7</v>
      </c>
      <c r="G274" s="90">
        <f t="shared" si="7"/>
        <v>14</v>
      </c>
      <c r="H274" s="80">
        <v>43752</v>
      </c>
      <c r="I274" s="91">
        <v>2</v>
      </c>
    </row>
    <row r="275" spans="1:9" hidden="1" outlineLevel="1" x14ac:dyDescent="0.35">
      <c r="A275" s="83" t="s">
        <v>4497</v>
      </c>
      <c r="B275" s="86" t="s">
        <v>5031</v>
      </c>
      <c r="C275" s="92" t="s">
        <v>4498</v>
      </c>
      <c r="D275" s="92" t="s">
        <v>5032</v>
      </c>
      <c r="E275" s="89">
        <v>7</v>
      </c>
      <c r="F275" s="89">
        <v>7</v>
      </c>
      <c r="G275" s="90">
        <f t="shared" si="7"/>
        <v>14</v>
      </c>
      <c r="H275" s="80">
        <v>43752</v>
      </c>
      <c r="I275" s="91">
        <v>7</v>
      </c>
    </row>
    <row r="276" spans="1:9" hidden="1" outlineLevel="1" x14ac:dyDescent="0.35">
      <c r="A276" s="83" t="s">
        <v>4497</v>
      </c>
      <c r="B276" s="86" t="s">
        <v>5033</v>
      </c>
      <c r="C276" s="92" t="s">
        <v>4498</v>
      </c>
      <c r="D276" s="92" t="s">
        <v>5034</v>
      </c>
      <c r="E276" s="89">
        <v>7</v>
      </c>
      <c r="F276" s="89">
        <v>7</v>
      </c>
      <c r="G276" s="90">
        <f t="shared" si="7"/>
        <v>14</v>
      </c>
      <c r="H276" s="80">
        <v>43752</v>
      </c>
      <c r="I276" s="91">
        <v>60</v>
      </c>
    </row>
    <row r="277" spans="1:9" hidden="1" outlineLevel="1" x14ac:dyDescent="0.35">
      <c r="A277" s="83" t="s">
        <v>4497</v>
      </c>
      <c r="B277" s="86" t="s">
        <v>5035</v>
      </c>
      <c r="C277" s="92" t="s">
        <v>4498</v>
      </c>
      <c r="D277" s="92" t="s">
        <v>5036</v>
      </c>
      <c r="E277" s="89">
        <v>8</v>
      </c>
      <c r="F277" s="89">
        <v>9</v>
      </c>
      <c r="G277" s="90">
        <f t="shared" si="7"/>
        <v>17</v>
      </c>
      <c r="H277" s="80">
        <v>43752</v>
      </c>
      <c r="I277" s="91">
        <v>70</v>
      </c>
    </row>
    <row r="278" spans="1:9" hidden="1" outlineLevel="1" x14ac:dyDescent="0.35">
      <c r="A278" s="83" t="s">
        <v>4497</v>
      </c>
      <c r="B278" s="86" t="s">
        <v>5037</v>
      </c>
      <c r="C278" s="92" t="s">
        <v>4498</v>
      </c>
      <c r="D278" s="92" t="s">
        <v>5038</v>
      </c>
      <c r="E278" s="89">
        <v>12</v>
      </c>
      <c r="F278" s="89">
        <v>11</v>
      </c>
      <c r="G278" s="90">
        <f t="shared" si="7"/>
        <v>23</v>
      </c>
      <c r="H278" s="80">
        <v>43752</v>
      </c>
      <c r="I278" s="91">
        <v>20</v>
      </c>
    </row>
    <row r="279" spans="1:9" hidden="1" outlineLevel="1" x14ac:dyDescent="0.35">
      <c r="A279" s="83" t="s">
        <v>4497</v>
      </c>
      <c r="B279" s="86" t="s">
        <v>5039</v>
      </c>
      <c r="C279" s="92" t="s">
        <v>4498</v>
      </c>
      <c r="D279" s="92" t="s">
        <v>5040</v>
      </c>
      <c r="E279" s="89">
        <v>10</v>
      </c>
      <c r="F279" s="89">
        <v>10</v>
      </c>
      <c r="G279" s="90">
        <f t="shared" si="7"/>
        <v>20</v>
      </c>
      <c r="H279" s="80">
        <v>43752</v>
      </c>
      <c r="I279" s="91">
        <v>10</v>
      </c>
    </row>
    <row r="280" spans="1:9" hidden="1" outlineLevel="1" x14ac:dyDescent="0.35">
      <c r="A280" s="83" t="s">
        <v>4497</v>
      </c>
      <c r="B280" s="86" t="s">
        <v>5041</v>
      </c>
      <c r="C280" s="92" t="s">
        <v>4498</v>
      </c>
      <c r="D280" s="92" t="s">
        <v>5042</v>
      </c>
      <c r="E280" s="89">
        <v>2</v>
      </c>
      <c r="F280" s="89">
        <v>2</v>
      </c>
      <c r="G280" s="90">
        <f t="shared" si="7"/>
        <v>4</v>
      </c>
      <c r="H280" s="80">
        <v>43752</v>
      </c>
      <c r="I280" s="91">
        <v>80</v>
      </c>
    </row>
    <row r="281" spans="1:9" hidden="1" outlineLevel="1" x14ac:dyDescent="0.35">
      <c r="A281" s="83" t="s">
        <v>4497</v>
      </c>
      <c r="B281" s="86" t="s">
        <v>5043</v>
      </c>
      <c r="C281" s="92" t="s">
        <v>4498</v>
      </c>
      <c r="D281" s="92" t="s">
        <v>5044</v>
      </c>
      <c r="E281" s="89">
        <v>10</v>
      </c>
      <c r="F281" s="89">
        <v>10</v>
      </c>
      <c r="G281" s="90">
        <f t="shared" si="7"/>
        <v>20</v>
      </c>
      <c r="H281" s="80">
        <v>43752</v>
      </c>
      <c r="I281" s="91">
        <v>9</v>
      </c>
    </row>
    <row r="282" spans="1:9" hidden="1" outlineLevel="1" x14ac:dyDescent="0.35">
      <c r="A282" s="83" t="s">
        <v>4497</v>
      </c>
      <c r="B282" s="86" t="s">
        <v>5045</v>
      </c>
      <c r="C282" s="92" t="s">
        <v>4498</v>
      </c>
      <c r="D282" s="92" t="s">
        <v>5046</v>
      </c>
      <c r="E282" s="89">
        <v>20</v>
      </c>
      <c r="F282" s="89">
        <v>20</v>
      </c>
      <c r="G282" s="90">
        <f t="shared" si="7"/>
        <v>40</v>
      </c>
      <c r="H282" s="80">
        <v>43752</v>
      </c>
      <c r="I282" s="91">
        <v>80</v>
      </c>
    </row>
    <row r="283" spans="1:9" hidden="1" outlineLevel="1" x14ac:dyDescent="0.35">
      <c r="A283" s="83" t="s">
        <v>4497</v>
      </c>
      <c r="B283" s="86" t="s">
        <v>5047</v>
      </c>
      <c r="C283" s="92" t="s">
        <v>4498</v>
      </c>
      <c r="D283" s="92" t="s">
        <v>4058</v>
      </c>
      <c r="E283" s="89">
        <v>4</v>
      </c>
      <c r="F283" s="89">
        <v>4</v>
      </c>
      <c r="G283" s="90">
        <f t="shared" si="7"/>
        <v>8</v>
      </c>
      <c r="H283" s="80">
        <v>43752</v>
      </c>
      <c r="I283" s="91">
        <v>100</v>
      </c>
    </row>
    <row r="284" spans="1:9" hidden="1" outlineLevel="1" x14ac:dyDescent="0.35">
      <c r="A284" s="83" t="s">
        <v>4497</v>
      </c>
      <c r="B284" s="86" t="s">
        <v>5048</v>
      </c>
      <c r="C284" s="92" t="s">
        <v>4498</v>
      </c>
      <c r="D284" s="92" t="s">
        <v>5049</v>
      </c>
      <c r="E284" s="89">
        <v>9</v>
      </c>
      <c r="F284" s="89">
        <v>9</v>
      </c>
      <c r="G284" s="90">
        <f t="shared" si="7"/>
        <v>18</v>
      </c>
      <c r="H284" s="80">
        <v>43752</v>
      </c>
      <c r="I284" s="91">
        <v>150</v>
      </c>
    </row>
    <row r="285" spans="1:9" hidden="1" outlineLevel="1" x14ac:dyDescent="0.35">
      <c r="A285" s="83" t="s">
        <v>4497</v>
      </c>
      <c r="B285" s="86" t="s">
        <v>5050</v>
      </c>
      <c r="C285" s="92" t="s">
        <v>4498</v>
      </c>
      <c r="D285" s="92" t="s">
        <v>5051</v>
      </c>
      <c r="E285" s="89">
        <v>12</v>
      </c>
      <c r="F285" s="89">
        <v>12</v>
      </c>
      <c r="G285" s="90">
        <f t="shared" si="7"/>
        <v>24</v>
      </c>
      <c r="H285" s="80">
        <v>43752</v>
      </c>
      <c r="I285" s="91">
        <v>70</v>
      </c>
    </row>
    <row r="286" spans="1:9" hidden="1" outlineLevel="1" x14ac:dyDescent="0.35">
      <c r="A286" s="83" t="s">
        <v>4497</v>
      </c>
      <c r="B286" s="86" t="s">
        <v>5052</v>
      </c>
      <c r="C286" s="92" t="s">
        <v>4498</v>
      </c>
      <c r="D286" s="92" t="s">
        <v>1089</v>
      </c>
      <c r="E286" s="89">
        <v>18</v>
      </c>
      <c r="F286" s="89">
        <v>18</v>
      </c>
      <c r="G286" s="90">
        <f t="shared" si="7"/>
        <v>36</v>
      </c>
      <c r="H286" s="80">
        <v>43752</v>
      </c>
      <c r="I286" s="91">
        <v>90</v>
      </c>
    </row>
    <row r="287" spans="1:9" hidden="1" outlineLevel="1" x14ac:dyDescent="0.35">
      <c r="A287" s="83" t="s">
        <v>4497</v>
      </c>
      <c r="B287" s="86" t="s">
        <v>5053</v>
      </c>
      <c r="C287" s="92" t="s">
        <v>4498</v>
      </c>
      <c r="D287" s="83" t="s">
        <v>5054</v>
      </c>
      <c r="E287" s="89">
        <v>10</v>
      </c>
      <c r="F287" s="89">
        <v>25</v>
      </c>
      <c r="G287" s="90">
        <f t="shared" si="7"/>
        <v>35</v>
      </c>
      <c r="H287" s="80">
        <v>43752</v>
      </c>
      <c r="I287" s="91">
        <v>110</v>
      </c>
    </row>
    <row r="288" spans="1:9" hidden="1" outlineLevel="1" x14ac:dyDescent="0.35">
      <c r="A288" s="83" t="s">
        <v>4497</v>
      </c>
      <c r="B288" s="86" t="s">
        <v>5055</v>
      </c>
      <c r="C288" s="92" t="s">
        <v>4498</v>
      </c>
      <c r="D288" s="92" t="s">
        <v>5056</v>
      </c>
      <c r="E288" s="89">
        <v>5</v>
      </c>
      <c r="F288" s="89">
        <v>5</v>
      </c>
      <c r="G288" s="90">
        <f t="shared" si="7"/>
        <v>10</v>
      </c>
      <c r="H288" s="80">
        <v>43752</v>
      </c>
      <c r="I288" s="91">
        <v>90</v>
      </c>
    </row>
    <row r="289" spans="1:9" ht="15" collapsed="1" thickBot="1" x14ac:dyDescent="0.4">
      <c r="A289" s="84" t="s">
        <v>4497</v>
      </c>
      <c r="B289" s="87"/>
      <c r="C289" s="93" t="s">
        <v>4498</v>
      </c>
      <c r="D289" s="135">
        <f>COUNTA(D245:D288)</f>
        <v>44</v>
      </c>
      <c r="E289" s="135">
        <f>SUM(E245:E288)</f>
        <v>309</v>
      </c>
      <c r="F289" s="135">
        <f>SUM(F245:F288)</f>
        <v>333</v>
      </c>
      <c r="G289" s="135">
        <f>SUM(G245:G288)</f>
        <v>642</v>
      </c>
      <c r="H289" s="105">
        <v>43752</v>
      </c>
      <c r="I289" s="136">
        <f>AVERAGE(I245:I288)</f>
        <v>64.045454545454547</v>
      </c>
    </row>
    <row r="290" spans="1:9" hidden="1" outlineLevel="1" x14ac:dyDescent="0.35">
      <c r="A290" s="85" t="s">
        <v>4499</v>
      </c>
      <c r="B290" s="88" t="s">
        <v>5057</v>
      </c>
      <c r="C290" s="99" t="s">
        <v>4500</v>
      </c>
      <c r="D290" s="85" t="s">
        <v>5058</v>
      </c>
      <c r="E290" s="111">
        <v>7</v>
      </c>
      <c r="F290" s="112">
        <v>10</v>
      </c>
      <c r="G290" s="112">
        <f t="shared" ref="G290:G321" si="8">E290+F290</f>
        <v>17</v>
      </c>
      <c r="H290" s="80">
        <v>43745</v>
      </c>
      <c r="I290" s="220">
        <v>180</v>
      </c>
    </row>
    <row r="291" spans="1:9" hidden="1" outlineLevel="1" x14ac:dyDescent="0.35">
      <c r="A291" s="83" t="s">
        <v>4499</v>
      </c>
      <c r="B291" s="86" t="s">
        <v>5059</v>
      </c>
      <c r="C291" s="92" t="s">
        <v>4500</v>
      </c>
      <c r="D291" s="83" t="s">
        <v>5060</v>
      </c>
      <c r="E291" s="89">
        <v>1</v>
      </c>
      <c r="F291" s="90">
        <v>4</v>
      </c>
      <c r="G291" s="90">
        <f t="shared" si="8"/>
        <v>5</v>
      </c>
      <c r="H291" s="80">
        <v>43745</v>
      </c>
      <c r="I291" s="177">
        <v>100</v>
      </c>
    </row>
    <row r="292" spans="1:9" hidden="1" outlineLevel="1" x14ac:dyDescent="0.35">
      <c r="A292" s="83" t="s">
        <v>4499</v>
      </c>
      <c r="B292" s="86" t="s">
        <v>5061</v>
      </c>
      <c r="C292" s="92" t="s">
        <v>4500</v>
      </c>
      <c r="D292" s="83" t="s">
        <v>5062</v>
      </c>
      <c r="E292" s="89">
        <v>4</v>
      </c>
      <c r="F292" s="90">
        <v>5</v>
      </c>
      <c r="G292" s="90">
        <f t="shared" si="8"/>
        <v>9</v>
      </c>
      <c r="H292" s="80">
        <v>43745</v>
      </c>
      <c r="I292" s="177">
        <v>60</v>
      </c>
    </row>
    <row r="293" spans="1:9" hidden="1" outlineLevel="1" x14ac:dyDescent="0.35">
      <c r="A293" s="83" t="s">
        <v>4499</v>
      </c>
      <c r="B293" s="86" t="s">
        <v>5063</v>
      </c>
      <c r="C293" s="92" t="s">
        <v>4500</v>
      </c>
      <c r="D293" s="83" t="s">
        <v>5064</v>
      </c>
      <c r="E293" s="89">
        <v>4</v>
      </c>
      <c r="F293" s="90">
        <v>2</v>
      </c>
      <c r="G293" s="90">
        <f t="shared" si="8"/>
        <v>6</v>
      </c>
      <c r="H293" s="80">
        <v>43745</v>
      </c>
      <c r="I293" s="177">
        <v>90</v>
      </c>
    </row>
    <row r="294" spans="1:9" hidden="1" outlineLevel="1" x14ac:dyDescent="0.35">
      <c r="A294" s="83" t="s">
        <v>4499</v>
      </c>
      <c r="B294" s="86" t="s">
        <v>5065</v>
      </c>
      <c r="C294" s="92" t="s">
        <v>4500</v>
      </c>
      <c r="D294" s="83" t="s">
        <v>5066</v>
      </c>
      <c r="E294" s="89">
        <v>7</v>
      </c>
      <c r="F294" s="90">
        <v>6</v>
      </c>
      <c r="G294" s="90">
        <f t="shared" si="8"/>
        <v>13</v>
      </c>
      <c r="H294" s="80">
        <v>43745</v>
      </c>
      <c r="I294" s="177">
        <v>180</v>
      </c>
    </row>
    <row r="295" spans="1:9" hidden="1" outlineLevel="1" x14ac:dyDescent="0.35">
      <c r="A295" s="83" t="s">
        <v>4499</v>
      </c>
      <c r="B295" s="86" t="s">
        <v>5067</v>
      </c>
      <c r="C295" s="92" t="s">
        <v>4500</v>
      </c>
      <c r="D295" s="83" t="s">
        <v>5068</v>
      </c>
      <c r="E295" s="89">
        <v>9</v>
      </c>
      <c r="F295" s="90">
        <v>9</v>
      </c>
      <c r="G295" s="90">
        <f t="shared" si="8"/>
        <v>18</v>
      </c>
      <c r="H295" s="80">
        <v>43745</v>
      </c>
      <c r="I295" s="177">
        <v>100</v>
      </c>
    </row>
    <row r="296" spans="1:9" hidden="1" outlineLevel="1" x14ac:dyDescent="0.35">
      <c r="A296" s="83" t="s">
        <v>4499</v>
      </c>
      <c r="B296" s="86" t="s">
        <v>5069</v>
      </c>
      <c r="C296" s="92" t="s">
        <v>4500</v>
      </c>
      <c r="D296" s="83" t="s">
        <v>5070</v>
      </c>
      <c r="E296" s="89">
        <v>2</v>
      </c>
      <c r="F296" s="90">
        <v>4</v>
      </c>
      <c r="G296" s="90">
        <f t="shared" si="8"/>
        <v>6</v>
      </c>
      <c r="H296" s="80">
        <v>43745</v>
      </c>
      <c r="I296" s="177">
        <v>190</v>
      </c>
    </row>
    <row r="297" spans="1:9" hidden="1" outlineLevel="1" x14ac:dyDescent="0.35">
      <c r="A297" s="83" t="s">
        <v>4499</v>
      </c>
      <c r="B297" s="86" t="s">
        <v>5071</v>
      </c>
      <c r="C297" s="92" t="s">
        <v>4500</v>
      </c>
      <c r="D297" s="83" t="s">
        <v>5072</v>
      </c>
      <c r="E297" s="89">
        <v>1</v>
      </c>
      <c r="F297" s="90">
        <v>2</v>
      </c>
      <c r="G297" s="90">
        <f t="shared" si="8"/>
        <v>3</v>
      </c>
      <c r="H297" s="80">
        <v>43745</v>
      </c>
      <c r="I297" s="177">
        <v>160</v>
      </c>
    </row>
    <row r="298" spans="1:9" hidden="1" outlineLevel="1" x14ac:dyDescent="0.35">
      <c r="A298" s="83" t="s">
        <v>4499</v>
      </c>
      <c r="B298" s="86" t="s">
        <v>5073</v>
      </c>
      <c r="C298" s="92" t="s">
        <v>4500</v>
      </c>
      <c r="D298" s="83" t="s">
        <v>5074</v>
      </c>
      <c r="E298" s="89">
        <v>3</v>
      </c>
      <c r="F298" s="90">
        <v>3</v>
      </c>
      <c r="G298" s="90">
        <f t="shared" si="8"/>
        <v>6</v>
      </c>
      <c r="H298" s="80">
        <v>43745</v>
      </c>
      <c r="I298" s="177">
        <v>160</v>
      </c>
    </row>
    <row r="299" spans="1:9" hidden="1" outlineLevel="1" x14ac:dyDescent="0.35">
      <c r="A299" s="83" t="s">
        <v>4499</v>
      </c>
      <c r="B299" s="86" t="s">
        <v>5075</v>
      </c>
      <c r="C299" s="92" t="s">
        <v>4500</v>
      </c>
      <c r="D299" s="92" t="s">
        <v>5076</v>
      </c>
      <c r="E299" s="89">
        <v>8</v>
      </c>
      <c r="F299" s="90">
        <v>8</v>
      </c>
      <c r="G299" s="90">
        <f t="shared" si="8"/>
        <v>16</v>
      </c>
      <c r="H299" s="80">
        <v>43745</v>
      </c>
      <c r="I299" s="177">
        <v>160</v>
      </c>
    </row>
    <row r="300" spans="1:9" hidden="1" outlineLevel="1" x14ac:dyDescent="0.35">
      <c r="A300" s="83" t="s">
        <v>4499</v>
      </c>
      <c r="B300" s="86" t="s">
        <v>5077</v>
      </c>
      <c r="C300" s="92" t="s">
        <v>4500</v>
      </c>
      <c r="D300" s="92" t="s">
        <v>5078</v>
      </c>
      <c r="E300" s="89">
        <v>1</v>
      </c>
      <c r="F300" s="90">
        <v>2</v>
      </c>
      <c r="G300" s="90">
        <f t="shared" si="8"/>
        <v>3</v>
      </c>
      <c r="H300" s="80">
        <v>43745</v>
      </c>
      <c r="I300" s="177">
        <v>130</v>
      </c>
    </row>
    <row r="301" spans="1:9" hidden="1" outlineLevel="1" x14ac:dyDescent="0.35">
      <c r="A301" s="83" t="s">
        <v>4499</v>
      </c>
      <c r="B301" s="86" t="s">
        <v>5079</v>
      </c>
      <c r="C301" s="92" t="s">
        <v>4500</v>
      </c>
      <c r="D301" s="92" t="s">
        <v>5080</v>
      </c>
      <c r="E301" s="89">
        <v>7</v>
      </c>
      <c r="F301" s="90">
        <v>8</v>
      </c>
      <c r="G301" s="90">
        <f t="shared" si="8"/>
        <v>15</v>
      </c>
      <c r="H301" s="80">
        <v>43745</v>
      </c>
      <c r="I301" s="177">
        <v>160</v>
      </c>
    </row>
    <row r="302" spans="1:9" hidden="1" outlineLevel="1" x14ac:dyDescent="0.35">
      <c r="A302" s="83" t="s">
        <v>4499</v>
      </c>
      <c r="B302" s="86" t="s">
        <v>5081</v>
      </c>
      <c r="C302" s="92" t="s">
        <v>4500</v>
      </c>
      <c r="D302" s="92" t="s">
        <v>5082</v>
      </c>
      <c r="E302" s="89">
        <v>2</v>
      </c>
      <c r="F302" s="90">
        <v>2</v>
      </c>
      <c r="G302" s="90">
        <f t="shared" si="8"/>
        <v>4</v>
      </c>
      <c r="H302" s="80">
        <v>43745</v>
      </c>
      <c r="I302" s="177">
        <v>250</v>
      </c>
    </row>
    <row r="303" spans="1:9" hidden="1" outlineLevel="1" x14ac:dyDescent="0.35">
      <c r="A303" s="83" t="s">
        <v>4499</v>
      </c>
      <c r="B303" s="86" t="s">
        <v>5083</v>
      </c>
      <c r="C303" s="92" t="s">
        <v>4500</v>
      </c>
      <c r="D303" s="92" t="s">
        <v>5084</v>
      </c>
      <c r="E303" s="89">
        <v>5</v>
      </c>
      <c r="F303" s="90">
        <v>2</v>
      </c>
      <c r="G303" s="90">
        <f t="shared" si="8"/>
        <v>7</v>
      </c>
      <c r="H303" s="80">
        <v>43745</v>
      </c>
      <c r="I303" s="177">
        <v>200</v>
      </c>
    </row>
    <row r="304" spans="1:9" hidden="1" outlineLevel="1" x14ac:dyDescent="0.35">
      <c r="A304" s="83" t="s">
        <v>4499</v>
      </c>
      <c r="B304" s="86" t="s">
        <v>5085</v>
      </c>
      <c r="C304" s="92" t="s">
        <v>4500</v>
      </c>
      <c r="D304" s="92" t="s">
        <v>5086</v>
      </c>
      <c r="E304" s="89">
        <v>5</v>
      </c>
      <c r="F304" s="90">
        <v>2</v>
      </c>
      <c r="G304" s="90">
        <f t="shared" si="8"/>
        <v>7</v>
      </c>
      <c r="H304" s="80">
        <v>43745</v>
      </c>
      <c r="I304" s="177">
        <v>190</v>
      </c>
    </row>
    <row r="305" spans="1:9" hidden="1" outlineLevel="1" x14ac:dyDescent="0.35">
      <c r="A305" s="83" t="s">
        <v>4499</v>
      </c>
      <c r="B305" s="86" t="s">
        <v>5087</v>
      </c>
      <c r="C305" s="92" t="s">
        <v>4500</v>
      </c>
      <c r="D305" s="92" t="s">
        <v>3581</v>
      </c>
      <c r="E305" s="89">
        <v>7</v>
      </c>
      <c r="F305" s="90">
        <v>2</v>
      </c>
      <c r="G305" s="90">
        <f t="shared" si="8"/>
        <v>9</v>
      </c>
      <c r="H305" s="80">
        <v>43745</v>
      </c>
      <c r="I305" s="177">
        <v>220</v>
      </c>
    </row>
    <row r="306" spans="1:9" hidden="1" outlineLevel="1" x14ac:dyDescent="0.35">
      <c r="A306" s="83" t="s">
        <v>4499</v>
      </c>
      <c r="B306" s="86" t="s">
        <v>5088</v>
      </c>
      <c r="C306" s="92" t="s">
        <v>4500</v>
      </c>
      <c r="D306" s="92" t="s">
        <v>5089</v>
      </c>
      <c r="E306" s="89">
        <v>3</v>
      </c>
      <c r="F306" s="90">
        <v>2</v>
      </c>
      <c r="G306" s="90">
        <f t="shared" si="8"/>
        <v>5</v>
      </c>
      <c r="H306" s="80">
        <v>43745</v>
      </c>
      <c r="I306" s="177">
        <v>180</v>
      </c>
    </row>
    <row r="307" spans="1:9" hidden="1" outlineLevel="1" x14ac:dyDescent="0.35">
      <c r="A307" s="83" t="s">
        <v>4499</v>
      </c>
      <c r="B307" s="86" t="s">
        <v>5090</v>
      </c>
      <c r="C307" s="92" t="s">
        <v>4500</v>
      </c>
      <c r="D307" s="92" t="s">
        <v>5091</v>
      </c>
      <c r="E307" s="89">
        <v>4</v>
      </c>
      <c r="F307" s="90">
        <v>2</v>
      </c>
      <c r="G307" s="90">
        <f t="shared" si="8"/>
        <v>6</v>
      </c>
      <c r="H307" s="80">
        <v>43745</v>
      </c>
      <c r="I307" s="177">
        <v>100</v>
      </c>
    </row>
    <row r="308" spans="1:9" hidden="1" outlineLevel="1" x14ac:dyDescent="0.35">
      <c r="A308" s="83" t="s">
        <v>4499</v>
      </c>
      <c r="B308" s="86" t="s">
        <v>5092</v>
      </c>
      <c r="C308" s="92" t="s">
        <v>4500</v>
      </c>
      <c r="D308" s="92" t="s">
        <v>5093</v>
      </c>
      <c r="E308" s="89">
        <v>4</v>
      </c>
      <c r="F308" s="90">
        <v>2</v>
      </c>
      <c r="G308" s="90">
        <f t="shared" si="8"/>
        <v>6</v>
      </c>
      <c r="H308" s="80">
        <v>43745</v>
      </c>
      <c r="I308" s="177">
        <v>180</v>
      </c>
    </row>
    <row r="309" spans="1:9" hidden="1" outlineLevel="1" x14ac:dyDescent="0.35">
      <c r="A309" s="83" t="s">
        <v>4499</v>
      </c>
      <c r="B309" s="86" t="s">
        <v>5094</v>
      </c>
      <c r="C309" s="92" t="s">
        <v>4500</v>
      </c>
      <c r="D309" s="83" t="s">
        <v>5095</v>
      </c>
      <c r="E309" s="89">
        <v>4</v>
      </c>
      <c r="F309" s="90">
        <v>2</v>
      </c>
      <c r="G309" s="90">
        <f t="shared" si="8"/>
        <v>6</v>
      </c>
      <c r="H309" s="80">
        <v>43745</v>
      </c>
      <c r="I309" s="177">
        <v>180</v>
      </c>
    </row>
    <row r="310" spans="1:9" hidden="1" outlineLevel="1" x14ac:dyDescent="0.35">
      <c r="A310" s="83" t="s">
        <v>4499</v>
      </c>
      <c r="B310" s="86" t="s">
        <v>5096</v>
      </c>
      <c r="C310" s="92" t="s">
        <v>4500</v>
      </c>
      <c r="D310" s="83" t="s">
        <v>5097</v>
      </c>
      <c r="E310" s="89">
        <v>1</v>
      </c>
      <c r="F310" s="90">
        <v>2</v>
      </c>
      <c r="G310" s="90">
        <f t="shared" si="8"/>
        <v>3</v>
      </c>
      <c r="H310" s="80">
        <v>43745</v>
      </c>
      <c r="I310" s="177">
        <v>200</v>
      </c>
    </row>
    <row r="311" spans="1:9" hidden="1" outlineLevel="1" x14ac:dyDescent="0.35">
      <c r="A311" s="83" t="s">
        <v>4499</v>
      </c>
      <c r="B311" s="86" t="s">
        <v>5098</v>
      </c>
      <c r="C311" s="92" t="s">
        <v>4500</v>
      </c>
      <c r="D311" s="83" t="s">
        <v>5099</v>
      </c>
      <c r="E311" s="89">
        <v>1</v>
      </c>
      <c r="F311" s="90">
        <v>2</v>
      </c>
      <c r="G311" s="90">
        <f t="shared" si="8"/>
        <v>3</v>
      </c>
      <c r="H311" s="80">
        <v>43745</v>
      </c>
      <c r="I311" s="177">
        <v>250</v>
      </c>
    </row>
    <row r="312" spans="1:9" hidden="1" outlineLevel="1" x14ac:dyDescent="0.35">
      <c r="A312" s="83" t="s">
        <v>4499</v>
      </c>
      <c r="B312" s="86" t="s">
        <v>5100</v>
      </c>
      <c r="C312" s="92" t="s">
        <v>4500</v>
      </c>
      <c r="D312" s="83" t="s">
        <v>5101</v>
      </c>
      <c r="E312" s="89">
        <v>6</v>
      </c>
      <c r="F312" s="90">
        <v>2</v>
      </c>
      <c r="G312" s="90">
        <f t="shared" si="8"/>
        <v>8</v>
      </c>
      <c r="H312" s="80">
        <v>43745</v>
      </c>
      <c r="I312" s="177">
        <v>230</v>
      </c>
    </row>
    <row r="313" spans="1:9" hidden="1" outlineLevel="1" x14ac:dyDescent="0.35">
      <c r="A313" s="83" t="s">
        <v>4499</v>
      </c>
      <c r="B313" s="86" t="s">
        <v>5102</v>
      </c>
      <c r="C313" s="92" t="s">
        <v>4500</v>
      </c>
      <c r="D313" s="92" t="s">
        <v>5103</v>
      </c>
      <c r="E313" s="89">
        <v>4</v>
      </c>
      <c r="F313" s="90">
        <v>2</v>
      </c>
      <c r="G313" s="90">
        <f t="shared" si="8"/>
        <v>6</v>
      </c>
      <c r="H313" s="80">
        <v>43745</v>
      </c>
      <c r="I313" s="177">
        <v>270</v>
      </c>
    </row>
    <row r="314" spans="1:9" hidden="1" outlineLevel="1" x14ac:dyDescent="0.35">
      <c r="A314" s="83" t="s">
        <v>4499</v>
      </c>
      <c r="B314" s="86" t="s">
        <v>5104</v>
      </c>
      <c r="C314" s="92" t="s">
        <v>4500</v>
      </c>
      <c r="D314" s="92" t="s">
        <v>5105</v>
      </c>
      <c r="E314" s="89">
        <v>1</v>
      </c>
      <c r="F314" s="90">
        <v>2</v>
      </c>
      <c r="G314" s="90">
        <f t="shared" si="8"/>
        <v>3</v>
      </c>
      <c r="H314" s="80">
        <v>43745</v>
      </c>
      <c r="I314" s="177">
        <v>280</v>
      </c>
    </row>
    <row r="315" spans="1:9" hidden="1" outlineLevel="1" x14ac:dyDescent="0.35">
      <c r="A315" s="83" t="s">
        <v>4499</v>
      </c>
      <c r="B315" s="86" t="s">
        <v>5106</v>
      </c>
      <c r="C315" s="92" t="s">
        <v>4500</v>
      </c>
      <c r="D315" s="92" t="s">
        <v>5107</v>
      </c>
      <c r="E315" s="89">
        <v>1</v>
      </c>
      <c r="F315" s="90">
        <v>5</v>
      </c>
      <c r="G315" s="90">
        <f t="shared" si="8"/>
        <v>6</v>
      </c>
      <c r="H315" s="80">
        <v>43745</v>
      </c>
      <c r="I315" s="177">
        <v>270</v>
      </c>
    </row>
    <row r="316" spans="1:9" hidden="1" outlineLevel="1" x14ac:dyDescent="0.35">
      <c r="A316" s="83" t="s">
        <v>4499</v>
      </c>
      <c r="B316" s="86" t="s">
        <v>5108</v>
      </c>
      <c r="C316" s="92" t="s">
        <v>4500</v>
      </c>
      <c r="D316" s="92" t="s">
        <v>5109</v>
      </c>
      <c r="E316" s="89">
        <v>6</v>
      </c>
      <c r="F316" s="90">
        <v>2</v>
      </c>
      <c r="G316" s="90">
        <f t="shared" si="8"/>
        <v>8</v>
      </c>
      <c r="H316" s="80">
        <v>43745</v>
      </c>
      <c r="I316" s="177">
        <v>290</v>
      </c>
    </row>
    <row r="317" spans="1:9" hidden="1" outlineLevel="1" x14ac:dyDescent="0.35">
      <c r="A317" s="83" t="s">
        <v>4499</v>
      </c>
      <c r="B317" s="86" t="s">
        <v>5110</v>
      </c>
      <c r="C317" s="92" t="s">
        <v>4500</v>
      </c>
      <c r="D317" s="92" t="s">
        <v>5111</v>
      </c>
      <c r="E317" s="89">
        <v>5</v>
      </c>
      <c r="F317" s="90">
        <v>2</v>
      </c>
      <c r="G317" s="90">
        <f t="shared" si="8"/>
        <v>7</v>
      </c>
      <c r="H317" s="80">
        <v>43745</v>
      </c>
      <c r="I317" s="177">
        <v>190</v>
      </c>
    </row>
    <row r="318" spans="1:9" hidden="1" outlineLevel="1" x14ac:dyDescent="0.35">
      <c r="A318" s="83" t="s">
        <v>4499</v>
      </c>
      <c r="B318" s="86" t="s">
        <v>5112</v>
      </c>
      <c r="C318" s="92" t="s">
        <v>4500</v>
      </c>
      <c r="D318" s="92" t="s">
        <v>5113</v>
      </c>
      <c r="E318" s="89">
        <v>6</v>
      </c>
      <c r="F318" s="90">
        <v>2</v>
      </c>
      <c r="G318" s="90">
        <f t="shared" si="8"/>
        <v>8</v>
      </c>
      <c r="H318" s="80">
        <v>43745</v>
      </c>
      <c r="I318" s="177">
        <v>120</v>
      </c>
    </row>
    <row r="319" spans="1:9" hidden="1" outlineLevel="1" x14ac:dyDescent="0.35">
      <c r="A319" s="83" t="s">
        <v>4499</v>
      </c>
      <c r="B319" s="86" t="s">
        <v>5114</v>
      </c>
      <c r="C319" s="92" t="s">
        <v>4500</v>
      </c>
      <c r="D319" s="92" t="s">
        <v>1809</v>
      </c>
      <c r="E319" s="89">
        <v>3</v>
      </c>
      <c r="F319" s="90">
        <v>5</v>
      </c>
      <c r="G319" s="90">
        <f t="shared" si="8"/>
        <v>8</v>
      </c>
      <c r="H319" s="80">
        <v>43745</v>
      </c>
      <c r="I319" s="177">
        <v>100</v>
      </c>
    </row>
    <row r="320" spans="1:9" hidden="1" outlineLevel="1" x14ac:dyDescent="0.35">
      <c r="A320" s="83" t="s">
        <v>4499</v>
      </c>
      <c r="B320" s="86" t="s">
        <v>5115</v>
      </c>
      <c r="C320" s="92" t="s">
        <v>4500</v>
      </c>
      <c r="D320" s="92" t="s">
        <v>5116</v>
      </c>
      <c r="E320" s="89">
        <v>10</v>
      </c>
      <c r="F320" s="90">
        <v>7</v>
      </c>
      <c r="G320" s="90">
        <f t="shared" si="8"/>
        <v>17</v>
      </c>
      <c r="H320" s="80">
        <v>43745</v>
      </c>
      <c r="I320" s="177">
        <v>270</v>
      </c>
    </row>
    <row r="321" spans="1:9" hidden="1" outlineLevel="1" x14ac:dyDescent="0.35">
      <c r="A321" s="83" t="s">
        <v>4499</v>
      </c>
      <c r="B321" s="86" t="s">
        <v>5117</v>
      </c>
      <c r="C321" s="92" t="s">
        <v>4500</v>
      </c>
      <c r="D321" s="92" t="s">
        <v>5118</v>
      </c>
      <c r="E321" s="89">
        <v>13</v>
      </c>
      <c r="F321" s="90">
        <v>17</v>
      </c>
      <c r="G321" s="90">
        <f t="shared" si="8"/>
        <v>30</v>
      </c>
      <c r="H321" s="80">
        <v>43745</v>
      </c>
      <c r="I321" s="177">
        <v>280</v>
      </c>
    </row>
    <row r="322" spans="1:9" hidden="1" outlineLevel="1" x14ac:dyDescent="0.35">
      <c r="A322" s="83" t="s">
        <v>4499</v>
      </c>
      <c r="B322" s="86" t="s">
        <v>5119</v>
      </c>
      <c r="C322" s="92" t="s">
        <v>4500</v>
      </c>
      <c r="D322" s="92" t="s">
        <v>5120</v>
      </c>
      <c r="E322" s="89">
        <v>10</v>
      </c>
      <c r="F322" s="90">
        <v>12</v>
      </c>
      <c r="G322" s="90">
        <f t="shared" ref="G322:G353" si="9">E322+F322</f>
        <v>22</v>
      </c>
      <c r="H322" s="80">
        <v>43745</v>
      </c>
      <c r="I322" s="177">
        <v>300</v>
      </c>
    </row>
    <row r="323" spans="1:9" hidden="1" outlineLevel="1" x14ac:dyDescent="0.35">
      <c r="A323" s="83" t="s">
        <v>4499</v>
      </c>
      <c r="B323" s="86" t="s">
        <v>5121</v>
      </c>
      <c r="C323" s="92" t="s">
        <v>4500</v>
      </c>
      <c r="D323" s="92" t="s">
        <v>5122</v>
      </c>
      <c r="E323" s="89">
        <v>5</v>
      </c>
      <c r="F323" s="90">
        <v>16</v>
      </c>
      <c r="G323" s="90">
        <f t="shared" si="9"/>
        <v>21</v>
      </c>
      <c r="H323" s="80">
        <v>43745</v>
      </c>
      <c r="I323" s="177">
        <v>330</v>
      </c>
    </row>
    <row r="324" spans="1:9" hidden="1" outlineLevel="1" x14ac:dyDescent="0.35">
      <c r="A324" s="83" t="s">
        <v>4499</v>
      </c>
      <c r="B324" s="86" t="s">
        <v>5123</v>
      </c>
      <c r="C324" s="92" t="s">
        <v>4500</v>
      </c>
      <c r="D324" s="92" t="s">
        <v>5124</v>
      </c>
      <c r="E324" s="89">
        <v>11</v>
      </c>
      <c r="F324" s="90">
        <v>8</v>
      </c>
      <c r="G324" s="90">
        <f t="shared" si="9"/>
        <v>19</v>
      </c>
      <c r="H324" s="80">
        <v>43745</v>
      </c>
      <c r="I324" s="177">
        <v>400</v>
      </c>
    </row>
    <row r="325" spans="1:9" hidden="1" outlineLevel="1" x14ac:dyDescent="0.35">
      <c r="A325" s="83" t="s">
        <v>4499</v>
      </c>
      <c r="B325" s="86" t="s">
        <v>5125</v>
      </c>
      <c r="C325" s="92" t="s">
        <v>4500</v>
      </c>
      <c r="D325" s="92" t="s">
        <v>5126</v>
      </c>
      <c r="E325" s="89">
        <v>12</v>
      </c>
      <c r="F325" s="90">
        <v>7</v>
      </c>
      <c r="G325" s="90">
        <f t="shared" si="9"/>
        <v>19</v>
      </c>
      <c r="H325" s="80">
        <v>43745</v>
      </c>
      <c r="I325" s="177">
        <v>400</v>
      </c>
    </row>
    <row r="326" spans="1:9" hidden="1" outlineLevel="1" x14ac:dyDescent="0.35">
      <c r="A326" s="83" t="s">
        <v>4499</v>
      </c>
      <c r="B326" s="86" t="s">
        <v>5127</v>
      </c>
      <c r="C326" s="92" t="s">
        <v>4500</v>
      </c>
      <c r="D326" s="92" t="s">
        <v>5128</v>
      </c>
      <c r="E326" s="89">
        <v>10</v>
      </c>
      <c r="F326" s="90">
        <v>10</v>
      </c>
      <c r="G326" s="90">
        <f t="shared" si="9"/>
        <v>20</v>
      </c>
      <c r="H326" s="80">
        <v>43745</v>
      </c>
      <c r="I326" s="177">
        <v>300</v>
      </c>
    </row>
    <row r="327" spans="1:9" hidden="1" outlineLevel="1" x14ac:dyDescent="0.35">
      <c r="A327" s="83" t="s">
        <v>4499</v>
      </c>
      <c r="B327" s="86" t="s">
        <v>5129</v>
      </c>
      <c r="C327" s="92" t="s">
        <v>4500</v>
      </c>
      <c r="D327" s="92" t="s">
        <v>5130</v>
      </c>
      <c r="E327" s="89">
        <v>13</v>
      </c>
      <c r="F327" s="90">
        <v>6</v>
      </c>
      <c r="G327" s="90">
        <f t="shared" si="9"/>
        <v>19</v>
      </c>
      <c r="H327" s="80">
        <v>43745</v>
      </c>
      <c r="I327" s="177">
        <v>250</v>
      </c>
    </row>
    <row r="328" spans="1:9" hidden="1" outlineLevel="1" x14ac:dyDescent="0.35">
      <c r="A328" s="83" t="s">
        <v>4499</v>
      </c>
      <c r="B328" s="86" t="s">
        <v>5131</v>
      </c>
      <c r="C328" s="92" t="s">
        <v>4500</v>
      </c>
      <c r="D328" s="92" t="s">
        <v>2168</v>
      </c>
      <c r="E328" s="89">
        <v>10</v>
      </c>
      <c r="F328" s="90">
        <v>11</v>
      </c>
      <c r="G328" s="90">
        <f t="shared" si="9"/>
        <v>21</v>
      </c>
      <c r="H328" s="80">
        <v>43745</v>
      </c>
      <c r="I328" s="177">
        <v>300</v>
      </c>
    </row>
    <row r="329" spans="1:9" hidden="1" outlineLevel="1" x14ac:dyDescent="0.35">
      <c r="A329" s="83" t="s">
        <v>4499</v>
      </c>
      <c r="B329" s="86" t="s">
        <v>5132</v>
      </c>
      <c r="C329" s="92" t="s">
        <v>4500</v>
      </c>
      <c r="D329" s="92" t="s">
        <v>4894</v>
      </c>
      <c r="E329" s="89">
        <v>5</v>
      </c>
      <c r="F329" s="90">
        <v>7</v>
      </c>
      <c r="G329" s="90">
        <f t="shared" si="9"/>
        <v>12</v>
      </c>
      <c r="H329" s="80">
        <v>43745</v>
      </c>
      <c r="I329" s="177">
        <v>350</v>
      </c>
    </row>
    <row r="330" spans="1:9" hidden="1" outlineLevel="1" x14ac:dyDescent="0.35">
      <c r="A330" s="83" t="s">
        <v>4499</v>
      </c>
      <c r="B330" s="86" t="s">
        <v>5133</v>
      </c>
      <c r="C330" s="92" t="s">
        <v>4500</v>
      </c>
      <c r="D330" s="92" t="s">
        <v>5134</v>
      </c>
      <c r="E330" s="89">
        <v>11</v>
      </c>
      <c r="F330" s="90">
        <v>10</v>
      </c>
      <c r="G330" s="90">
        <f t="shared" si="9"/>
        <v>21</v>
      </c>
      <c r="H330" s="80">
        <v>43745</v>
      </c>
      <c r="I330" s="177">
        <v>250</v>
      </c>
    </row>
    <row r="331" spans="1:9" hidden="1" outlineLevel="1" x14ac:dyDescent="0.35">
      <c r="A331" s="83" t="s">
        <v>4499</v>
      </c>
      <c r="B331" s="86" t="s">
        <v>5135</v>
      </c>
      <c r="C331" s="92" t="s">
        <v>4500</v>
      </c>
      <c r="D331" s="92" t="s">
        <v>5136</v>
      </c>
      <c r="E331" s="89">
        <v>10</v>
      </c>
      <c r="F331" s="90">
        <v>7</v>
      </c>
      <c r="G331" s="90">
        <f t="shared" si="9"/>
        <v>17</v>
      </c>
      <c r="H331" s="80">
        <v>43745</v>
      </c>
      <c r="I331" s="177">
        <v>305</v>
      </c>
    </row>
    <row r="332" spans="1:9" hidden="1" outlineLevel="1" x14ac:dyDescent="0.35">
      <c r="A332" s="83" t="s">
        <v>4499</v>
      </c>
      <c r="B332" s="86" t="s">
        <v>5137</v>
      </c>
      <c r="C332" s="92" t="s">
        <v>4500</v>
      </c>
      <c r="D332" s="83" t="s">
        <v>5138</v>
      </c>
      <c r="E332" s="89">
        <v>5</v>
      </c>
      <c r="F332" s="90">
        <v>6</v>
      </c>
      <c r="G332" s="90">
        <f t="shared" si="9"/>
        <v>11</v>
      </c>
      <c r="H332" s="80">
        <v>43745</v>
      </c>
      <c r="I332" s="177">
        <v>302</v>
      </c>
    </row>
    <row r="333" spans="1:9" hidden="1" outlineLevel="1" x14ac:dyDescent="0.35">
      <c r="A333" s="83" t="s">
        <v>4499</v>
      </c>
      <c r="B333" s="86" t="s">
        <v>5139</v>
      </c>
      <c r="C333" s="92" t="s">
        <v>4500</v>
      </c>
      <c r="D333" s="92" t="s">
        <v>812</v>
      </c>
      <c r="E333" s="89">
        <v>10</v>
      </c>
      <c r="F333" s="90">
        <v>8</v>
      </c>
      <c r="G333" s="90">
        <f t="shared" si="9"/>
        <v>18</v>
      </c>
      <c r="H333" s="80">
        <v>43745</v>
      </c>
      <c r="I333" s="177">
        <v>350</v>
      </c>
    </row>
    <row r="334" spans="1:9" hidden="1" outlineLevel="1" x14ac:dyDescent="0.35">
      <c r="A334" s="83" t="s">
        <v>4499</v>
      </c>
      <c r="B334" s="86" t="s">
        <v>5140</v>
      </c>
      <c r="C334" s="92" t="s">
        <v>4500</v>
      </c>
      <c r="D334" s="92" t="s">
        <v>5141</v>
      </c>
      <c r="E334" s="89">
        <v>4</v>
      </c>
      <c r="F334" s="90">
        <v>7</v>
      </c>
      <c r="G334" s="90">
        <f t="shared" si="9"/>
        <v>11</v>
      </c>
      <c r="H334" s="80">
        <v>43745</v>
      </c>
      <c r="I334" s="177">
        <v>250</v>
      </c>
    </row>
    <row r="335" spans="1:9" hidden="1" outlineLevel="1" x14ac:dyDescent="0.35">
      <c r="A335" s="83" t="s">
        <v>4499</v>
      </c>
      <c r="B335" s="86" t="s">
        <v>5142</v>
      </c>
      <c r="C335" s="92" t="s">
        <v>4500</v>
      </c>
      <c r="D335" s="92" t="s">
        <v>5143</v>
      </c>
      <c r="E335" s="89">
        <v>6</v>
      </c>
      <c r="F335" s="90">
        <v>7</v>
      </c>
      <c r="G335" s="90">
        <f t="shared" si="9"/>
        <v>13</v>
      </c>
      <c r="H335" s="80">
        <v>43745</v>
      </c>
      <c r="I335" s="177">
        <v>403</v>
      </c>
    </row>
    <row r="336" spans="1:9" hidden="1" outlineLevel="1" x14ac:dyDescent="0.35">
      <c r="A336" s="83" t="s">
        <v>4499</v>
      </c>
      <c r="B336" s="86" t="s">
        <v>5144</v>
      </c>
      <c r="C336" s="92" t="s">
        <v>4500</v>
      </c>
      <c r="D336" s="92" t="s">
        <v>5145</v>
      </c>
      <c r="E336" s="89">
        <v>4</v>
      </c>
      <c r="F336" s="90">
        <v>3</v>
      </c>
      <c r="G336" s="90">
        <f t="shared" si="9"/>
        <v>7</v>
      </c>
      <c r="H336" s="80">
        <v>43745</v>
      </c>
      <c r="I336" s="177">
        <v>260</v>
      </c>
    </row>
    <row r="337" spans="1:9" hidden="1" outlineLevel="1" x14ac:dyDescent="0.35">
      <c r="A337" s="83" t="s">
        <v>4499</v>
      </c>
      <c r="B337" s="86" t="s">
        <v>5146</v>
      </c>
      <c r="C337" s="92" t="s">
        <v>4500</v>
      </c>
      <c r="D337" s="92" t="s">
        <v>5147</v>
      </c>
      <c r="E337" s="89">
        <v>3</v>
      </c>
      <c r="F337" s="90">
        <v>6</v>
      </c>
      <c r="G337" s="90">
        <f t="shared" si="9"/>
        <v>9</v>
      </c>
      <c r="H337" s="80">
        <v>43745</v>
      </c>
      <c r="I337" s="177">
        <v>300</v>
      </c>
    </row>
    <row r="338" spans="1:9" hidden="1" outlineLevel="1" x14ac:dyDescent="0.35">
      <c r="A338" s="83" t="s">
        <v>4499</v>
      </c>
      <c r="B338" s="86" t="s">
        <v>5148</v>
      </c>
      <c r="C338" s="92" t="s">
        <v>4500</v>
      </c>
      <c r="D338" s="92" t="s">
        <v>5149</v>
      </c>
      <c r="E338" s="89">
        <v>7</v>
      </c>
      <c r="F338" s="90">
        <v>5</v>
      </c>
      <c r="G338" s="90">
        <f t="shared" si="9"/>
        <v>12</v>
      </c>
      <c r="H338" s="80">
        <v>43745</v>
      </c>
      <c r="I338" s="177">
        <v>350</v>
      </c>
    </row>
    <row r="339" spans="1:9" hidden="1" outlineLevel="1" x14ac:dyDescent="0.35">
      <c r="A339" s="83" t="s">
        <v>4499</v>
      </c>
      <c r="B339" s="86" t="s">
        <v>5150</v>
      </c>
      <c r="C339" s="92" t="s">
        <v>4500</v>
      </c>
      <c r="D339" s="92" t="s">
        <v>5151</v>
      </c>
      <c r="E339" s="89">
        <v>10</v>
      </c>
      <c r="F339" s="90">
        <v>4</v>
      </c>
      <c r="G339" s="90">
        <f t="shared" si="9"/>
        <v>14</v>
      </c>
      <c r="H339" s="80">
        <v>43745</v>
      </c>
      <c r="I339" s="177">
        <v>380</v>
      </c>
    </row>
    <row r="340" spans="1:9" hidden="1" outlineLevel="1" x14ac:dyDescent="0.35">
      <c r="A340" s="83" t="s">
        <v>4499</v>
      </c>
      <c r="B340" s="86" t="s">
        <v>5152</v>
      </c>
      <c r="C340" s="92" t="s">
        <v>4500</v>
      </c>
      <c r="D340" s="92" t="s">
        <v>5153</v>
      </c>
      <c r="E340" s="89">
        <v>11</v>
      </c>
      <c r="F340" s="90">
        <v>9</v>
      </c>
      <c r="G340" s="90">
        <f t="shared" si="9"/>
        <v>20</v>
      </c>
      <c r="H340" s="80">
        <v>43745</v>
      </c>
      <c r="I340" s="177">
        <v>390</v>
      </c>
    </row>
    <row r="341" spans="1:9" hidden="1" outlineLevel="1" x14ac:dyDescent="0.35">
      <c r="A341" s="83" t="s">
        <v>4499</v>
      </c>
      <c r="B341" s="86" t="s">
        <v>5154</v>
      </c>
      <c r="C341" s="92" t="s">
        <v>4500</v>
      </c>
      <c r="D341" s="92" t="s">
        <v>5155</v>
      </c>
      <c r="E341" s="89">
        <v>13</v>
      </c>
      <c r="F341" s="90">
        <v>12</v>
      </c>
      <c r="G341" s="90">
        <f t="shared" si="9"/>
        <v>25</v>
      </c>
      <c r="H341" s="80">
        <v>43745</v>
      </c>
      <c r="I341" s="177">
        <v>450</v>
      </c>
    </row>
    <row r="342" spans="1:9" hidden="1" outlineLevel="1" x14ac:dyDescent="0.35">
      <c r="A342" s="83" t="s">
        <v>4499</v>
      </c>
      <c r="B342" s="86" t="s">
        <v>5156</v>
      </c>
      <c r="C342" s="92" t="s">
        <v>4500</v>
      </c>
      <c r="D342" s="92" t="s">
        <v>5157</v>
      </c>
      <c r="E342" s="89">
        <v>10</v>
      </c>
      <c r="F342" s="90">
        <v>19</v>
      </c>
      <c r="G342" s="90">
        <f t="shared" si="9"/>
        <v>29</v>
      </c>
      <c r="H342" s="80">
        <v>43745</v>
      </c>
      <c r="I342" s="177">
        <v>430</v>
      </c>
    </row>
    <row r="343" spans="1:9" hidden="1" outlineLevel="1" x14ac:dyDescent="0.35">
      <c r="A343" s="83" t="s">
        <v>4499</v>
      </c>
      <c r="B343" s="86" t="s">
        <v>5158</v>
      </c>
      <c r="C343" s="92" t="s">
        <v>4500</v>
      </c>
      <c r="D343" s="92" t="s">
        <v>5159</v>
      </c>
      <c r="E343" s="89">
        <v>10</v>
      </c>
      <c r="F343" s="90">
        <v>15</v>
      </c>
      <c r="G343" s="90">
        <f t="shared" si="9"/>
        <v>25</v>
      </c>
      <c r="H343" s="80">
        <v>43745</v>
      </c>
      <c r="I343" s="177">
        <v>280</v>
      </c>
    </row>
    <row r="344" spans="1:9" hidden="1" outlineLevel="1" x14ac:dyDescent="0.35">
      <c r="A344" s="83" t="s">
        <v>4499</v>
      </c>
      <c r="B344" s="86" t="s">
        <v>5160</v>
      </c>
      <c r="C344" s="92" t="s">
        <v>4500</v>
      </c>
      <c r="D344" s="92" t="s">
        <v>5161</v>
      </c>
      <c r="E344" s="89">
        <v>10</v>
      </c>
      <c r="F344" s="90">
        <v>13</v>
      </c>
      <c r="G344" s="90">
        <f t="shared" si="9"/>
        <v>23</v>
      </c>
      <c r="H344" s="80">
        <v>43745</v>
      </c>
      <c r="I344" s="177">
        <v>360</v>
      </c>
    </row>
    <row r="345" spans="1:9" hidden="1" outlineLevel="1" x14ac:dyDescent="0.35">
      <c r="A345" s="83" t="s">
        <v>4499</v>
      </c>
      <c r="B345" s="86" t="s">
        <v>5162</v>
      </c>
      <c r="C345" s="92" t="s">
        <v>4500</v>
      </c>
      <c r="D345" s="92" t="s">
        <v>5163</v>
      </c>
      <c r="E345" s="89">
        <v>13</v>
      </c>
      <c r="F345" s="90">
        <v>12</v>
      </c>
      <c r="G345" s="90">
        <f t="shared" si="9"/>
        <v>25</v>
      </c>
      <c r="H345" s="80">
        <v>43745</v>
      </c>
      <c r="I345" s="177">
        <v>280</v>
      </c>
    </row>
    <row r="346" spans="1:9" hidden="1" outlineLevel="1" x14ac:dyDescent="0.35">
      <c r="A346" s="83" t="s">
        <v>4499</v>
      </c>
      <c r="B346" s="86" t="s">
        <v>5164</v>
      </c>
      <c r="C346" s="92" t="s">
        <v>4500</v>
      </c>
      <c r="D346" s="92" t="s">
        <v>5165</v>
      </c>
      <c r="E346" s="89">
        <v>10</v>
      </c>
      <c r="F346" s="90">
        <v>11</v>
      </c>
      <c r="G346" s="90">
        <f t="shared" si="9"/>
        <v>21</v>
      </c>
      <c r="H346" s="80">
        <v>43745</v>
      </c>
      <c r="I346" s="177">
        <v>500</v>
      </c>
    </row>
    <row r="347" spans="1:9" hidden="1" outlineLevel="1" x14ac:dyDescent="0.35">
      <c r="A347" s="83" t="s">
        <v>4499</v>
      </c>
      <c r="B347" s="86" t="s">
        <v>5166</v>
      </c>
      <c r="C347" s="92" t="s">
        <v>4500</v>
      </c>
      <c r="D347" s="92" t="s">
        <v>5167</v>
      </c>
      <c r="E347" s="89">
        <v>8</v>
      </c>
      <c r="F347" s="90">
        <v>8</v>
      </c>
      <c r="G347" s="90">
        <f t="shared" si="9"/>
        <v>16</v>
      </c>
      <c r="H347" s="80">
        <v>43745</v>
      </c>
      <c r="I347" s="177">
        <v>503</v>
      </c>
    </row>
    <row r="348" spans="1:9" hidden="1" outlineLevel="1" x14ac:dyDescent="0.35">
      <c r="A348" s="83" t="s">
        <v>4499</v>
      </c>
      <c r="B348" s="86" t="s">
        <v>5168</v>
      </c>
      <c r="C348" s="92" t="s">
        <v>4500</v>
      </c>
      <c r="D348" s="92" t="s">
        <v>5169</v>
      </c>
      <c r="E348" s="89">
        <v>10</v>
      </c>
      <c r="F348" s="90">
        <v>8</v>
      </c>
      <c r="G348" s="90">
        <f t="shared" si="9"/>
        <v>18</v>
      </c>
      <c r="H348" s="80">
        <v>43745</v>
      </c>
      <c r="I348" s="177">
        <v>508</v>
      </c>
    </row>
    <row r="349" spans="1:9" hidden="1" outlineLevel="1" x14ac:dyDescent="0.35">
      <c r="A349" s="83" t="s">
        <v>4499</v>
      </c>
      <c r="B349" s="86" t="s">
        <v>5170</v>
      </c>
      <c r="C349" s="92" t="s">
        <v>4500</v>
      </c>
      <c r="D349" s="83" t="s">
        <v>5171</v>
      </c>
      <c r="E349" s="89">
        <v>5</v>
      </c>
      <c r="F349" s="90">
        <v>5</v>
      </c>
      <c r="G349" s="90">
        <f t="shared" si="9"/>
        <v>10</v>
      </c>
      <c r="H349" s="80">
        <v>43745</v>
      </c>
      <c r="I349" s="177">
        <v>205</v>
      </c>
    </row>
    <row r="350" spans="1:9" hidden="1" outlineLevel="1" x14ac:dyDescent="0.35">
      <c r="A350" s="83" t="s">
        <v>4499</v>
      </c>
      <c r="B350" s="86" t="s">
        <v>5172</v>
      </c>
      <c r="C350" s="92" t="s">
        <v>4500</v>
      </c>
      <c r="D350" s="83" t="s">
        <v>5173</v>
      </c>
      <c r="E350" s="89">
        <v>15</v>
      </c>
      <c r="F350" s="90">
        <v>15</v>
      </c>
      <c r="G350" s="90">
        <f t="shared" si="9"/>
        <v>30</v>
      </c>
      <c r="H350" s="80">
        <v>43745</v>
      </c>
      <c r="I350" s="177">
        <v>508</v>
      </c>
    </row>
    <row r="351" spans="1:9" hidden="1" outlineLevel="1" x14ac:dyDescent="0.35">
      <c r="A351" s="83" t="s">
        <v>4499</v>
      </c>
      <c r="B351" s="86" t="s">
        <v>5174</v>
      </c>
      <c r="C351" s="92" t="s">
        <v>4500</v>
      </c>
      <c r="D351" s="83" t="s">
        <v>5175</v>
      </c>
      <c r="E351" s="89">
        <v>3</v>
      </c>
      <c r="F351" s="90">
        <v>6</v>
      </c>
      <c r="G351" s="90">
        <f t="shared" si="9"/>
        <v>9</v>
      </c>
      <c r="H351" s="80">
        <v>43745</v>
      </c>
      <c r="I351" s="177">
        <v>280</v>
      </c>
    </row>
    <row r="352" spans="1:9" hidden="1" outlineLevel="1" x14ac:dyDescent="0.35">
      <c r="A352" s="83" t="s">
        <v>4499</v>
      </c>
      <c r="B352" s="86" t="s">
        <v>5176</v>
      </c>
      <c r="C352" s="92" t="s">
        <v>4500</v>
      </c>
      <c r="D352" s="83" t="s">
        <v>1787</v>
      </c>
      <c r="E352" s="89">
        <v>7</v>
      </c>
      <c r="F352" s="90">
        <v>7</v>
      </c>
      <c r="G352" s="90">
        <f t="shared" si="9"/>
        <v>14</v>
      </c>
      <c r="H352" s="80">
        <v>43745</v>
      </c>
      <c r="I352" s="177">
        <v>309</v>
      </c>
    </row>
    <row r="353" spans="1:9" hidden="1" outlineLevel="1" x14ac:dyDescent="0.35">
      <c r="A353" s="83" t="s">
        <v>4499</v>
      </c>
      <c r="B353" s="86" t="s">
        <v>5177</v>
      </c>
      <c r="C353" s="92" t="s">
        <v>4500</v>
      </c>
      <c r="D353" s="83" t="s">
        <v>5178</v>
      </c>
      <c r="E353" s="89">
        <v>7</v>
      </c>
      <c r="F353" s="90">
        <v>7</v>
      </c>
      <c r="G353" s="90">
        <f t="shared" si="9"/>
        <v>14</v>
      </c>
      <c r="H353" s="80">
        <v>43745</v>
      </c>
      <c r="I353" s="177">
        <v>250</v>
      </c>
    </row>
    <row r="354" spans="1:9" hidden="1" outlineLevel="1" x14ac:dyDescent="0.35">
      <c r="A354" s="83" t="s">
        <v>4499</v>
      </c>
      <c r="B354" s="86" t="s">
        <v>5179</v>
      </c>
      <c r="C354" s="92" t="s">
        <v>4500</v>
      </c>
      <c r="D354" s="83" t="s">
        <v>5180</v>
      </c>
      <c r="E354" s="89">
        <v>8</v>
      </c>
      <c r="F354" s="90">
        <v>6</v>
      </c>
      <c r="G354" s="90">
        <f t="shared" ref="G354:G382" si="10">E354+F354</f>
        <v>14</v>
      </c>
      <c r="H354" s="80">
        <v>43745</v>
      </c>
      <c r="I354" s="177">
        <v>280</v>
      </c>
    </row>
    <row r="355" spans="1:9" hidden="1" outlineLevel="1" x14ac:dyDescent="0.35">
      <c r="A355" s="83" t="s">
        <v>4499</v>
      </c>
      <c r="B355" s="86" t="s">
        <v>5181</v>
      </c>
      <c r="C355" s="92" t="s">
        <v>4500</v>
      </c>
      <c r="D355" s="83" t="s">
        <v>5182</v>
      </c>
      <c r="E355" s="89">
        <v>4</v>
      </c>
      <c r="F355" s="90">
        <v>4</v>
      </c>
      <c r="G355" s="90">
        <f t="shared" si="10"/>
        <v>8</v>
      </c>
      <c r="H355" s="80">
        <v>43745</v>
      </c>
      <c r="I355" s="177">
        <v>400</v>
      </c>
    </row>
    <row r="356" spans="1:9" hidden="1" outlineLevel="1" x14ac:dyDescent="0.35">
      <c r="A356" s="83" t="s">
        <v>4499</v>
      </c>
      <c r="B356" s="86" t="s">
        <v>5183</v>
      </c>
      <c r="C356" s="92" t="s">
        <v>4500</v>
      </c>
      <c r="D356" s="83" t="s">
        <v>5184</v>
      </c>
      <c r="E356" s="89">
        <v>1</v>
      </c>
      <c r="F356" s="90">
        <v>3</v>
      </c>
      <c r="G356" s="90">
        <f t="shared" si="10"/>
        <v>4</v>
      </c>
      <c r="H356" s="80">
        <v>43745</v>
      </c>
      <c r="I356" s="177">
        <v>450</v>
      </c>
    </row>
    <row r="357" spans="1:9" hidden="1" outlineLevel="1" x14ac:dyDescent="0.35">
      <c r="A357" s="83" t="s">
        <v>4499</v>
      </c>
      <c r="B357" s="86" t="s">
        <v>5185</v>
      </c>
      <c r="C357" s="92" t="s">
        <v>4500</v>
      </c>
      <c r="D357" s="92" t="s">
        <v>5186</v>
      </c>
      <c r="E357" s="89">
        <v>6</v>
      </c>
      <c r="F357" s="90">
        <v>4</v>
      </c>
      <c r="G357" s="90">
        <f t="shared" si="10"/>
        <v>10</v>
      </c>
      <c r="H357" s="80">
        <v>43745</v>
      </c>
      <c r="I357" s="177">
        <v>280</v>
      </c>
    </row>
    <row r="358" spans="1:9" hidden="1" outlineLevel="1" x14ac:dyDescent="0.35">
      <c r="A358" s="83" t="s">
        <v>4499</v>
      </c>
      <c r="B358" s="86" t="s">
        <v>5187</v>
      </c>
      <c r="C358" s="92" t="s">
        <v>4500</v>
      </c>
      <c r="D358" s="83" t="s">
        <v>5188</v>
      </c>
      <c r="E358" s="89">
        <v>5</v>
      </c>
      <c r="F358" s="90">
        <v>5</v>
      </c>
      <c r="G358" s="90">
        <f t="shared" si="10"/>
        <v>10</v>
      </c>
      <c r="H358" s="80">
        <v>43745</v>
      </c>
      <c r="I358" s="177">
        <v>550</v>
      </c>
    </row>
    <row r="359" spans="1:9" hidden="1" outlineLevel="1" x14ac:dyDescent="0.35">
      <c r="A359" s="83" t="s">
        <v>4499</v>
      </c>
      <c r="B359" s="86" t="s">
        <v>5189</v>
      </c>
      <c r="C359" s="92" t="s">
        <v>4500</v>
      </c>
      <c r="D359" s="83" t="s">
        <v>5190</v>
      </c>
      <c r="E359" s="89">
        <v>6</v>
      </c>
      <c r="F359" s="90">
        <v>7</v>
      </c>
      <c r="G359" s="90">
        <f t="shared" si="10"/>
        <v>13</v>
      </c>
      <c r="H359" s="80">
        <v>43745</v>
      </c>
      <c r="I359" s="177">
        <v>480</v>
      </c>
    </row>
    <row r="360" spans="1:9" hidden="1" outlineLevel="1" x14ac:dyDescent="0.35">
      <c r="A360" s="83" t="s">
        <v>4499</v>
      </c>
      <c r="B360" s="86" t="s">
        <v>5191</v>
      </c>
      <c r="C360" s="92" t="s">
        <v>4500</v>
      </c>
      <c r="D360" s="83" t="s">
        <v>5192</v>
      </c>
      <c r="E360" s="89">
        <v>7</v>
      </c>
      <c r="F360" s="90">
        <v>5</v>
      </c>
      <c r="G360" s="90">
        <f t="shared" si="10"/>
        <v>12</v>
      </c>
      <c r="H360" s="80">
        <v>43745</v>
      </c>
      <c r="I360" s="177">
        <v>507</v>
      </c>
    </row>
    <row r="361" spans="1:9" hidden="1" outlineLevel="1" x14ac:dyDescent="0.35">
      <c r="A361" s="83" t="s">
        <v>4499</v>
      </c>
      <c r="B361" s="86" t="s">
        <v>5193</v>
      </c>
      <c r="C361" s="92" t="s">
        <v>4500</v>
      </c>
      <c r="D361" s="83" t="s">
        <v>5194</v>
      </c>
      <c r="E361" s="89">
        <v>9</v>
      </c>
      <c r="F361" s="90">
        <v>5</v>
      </c>
      <c r="G361" s="90">
        <f t="shared" si="10"/>
        <v>14</v>
      </c>
      <c r="H361" s="80">
        <v>43745</v>
      </c>
      <c r="I361" s="177">
        <v>590</v>
      </c>
    </row>
    <row r="362" spans="1:9" hidden="1" outlineLevel="1" x14ac:dyDescent="0.35">
      <c r="A362" s="83" t="s">
        <v>4499</v>
      </c>
      <c r="B362" s="86" t="s">
        <v>5195</v>
      </c>
      <c r="C362" s="92" t="s">
        <v>4500</v>
      </c>
      <c r="D362" s="83" t="s">
        <v>5196</v>
      </c>
      <c r="E362" s="90">
        <v>10</v>
      </c>
      <c r="F362" s="90">
        <v>6</v>
      </c>
      <c r="G362" s="90">
        <f t="shared" si="10"/>
        <v>16</v>
      </c>
      <c r="H362" s="80">
        <v>43745</v>
      </c>
      <c r="I362" s="177">
        <v>580</v>
      </c>
    </row>
    <row r="363" spans="1:9" hidden="1" outlineLevel="1" x14ac:dyDescent="0.35">
      <c r="A363" s="83" t="s">
        <v>4499</v>
      </c>
      <c r="B363" s="86" t="s">
        <v>5197</v>
      </c>
      <c r="C363" s="92" t="s">
        <v>4500</v>
      </c>
      <c r="D363" s="83" t="s">
        <v>5198</v>
      </c>
      <c r="E363" s="90">
        <v>13</v>
      </c>
      <c r="F363" s="90">
        <v>9</v>
      </c>
      <c r="G363" s="90">
        <f t="shared" si="10"/>
        <v>22</v>
      </c>
      <c r="H363" s="80">
        <v>43745</v>
      </c>
      <c r="I363" s="177">
        <v>500</v>
      </c>
    </row>
    <row r="364" spans="1:9" hidden="1" outlineLevel="1" x14ac:dyDescent="0.35">
      <c r="A364" s="83" t="s">
        <v>4499</v>
      </c>
      <c r="B364" s="86" t="s">
        <v>5199</v>
      </c>
      <c r="C364" s="92" t="s">
        <v>4500</v>
      </c>
      <c r="D364" s="92" t="s">
        <v>5200</v>
      </c>
      <c r="E364" s="90">
        <v>10</v>
      </c>
      <c r="F364" s="90">
        <v>14</v>
      </c>
      <c r="G364" s="90">
        <f t="shared" si="10"/>
        <v>24</v>
      </c>
      <c r="H364" s="80">
        <v>43745</v>
      </c>
      <c r="I364" s="177">
        <v>290</v>
      </c>
    </row>
    <row r="365" spans="1:9" hidden="1" outlineLevel="1" x14ac:dyDescent="0.35">
      <c r="A365" s="83" t="s">
        <v>4499</v>
      </c>
      <c r="B365" s="86" t="s">
        <v>5201</v>
      </c>
      <c r="C365" s="92" t="s">
        <v>4500</v>
      </c>
      <c r="D365" s="83" t="s">
        <v>5202</v>
      </c>
      <c r="E365" s="90">
        <v>13</v>
      </c>
      <c r="F365" s="90">
        <v>11</v>
      </c>
      <c r="G365" s="90">
        <f t="shared" si="10"/>
        <v>24</v>
      </c>
      <c r="H365" s="80">
        <v>43745</v>
      </c>
      <c r="I365" s="177">
        <v>600</v>
      </c>
    </row>
    <row r="366" spans="1:9" hidden="1" outlineLevel="1" x14ac:dyDescent="0.35">
      <c r="A366" s="83" t="s">
        <v>4499</v>
      </c>
      <c r="B366" s="86" t="s">
        <v>5203</v>
      </c>
      <c r="C366" s="92" t="s">
        <v>4500</v>
      </c>
      <c r="D366" s="178" t="s">
        <v>5204</v>
      </c>
      <c r="E366" s="90">
        <v>10</v>
      </c>
      <c r="F366" s="90">
        <v>7</v>
      </c>
      <c r="G366" s="90">
        <f t="shared" si="10"/>
        <v>17</v>
      </c>
      <c r="H366" s="80">
        <v>43745</v>
      </c>
      <c r="I366" s="177">
        <v>620</v>
      </c>
    </row>
    <row r="367" spans="1:9" hidden="1" outlineLevel="1" x14ac:dyDescent="0.35">
      <c r="A367" s="83" t="s">
        <v>4499</v>
      </c>
      <c r="B367" s="86" t="s">
        <v>5205</v>
      </c>
      <c r="C367" s="92" t="s">
        <v>4500</v>
      </c>
      <c r="D367" s="293" t="s">
        <v>5206</v>
      </c>
      <c r="E367" s="90">
        <v>8</v>
      </c>
      <c r="F367" s="90">
        <v>6</v>
      </c>
      <c r="G367" s="90">
        <f t="shared" si="10"/>
        <v>14</v>
      </c>
      <c r="H367" s="80">
        <v>43745</v>
      </c>
      <c r="I367" s="177">
        <v>250</v>
      </c>
    </row>
    <row r="368" spans="1:9" hidden="1" outlineLevel="1" x14ac:dyDescent="0.35">
      <c r="A368" s="83" t="s">
        <v>4499</v>
      </c>
      <c r="B368" s="86" t="s">
        <v>5207</v>
      </c>
      <c r="C368" s="92" t="s">
        <v>4500</v>
      </c>
      <c r="D368" s="293" t="s">
        <v>5208</v>
      </c>
      <c r="E368" s="90">
        <v>7</v>
      </c>
      <c r="F368" s="90">
        <v>5</v>
      </c>
      <c r="G368" s="90">
        <f t="shared" si="10"/>
        <v>12</v>
      </c>
      <c r="H368" s="80">
        <v>43745</v>
      </c>
      <c r="I368" s="177">
        <v>280</v>
      </c>
    </row>
    <row r="369" spans="1:9" hidden="1" outlineLevel="1" x14ac:dyDescent="0.35">
      <c r="A369" s="83" t="s">
        <v>4499</v>
      </c>
      <c r="B369" s="86" t="s">
        <v>5209</v>
      </c>
      <c r="C369" s="92" t="s">
        <v>4500</v>
      </c>
      <c r="D369" s="293" t="s">
        <v>5210</v>
      </c>
      <c r="E369" s="90">
        <v>12</v>
      </c>
      <c r="F369" s="90">
        <v>7</v>
      </c>
      <c r="G369" s="90">
        <f t="shared" si="10"/>
        <v>19</v>
      </c>
      <c r="H369" s="80">
        <v>43745</v>
      </c>
      <c r="I369" s="177">
        <v>550</v>
      </c>
    </row>
    <row r="370" spans="1:9" hidden="1" outlineLevel="1" x14ac:dyDescent="0.35">
      <c r="A370" s="83" t="s">
        <v>4499</v>
      </c>
      <c r="B370" s="86" t="s">
        <v>5211</v>
      </c>
      <c r="C370" s="92" t="s">
        <v>4500</v>
      </c>
      <c r="D370" s="293" t="s">
        <v>5212</v>
      </c>
      <c r="E370" s="90">
        <v>10</v>
      </c>
      <c r="F370" s="90">
        <v>7</v>
      </c>
      <c r="G370" s="90">
        <f t="shared" si="10"/>
        <v>17</v>
      </c>
      <c r="H370" s="80">
        <v>43745</v>
      </c>
      <c r="I370" s="177">
        <v>280</v>
      </c>
    </row>
    <row r="371" spans="1:9" hidden="1" outlineLevel="1" x14ac:dyDescent="0.35">
      <c r="A371" s="83" t="s">
        <v>4499</v>
      </c>
      <c r="B371" s="86" t="s">
        <v>5213</v>
      </c>
      <c r="C371" s="92" t="s">
        <v>4500</v>
      </c>
      <c r="D371" s="178" t="s">
        <v>5214</v>
      </c>
      <c r="E371" s="90">
        <v>4</v>
      </c>
      <c r="F371" s="90">
        <v>6</v>
      </c>
      <c r="G371" s="90">
        <f t="shared" si="10"/>
        <v>10</v>
      </c>
      <c r="H371" s="80">
        <v>43745</v>
      </c>
      <c r="I371" s="177">
        <v>320</v>
      </c>
    </row>
    <row r="372" spans="1:9" hidden="1" outlineLevel="1" x14ac:dyDescent="0.35">
      <c r="A372" s="83" t="s">
        <v>4499</v>
      </c>
      <c r="B372" s="86" t="s">
        <v>5215</v>
      </c>
      <c r="C372" s="92" t="s">
        <v>4500</v>
      </c>
      <c r="D372" s="178" t="s">
        <v>5216</v>
      </c>
      <c r="E372" s="90">
        <v>2</v>
      </c>
      <c r="F372" s="90">
        <v>5</v>
      </c>
      <c r="G372" s="90">
        <f t="shared" si="10"/>
        <v>7</v>
      </c>
      <c r="H372" s="80">
        <v>43745</v>
      </c>
      <c r="I372" s="177">
        <v>590</v>
      </c>
    </row>
    <row r="373" spans="1:9" hidden="1" outlineLevel="1" x14ac:dyDescent="0.35">
      <c r="A373" s="83" t="s">
        <v>4499</v>
      </c>
      <c r="B373" s="86" t="s">
        <v>5217</v>
      </c>
      <c r="C373" s="92" t="s">
        <v>4500</v>
      </c>
      <c r="D373" s="178" t="s">
        <v>5218</v>
      </c>
      <c r="E373" s="90">
        <v>9</v>
      </c>
      <c r="F373" s="90">
        <v>6</v>
      </c>
      <c r="G373" s="90">
        <f t="shared" si="10"/>
        <v>15</v>
      </c>
      <c r="H373" s="80">
        <v>43745</v>
      </c>
      <c r="I373" s="177">
        <v>480</v>
      </c>
    </row>
    <row r="374" spans="1:9" hidden="1" outlineLevel="1" x14ac:dyDescent="0.35">
      <c r="A374" s="83" t="s">
        <v>4499</v>
      </c>
      <c r="B374" s="86" t="s">
        <v>5219</v>
      </c>
      <c r="C374" s="92" t="s">
        <v>4500</v>
      </c>
      <c r="D374" s="293" t="s">
        <v>5220</v>
      </c>
      <c r="E374" s="90">
        <v>3</v>
      </c>
      <c r="F374" s="90">
        <v>6</v>
      </c>
      <c r="G374" s="90">
        <f t="shared" si="10"/>
        <v>9</v>
      </c>
      <c r="H374" s="80">
        <v>43745</v>
      </c>
      <c r="I374" s="177">
        <v>280</v>
      </c>
    </row>
    <row r="375" spans="1:9" hidden="1" outlineLevel="1" x14ac:dyDescent="0.35">
      <c r="A375" s="83" t="s">
        <v>4499</v>
      </c>
      <c r="B375" s="86" t="s">
        <v>5221</v>
      </c>
      <c r="C375" s="92" t="s">
        <v>4500</v>
      </c>
      <c r="D375" s="293" t="s">
        <v>5222</v>
      </c>
      <c r="E375" s="90">
        <v>4</v>
      </c>
      <c r="F375" s="90">
        <v>2</v>
      </c>
      <c r="G375" s="90">
        <f t="shared" si="10"/>
        <v>6</v>
      </c>
      <c r="H375" s="80">
        <v>43745</v>
      </c>
      <c r="I375" s="177">
        <v>300</v>
      </c>
    </row>
    <row r="376" spans="1:9" hidden="1" outlineLevel="1" x14ac:dyDescent="0.35">
      <c r="A376" s="83" t="s">
        <v>4499</v>
      </c>
      <c r="B376" s="86" t="s">
        <v>5223</v>
      </c>
      <c r="C376" s="92" t="s">
        <v>4500</v>
      </c>
      <c r="D376" s="293" t="s">
        <v>5224</v>
      </c>
      <c r="E376" s="90">
        <v>3</v>
      </c>
      <c r="F376" s="90">
        <v>3</v>
      </c>
      <c r="G376" s="90">
        <f t="shared" si="10"/>
        <v>6</v>
      </c>
      <c r="H376" s="80">
        <v>43745</v>
      </c>
      <c r="I376" s="177">
        <v>290</v>
      </c>
    </row>
    <row r="377" spans="1:9" hidden="1" outlineLevel="1" x14ac:dyDescent="0.35">
      <c r="A377" s="83" t="s">
        <v>4499</v>
      </c>
      <c r="B377" s="86" t="s">
        <v>5225</v>
      </c>
      <c r="C377" s="92" t="s">
        <v>4500</v>
      </c>
      <c r="D377" s="293" t="s">
        <v>5226</v>
      </c>
      <c r="E377" s="90">
        <v>4</v>
      </c>
      <c r="F377" s="90">
        <v>5</v>
      </c>
      <c r="G377" s="90">
        <f t="shared" si="10"/>
        <v>9</v>
      </c>
      <c r="H377" s="80">
        <v>43745</v>
      </c>
      <c r="I377" s="177">
        <v>330</v>
      </c>
    </row>
    <row r="378" spans="1:9" hidden="1" outlineLevel="1" x14ac:dyDescent="0.35">
      <c r="A378" s="83" t="s">
        <v>4499</v>
      </c>
      <c r="B378" s="86" t="s">
        <v>5227</v>
      </c>
      <c r="C378" s="92" t="s">
        <v>4500</v>
      </c>
      <c r="D378" s="293" t="s">
        <v>5228</v>
      </c>
      <c r="E378" s="90">
        <v>2</v>
      </c>
      <c r="F378" s="90">
        <v>5</v>
      </c>
      <c r="G378" s="90">
        <f t="shared" si="10"/>
        <v>7</v>
      </c>
      <c r="H378" s="80">
        <v>43745</v>
      </c>
      <c r="I378" s="177">
        <v>320</v>
      </c>
    </row>
    <row r="379" spans="1:9" hidden="1" outlineLevel="1" x14ac:dyDescent="0.35">
      <c r="A379" s="83" t="s">
        <v>4499</v>
      </c>
      <c r="B379" s="86" t="s">
        <v>5229</v>
      </c>
      <c r="C379" s="92" t="s">
        <v>4500</v>
      </c>
      <c r="D379" s="293" t="s">
        <v>5230</v>
      </c>
      <c r="E379" s="90">
        <v>1</v>
      </c>
      <c r="F379" s="90">
        <v>3</v>
      </c>
      <c r="G379" s="90">
        <f t="shared" si="10"/>
        <v>4</v>
      </c>
      <c r="H379" s="80">
        <v>43745</v>
      </c>
      <c r="I379" s="177">
        <v>400</v>
      </c>
    </row>
    <row r="380" spans="1:9" hidden="1" outlineLevel="1" x14ac:dyDescent="0.35">
      <c r="A380" s="83" t="s">
        <v>4499</v>
      </c>
      <c r="B380" s="86" t="s">
        <v>5231</v>
      </c>
      <c r="C380" s="92" t="s">
        <v>4500</v>
      </c>
      <c r="D380" s="293" t="s">
        <v>5232</v>
      </c>
      <c r="E380" s="90">
        <v>2</v>
      </c>
      <c r="F380" s="90">
        <v>3</v>
      </c>
      <c r="G380" s="90">
        <f t="shared" si="10"/>
        <v>5</v>
      </c>
      <c r="H380" s="80">
        <v>43745</v>
      </c>
      <c r="I380" s="177">
        <v>200</v>
      </c>
    </row>
    <row r="381" spans="1:9" hidden="1" outlineLevel="1" x14ac:dyDescent="0.35">
      <c r="A381" s="83" t="s">
        <v>4499</v>
      </c>
      <c r="B381" s="86" t="s">
        <v>5233</v>
      </c>
      <c r="C381" s="92" t="s">
        <v>4500</v>
      </c>
      <c r="D381" s="293" t="s">
        <v>5234</v>
      </c>
      <c r="E381" s="90">
        <v>4</v>
      </c>
      <c r="F381" s="90">
        <v>2</v>
      </c>
      <c r="G381" s="90">
        <f t="shared" si="10"/>
        <v>6</v>
      </c>
      <c r="H381" s="80">
        <v>43745</v>
      </c>
      <c r="I381" s="177">
        <v>280</v>
      </c>
    </row>
    <row r="382" spans="1:9" hidden="1" outlineLevel="1" x14ac:dyDescent="0.35">
      <c r="A382" s="83" t="s">
        <v>4499</v>
      </c>
      <c r="B382" s="86" t="s">
        <v>5235</v>
      </c>
      <c r="C382" s="92" t="s">
        <v>4500</v>
      </c>
      <c r="D382" s="293" t="s">
        <v>5236</v>
      </c>
      <c r="E382" s="90">
        <v>4</v>
      </c>
      <c r="F382" s="90">
        <v>4</v>
      </c>
      <c r="G382" s="90">
        <f t="shared" si="10"/>
        <v>8</v>
      </c>
      <c r="H382" s="80">
        <v>43745</v>
      </c>
      <c r="I382" s="177">
        <v>350</v>
      </c>
    </row>
    <row r="383" spans="1:9" ht="15" collapsed="1" thickBot="1" x14ac:dyDescent="0.4">
      <c r="A383" s="84" t="s">
        <v>4499</v>
      </c>
      <c r="B383" s="87"/>
      <c r="C383" s="93" t="s">
        <v>4500</v>
      </c>
      <c r="D383" s="135">
        <f>COUNTA(D290:D382)</f>
        <v>93</v>
      </c>
      <c r="E383" s="135">
        <f>SUM(E290:E382)</f>
        <v>604</v>
      </c>
      <c r="F383" s="135">
        <f>SUM(F290:F382)</f>
        <v>577</v>
      </c>
      <c r="G383" s="135">
        <f>SUM(G290:G382)</f>
        <v>1181</v>
      </c>
      <c r="H383" s="105">
        <v>43745</v>
      </c>
      <c r="I383" s="136">
        <f>AVERAGE(I290:I382)</f>
        <v>307.31182795698925</v>
      </c>
    </row>
    <row r="384" spans="1:9" hidden="1" outlineLevel="1" x14ac:dyDescent="0.35">
      <c r="A384" s="85" t="s">
        <v>4501</v>
      </c>
      <c r="B384" s="88" t="s">
        <v>5237</v>
      </c>
      <c r="C384" s="99" t="s">
        <v>4502</v>
      </c>
      <c r="D384" s="85" t="s">
        <v>5238</v>
      </c>
      <c r="E384" s="111">
        <v>2</v>
      </c>
      <c r="F384" s="111">
        <v>4</v>
      </c>
      <c r="G384" s="112">
        <f t="shared" ref="G384:G415" si="11">E384+F384</f>
        <v>6</v>
      </c>
      <c r="H384" s="248" t="s">
        <v>5239</v>
      </c>
      <c r="I384" s="123">
        <v>120</v>
      </c>
    </row>
    <row r="385" spans="1:9" hidden="1" outlineLevel="1" x14ac:dyDescent="0.35">
      <c r="A385" s="83" t="s">
        <v>4501</v>
      </c>
      <c r="B385" s="86" t="s">
        <v>5240</v>
      </c>
      <c r="C385" s="92" t="s">
        <v>4502</v>
      </c>
      <c r="D385" s="83" t="s">
        <v>5241</v>
      </c>
      <c r="E385" s="89">
        <v>3</v>
      </c>
      <c r="F385" s="89">
        <v>2</v>
      </c>
      <c r="G385" s="90">
        <f t="shared" si="11"/>
        <v>5</v>
      </c>
      <c r="H385" s="247" t="s">
        <v>5239</v>
      </c>
      <c r="I385" s="91">
        <v>10</v>
      </c>
    </row>
    <row r="386" spans="1:9" hidden="1" outlineLevel="1" x14ac:dyDescent="0.35">
      <c r="A386" s="83" t="s">
        <v>4501</v>
      </c>
      <c r="B386" s="86" t="s">
        <v>5242</v>
      </c>
      <c r="C386" s="92" t="s">
        <v>4502</v>
      </c>
      <c r="D386" s="83" t="s">
        <v>5243</v>
      </c>
      <c r="E386" s="89">
        <v>4</v>
      </c>
      <c r="F386" s="89">
        <v>5</v>
      </c>
      <c r="G386" s="90">
        <f t="shared" si="11"/>
        <v>9</v>
      </c>
      <c r="H386" s="247" t="s">
        <v>5239</v>
      </c>
      <c r="I386" s="91">
        <v>40</v>
      </c>
    </row>
    <row r="387" spans="1:9" hidden="1" outlineLevel="1" x14ac:dyDescent="0.35">
      <c r="A387" s="83" t="s">
        <v>4501</v>
      </c>
      <c r="B387" s="86" t="s">
        <v>5244</v>
      </c>
      <c r="C387" s="92" t="s">
        <v>4502</v>
      </c>
      <c r="D387" s="83" t="s">
        <v>5245</v>
      </c>
      <c r="E387" s="89">
        <v>6</v>
      </c>
      <c r="F387" s="89">
        <v>2</v>
      </c>
      <c r="G387" s="90">
        <f t="shared" si="11"/>
        <v>8</v>
      </c>
      <c r="H387" s="247" t="s">
        <v>5239</v>
      </c>
      <c r="I387" s="91">
        <v>55</v>
      </c>
    </row>
    <row r="388" spans="1:9" hidden="1" outlineLevel="1" x14ac:dyDescent="0.35">
      <c r="A388" s="83" t="s">
        <v>4501</v>
      </c>
      <c r="B388" s="86" t="s">
        <v>5246</v>
      </c>
      <c r="C388" s="92" t="s">
        <v>4502</v>
      </c>
      <c r="D388" s="83" t="s">
        <v>5247</v>
      </c>
      <c r="E388" s="89">
        <v>1</v>
      </c>
      <c r="F388" s="89">
        <v>2</v>
      </c>
      <c r="G388" s="90">
        <f t="shared" si="11"/>
        <v>3</v>
      </c>
      <c r="H388" s="247" t="s">
        <v>5239</v>
      </c>
      <c r="I388" s="91">
        <v>100</v>
      </c>
    </row>
    <row r="389" spans="1:9" hidden="1" outlineLevel="1" x14ac:dyDescent="0.35">
      <c r="A389" s="83" t="s">
        <v>4501</v>
      </c>
      <c r="B389" s="86" t="s">
        <v>5248</v>
      </c>
      <c r="C389" s="92" t="s">
        <v>4502</v>
      </c>
      <c r="D389" s="83" t="s">
        <v>5249</v>
      </c>
      <c r="E389" s="89">
        <v>2</v>
      </c>
      <c r="F389" s="89">
        <v>2</v>
      </c>
      <c r="G389" s="90">
        <f t="shared" si="11"/>
        <v>4</v>
      </c>
      <c r="H389" s="247" t="s">
        <v>5239</v>
      </c>
      <c r="I389" s="91">
        <v>150</v>
      </c>
    </row>
    <row r="390" spans="1:9" hidden="1" outlineLevel="1" x14ac:dyDescent="0.35">
      <c r="A390" s="83" t="s">
        <v>4501</v>
      </c>
      <c r="B390" s="86" t="s">
        <v>5250</v>
      </c>
      <c r="C390" s="92" t="s">
        <v>4502</v>
      </c>
      <c r="D390" s="83" t="s">
        <v>5251</v>
      </c>
      <c r="E390" s="89">
        <v>3</v>
      </c>
      <c r="F390" s="89">
        <v>5</v>
      </c>
      <c r="G390" s="90">
        <f t="shared" si="11"/>
        <v>8</v>
      </c>
      <c r="H390" s="247" t="s">
        <v>5239</v>
      </c>
      <c r="I390" s="91">
        <v>90</v>
      </c>
    </row>
    <row r="391" spans="1:9" hidden="1" outlineLevel="1" x14ac:dyDescent="0.35">
      <c r="A391" s="83" t="s">
        <v>4501</v>
      </c>
      <c r="B391" s="86" t="s">
        <v>5252</v>
      </c>
      <c r="C391" s="92" t="s">
        <v>4502</v>
      </c>
      <c r="D391" s="83" t="s">
        <v>5253</v>
      </c>
      <c r="E391" s="89">
        <v>2</v>
      </c>
      <c r="F391" s="89">
        <v>5</v>
      </c>
      <c r="G391" s="90">
        <f t="shared" si="11"/>
        <v>7</v>
      </c>
      <c r="H391" s="247" t="s">
        <v>5239</v>
      </c>
      <c r="I391" s="91">
        <v>80</v>
      </c>
    </row>
    <row r="392" spans="1:9" hidden="1" outlineLevel="1" x14ac:dyDescent="0.35">
      <c r="A392" s="83" t="s">
        <v>4501</v>
      </c>
      <c r="B392" s="86" t="s">
        <v>5254</v>
      </c>
      <c r="C392" s="92" t="s">
        <v>4502</v>
      </c>
      <c r="D392" s="83" t="s">
        <v>5255</v>
      </c>
      <c r="E392" s="89">
        <v>4</v>
      </c>
      <c r="F392" s="89">
        <v>5</v>
      </c>
      <c r="G392" s="90">
        <f t="shared" si="11"/>
        <v>9</v>
      </c>
      <c r="H392" s="247" t="s">
        <v>5239</v>
      </c>
      <c r="I392" s="91">
        <v>60</v>
      </c>
    </row>
    <row r="393" spans="1:9" hidden="1" outlineLevel="1" x14ac:dyDescent="0.35">
      <c r="A393" s="83" t="s">
        <v>4501</v>
      </c>
      <c r="B393" s="86" t="s">
        <v>5256</v>
      </c>
      <c r="C393" s="92" t="s">
        <v>4502</v>
      </c>
      <c r="D393" s="92" t="s">
        <v>5257</v>
      </c>
      <c r="E393" s="89">
        <v>7</v>
      </c>
      <c r="F393" s="89">
        <v>2</v>
      </c>
      <c r="G393" s="90">
        <f t="shared" si="11"/>
        <v>9</v>
      </c>
      <c r="H393" s="247" t="s">
        <v>5239</v>
      </c>
      <c r="I393" s="91">
        <v>100</v>
      </c>
    </row>
    <row r="394" spans="1:9" hidden="1" outlineLevel="1" x14ac:dyDescent="0.35">
      <c r="A394" s="83" t="s">
        <v>4501</v>
      </c>
      <c r="B394" s="86" t="s">
        <v>5258</v>
      </c>
      <c r="C394" s="92" t="s">
        <v>4502</v>
      </c>
      <c r="D394" s="92" t="s">
        <v>5259</v>
      </c>
      <c r="E394" s="89">
        <v>5</v>
      </c>
      <c r="F394" s="89">
        <v>5</v>
      </c>
      <c r="G394" s="90">
        <f t="shared" si="11"/>
        <v>10</v>
      </c>
      <c r="H394" s="247" t="s">
        <v>5239</v>
      </c>
      <c r="I394" s="91">
        <v>50</v>
      </c>
    </row>
    <row r="395" spans="1:9" hidden="1" outlineLevel="1" x14ac:dyDescent="0.35">
      <c r="A395" s="83" t="s">
        <v>4501</v>
      </c>
      <c r="B395" s="86" t="s">
        <v>5260</v>
      </c>
      <c r="C395" s="92" t="s">
        <v>4502</v>
      </c>
      <c r="D395" s="92" t="s">
        <v>5261</v>
      </c>
      <c r="E395" s="89">
        <v>2</v>
      </c>
      <c r="F395" s="89">
        <v>5</v>
      </c>
      <c r="G395" s="90">
        <f t="shared" si="11"/>
        <v>7</v>
      </c>
      <c r="H395" s="247" t="s">
        <v>5239</v>
      </c>
      <c r="I395" s="91">
        <v>55</v>
      </c>
    </row>
    <row r="396" spans="1:9" hidden="1" outlineLevel="1" x14ac:dyDescent="0.35">
      <c r="A396" s="83" t="s">
        <v>4501</v>
      </c>
      <c r="B396" s="86" t="s">
        <v>5262</v>
      </c>
      <c r="C396" s="92" t="s">
        <v>4502</v>
      </c>
      <c r="D396" s="92" t="s">
        <v>5263</v>
      </c>
      <c r="E396" s="89">
        <v>3</v>
      </c>
      <c r="F396" s="89">
        <v>3</v>
      </c>
      <c r="G396" s="90">
        <f t="shared" si="11"/>
        <v>6</v>
      </c>
      <c r="H396" s="247" t="s">
        <v>5239</v>
      </c>
      <c r="I396" s="91">
        <v>75</v>
      </c>
    </row>
    <row r="397" spans="1:9" hidden="1" outlineLevel="1" x14ac:dyDescent="0.35">
      <c r="A397" s="83" t="s">
        <v>4501</v>
      </c>
      <c r="B397" s="86" t="s">
        <v>5264</v>
      </c>
      <c r="C397" s="92" t="s">
        <v>4502</v>
      </c>
      <c r="D397" s="92" t="s">
        <v>5265</v>
      </c>
      <c r="E397" s="89">
        <v>2</v>
      </c>
      <c r="F397" s="89">
        <v>7</v>
      </c>
      <c r="G397" s="90">
        <f t="shared" si="11"/>
        <v>9</v>
      </c>
      <c r="H397" s="247" t="s">
        <v>5239</v>
      </c>
      <c r="I397" s="91">
        <v>60</v>
      </c>
    </row>
    <row r="398" spans="1:9" hidden="1" outlineLevel="1" x14ac:dyDescent="0.35">
      <c r="A398" s="83" t="s">
        <v>4501</v>
      </c>
      <c r="B398" s="86" t="s">
        <v>5266</v>
      </c>
      <c r="C398" s="92" t="s">
        <v>4502</v>
      </c>
      <c r="D398" s="92" t="s">
        <v>5267</v>
      </c>
      <c r="E398" s="89">
        <v>3</v>
      </c>
      <c r="F398" s="89">
        <v>2</v>
      </c>
      <c r="G398" s="90">
        <f t="shared" si="11"/>
        <v>5</v>
      </c>
      <c r="H398" s="247" t="s">
        <v>5239</v>
      </c>
      <c r="I398" s="91">
        <v>10</v>
      </c>
    </row>
    <row r="399" spans="1:9" hidden="1" outlineLevel="1" x14ac:dyDescent="0.35">
      <c r="A399" s="83" t="s">
        <v>4501</v>
      </c>
      <c r="B399" s="86" t="s">
        <v>5268</v>
      </c>
      <c r="C399" s="92" t="s">
        <v>4502</v>
      </c>
      <c r="D399" s="92" t="s">
        <v>5269</v>
      </c>
      <c r="E399" s="89">
        <v>5</v>
      </c>
      <c r="F399" s="89">
        <v>5</v>
      </c>
      <c r="G399" s="90">
        <f t="shared" si="11"/>
        <v>10</v>
      </c>
      <c r="H399" s="247" t="s">
        <v>5239</v>
      </c>
      <c r="I399" s="91">
        <v>70</v>
      </c>
    </row>
    <row r="400" spans="1:9" hidden="1" outlineLevel="1" x14ac:dyDescent="0.35">
      <c r="A400" s="83" t="s">
        <v>4501</v>
      </c>
      <c r="B400" s="86" t="s">
        <v>5270</v>
      </c>
      <c r="C400" s="92" t="s">
        <v>4502</v>
      </c>
      <c r="D400" s="92" t="s">
        <v>5271</v>
      </c>
      <c r="E400" s="89">
        <v>4</v>
      </c>
      <c r="F400" s="89">
        <v>7</v>
      </c>
      <c r="G400" s="90">
        <f t="shared" si="11"/>
        <v>11</v>
      </c>
      <c r="H400" s="247" t="s">
        <v>5239</v>
      </c>
      <c r="I400" s="91">
        <v>30</v>
      </c>
    </row>
    <row r="401" spans="1:9" hidden="1" outlineLevel="1" x14ac:dyDescent="0.35">
      <c r="A401" s="83" t="s">
        <v>4501</v>
      </c>
      <c r="B401" s="86" t="s">
        <v>5272</v>
      </c>
      <c r="C401" s="92" t="s">
        <v>4502</v>
      </c>
      <c r="D401" s="92" t="s">
        <v>5273</v>
      </c>
      <c r="E401" s="89">
        <v>6</v>
      </c>
      <c r="F401" s="89">
        <v>9</v>
      </c>
      <c r="G401" s="90">
        <f t="shared" si="11"/>
        <v>15</v>
      </c>
      <c r="H401" s="247" t="s">
        <v>5239</v>
      </c>
      <c r="I401" s="91">
        <v>100</v>
      </c>
    </row>
    <row r="402" spans="1:9" hidden="1" outlineLevel="1" x14ac:dyDescent="0.35">
      <c r="A402" s="83" t="s">
        <v>4501</v>
      </c>
      <c r="B402" s="86" t="s">
        <v>5274</v>
      </c>
      <c r="C402" s="92" t="s">
        <v>4502</v>
      </c>
      <c r="D402" s="92" t="s">
        <v>5275</v>
      </c>
      <c r="E402" s="89">
        <v>9</v>
      </c>
      <c r="F402" s="89">
        <v>6</v>
      </c>
      <c r="G402" s="90">
        <f t="shared" si="11"/>
        <v>15</v>
      </c>
      <c r="H402" s="247" t="s">
        <v>5239</v>
      </c>
      <c r="I402" s="91">
        <v>100</v>
      </c>
    </row>
    <row r="403" spans="1:9" hidden="1" outlineLevel="1" x14ac:dyDescent="0.35">
      <c r="A403" s="83" t="s">
        <v>4501</v>
      </c>
      <c r="B403" s="86" t="s">
        <v>5276</v>
      </c>
      <c r="C403" s="92" t="s">
        <v>4502</v>
      </c>
      <c r="D403" s="83" t="s">
        <v>4713</v>
      </c>
      <c r="E403" s="89">
        <v>3</v>
      </c>
      <c r="F403" s="89">
        <v>6</v>
      </c>
      <c r="G403" s="90">
        <f t="shared" si="11"/>
        <v>9</v>
      </c>
      <c r="H403" s="247" t="s">
        <v>5239</v>
      </c>
      <c r="I403" s="91">
        <v>30</v>
      </c>
    </row>
    <row r="404" spans="1:9" hidden="1" outlineLevel="1" x14ac:dyDescent="0.35">
      <c r="A404" s="83" t="s">
        <v>4501</v>
      </c>
      <c r="B404" s="86" t="s">
        <v>5277</v>
      </c>
      <c r="C404" s="92" t="s">
        <v>4502</v>
      </c>
      <c r="D404" s="83" t="s">
        <v>1159</v>
      </c>
      <c r="E404" s="89">
        <v>1</v>
      </c>
      <c r="F404" s="89">
        <v>2</v>
      </c>
      <c r="G404" s="90">
        <f t="shared" si="11"/>
        <v>3</v>
      </c>
      <c r="H404" s="247" t="s">
        <v>5239</v>
      </c>
      <c r="I404" s="91">
        <v>20</v>
      </c>
    </row>
    <row r="405" spans="1:9" hidden="1" outlineLevel="1" x14ac:dyDescent="0.35">
      <c r="A405" s="83" t="s">
        <v>4501</v>
      </c>
      <c r="B405" s="86" t="s">
        <v>5278</v>
      </c>
      <c r="C405" s="92" t="s">
        <v>4502</v>
      </c>
      <c r="D405" s="83" t="s">
        <v>5279</v>
      </c>
      <c r="E405" s="89">
        <v>2</v>
      </c>
      <c r="F405" s="89">
        <v>5</v>
      </c>
      <c r="G405" s="90">
        <f t="shared" si="11"/>
        <v>7</v>
      </c>
      <c r="H405" s="247" t="s">
        <v>5239</v>
      </c>
      <c r="I405" s="91">
        <v>120</v>
      </c>
    </row>
    <row r="406" spans="1:9" hidden="1" outlineLevel="1" x14ac:dyDescent="0.35">
      <c r="A406" s="83" t="s">
        <v>4501</v>
      </c>
      <c r="B406" s="86" t="s">
        <v>5280</v>
      </c>
      <c r="C406" s="92" t="s">
        <v>4502</v>
      </c>
      <c r="D406" s="83" t="s">
        <v>5281</v>
      </c>
      <c r="E406" s="89">
        <v>4</v>
      </c>
      <c r="F406" s="89">
        <v>4</v>
      </c>
      <c r="G406" s="90">
        <f t="shared" si="11"/>
        <v>8</v>
      </c>
      <c r="H406" s="247" t="s">
        <v>5239</v>
      </c>
      <c r="I406" s="91">
        <v>30</v>
      </c>
    </row>
    <row r="407" spans="1:9" hidden="1" outlineLevel="1" x14ac:dyDescent="0.35">
      <c r="A407" s="83" t="s">
        <v>4501</v>
      </c>
      <c r="B407" s="86" t="s">
        <v>5282</v>
      </c>
      <c r="C407" s="92" t="s">
        <v>4502</v>
      </c>
      <c r="D407" s="92" t="s">
        <v>5283</v>
      </c>
      <c r="E407" s="89">
        <v>2</v>
      </c>
      <c r="F407" s="89">
        <v>5</v>
      </c>
      <c r="G407" s="90">
        <f t="shared" si="11"/>
        <v>7</v>
      </c>
      <c r="H407" s="247" t="s">
        <v>5239</v>
      </c>
      <c r="I407" s="91">
        <v>100</v>
      </c>
    </row>
    <row r="408" spans="1:9" hidden="1" outlineLevel="1" x14ac:dyDescent="0.35">
      <c r="A408" s="83" t="s">
        <v>4501</v>
      </c>
      <c r="B408" s="86" t="s">
        <v>5284</v>
      </c>
      <c r="C408" s="92" t="s">
        <v>4502</v>
      </c>
      <c r="D408" s="92" t="s">
        <v>5285</v>
      </c>
      <c r="E408" s="89">
        <v>1</v>
      </c>
      <c r="F408" s="89">
        <v>4</v>
      </c>
      <c r="G408" s="90">
        <f t="shared" si="11"/>
        <v>5</v>
      </c>
      <c r="H408" s="247" t="s">
        <v>5239</v>
      </c>
      <c r="I408" s="91">
        <v>90</v>
      </c>
    </row>
    <row r="409" spans="1:9" hidden="1" outlineLevel="1" x14ac:dyDescent="0.35">
      <c r="A409" s="83" t="s">
        <v>4501</v>
      </c>
      <c r="B409" s="86" t="s">
        <v>5286</v>
      </c>
      <c r="C409" s="92" t="s">
        <v>4502</v>
      </c>
      <c r="D409" s="92" t="s">
        <v>5287</v>
      </c>
      <c r="E409" s="89">
        <v>4</v>
      </c>
      <c r="F409" s="89">
        <v>4</v>
      </c>
      <c r="G409" s="90">
        <f t="shared" si="11"/>
        <v>8</v>
      </c>
      <c r="H409" s="247" t="s">
        <v>5239</v>
      </c>
      <c r="I409" s="91">
        <v>80</v>
      </c>
    </row>
    <row r="410" spans="1:9" hidden="1" outlineLevel="1" x14ac:dyDescent="0.35">
      <c r="A410" s="83" t="s">
        <v>4501</v>
      </c>
      <c r="B410" s="86" t="s">
        <v>5288</v>
      </c>
      <c r="C410" s="92" t="s">
        <v>4502</v>
      </c>
      <c r="D410" s="92" t="s">
        <v>5289</v>
      </c>
      <c r="E410" s="89">
        <v>3</v>
      </c>
      <c r="F410" s="89">
        <v>2</v>
      </c>
      <c r="G410" s="90">
        <f t="shared" si="11"/>
        <v>5</v>
      </c>
      <c r="H410" s="247" t="s">
        <v>5239</v>
      </c>
      <c r="I410" s="91">
        <v>45</v>
      </c>
    </row>
    <row r="411" spans="1:9" hidden="1" outlineLevel="1" x14ac:dyDescent="0.35">
      <c r="A411" s="83" t="s">
        <v>4501</v>
      </c>
      <c r="B411" s="86" t="s">
        <v>5290</v>
      </c>
      <c r="C411" s="92" t="s">
        <v>4502</v>
      </c>
      <c r="D411" s="92" t="s">
        <v>5291</v>
      </c>
      <c r="E411" s="89">
        <v>2</v>
      </c>
      <c r="F411" s="89">
        <v>7</v>
      </c>
      <c r="G411" s="90">
        <f t="shared" si="11"/>
        <v>9</v>
      </c>
      <c r="H411" s="247" t="s">
        <v>5239</v>
      </c>
      <c r="I411" s="91">
        <v>80</v>
      </c>
    </row>
    <row r="412" spans="1:9" hidden="1" outlineLevel="1" x14ac:dyDescent="0.35">
      <c r="A412" s="83" t="s">
        <v>4501</v>
      </c>
      <c r="B412" s="86" t="s">
        <v>5292</v>
      </c>
      <c r="C412" s="92" t="s">
        <v>4502</v>
      </c>
      <c r="D412" s="92" t="s">
        <v>5293</v>
      </c>
      <c r="E412" s="89">
        <v>3</v>
      </c>
      <c r="F412" s="89">
        <v>2</v>
      </c>
      <c r="G412" s="90">
        <f t="shared" si="11"/>
        <v>5</v>
      </c>
      <c r="H412" s="247" t="s">
        <v>5239</v>
      </c>
      <c r="I412" s="91">
        <v>75</v>
      </c>
    </row>
    <row r="413" spans="1:9" hidden="1" outlineLevel="1" x14ac:dyDescent="0.35">
      <c r="A413" s="83" t="s">
        <v>4501</v>
      </c>
      <c r="B413" s="86" t="s">
        <v>5294</v>
      </c>
      <c r="C413" s="92" t="s">
        <v>4502</v>
      </c>
      <c r="D413" s="92" t="s">
        <v>5295</v>
      </c>
      <c r="E413" s="89">
        <v>1</v>
      </c>
      <c r="F413" s="89">
        <v>6</v>
      </c>
      <c r="G413" s="90">
        <f t="shared" si="11"/>
        <v>7</v>
      </c>
      <c r="H413" s="247" t="s">
        <v>5239</v>
      </c>
      <c r="I413" s="91">
        <v>28</v>
      </c>
    </row>
    <row r="414" spans="1:9" hidden="1" outlineLevel="1" x14ac:dyDescent="0.35">
      <c r="A414" s="83" t="s">
        <v>4501</v>
      </c>
      <c r="B414" s="86" t="s">
        <v>5296</v>
      </c>
      <c r="C414" s="92" t="s">
        <v>4502</v>
      </c>
      <c r="D414" s="92" t="s">
        <v>5297</v>
      </c>
      <c r="E414" s="89">
        <v>3</v>
      </c>
      <c r="F414" s="89">
        <v>6</v>
      </c>
      <c r="G414" s="90">
        <f t="shared" si="11"/>
        <v>9</v>
      </c>
      <c r="H414" s="247" t="s">
        <v>5239</v>
      </c>
      <c r="I414" s="91">
        <v>45</v>
      </c>
    </row>
    <row r="415" spans="1:9" hidden="1" outlineLevel="1" x14ac:dyDescent="0.35">
      <c r="A415" s="83" t="s">
        <v>4501</v>
      </c>
      <c r="B415" s="86" t="s">
        <v>5298</v>
      </c>
      <c r="C415" s="92" t="s">
        <v>4502</v>
      </c>
      <c r="D415" s="92" t="s">
        <v>5299</v>
      </c>
      <c r="E415" s="89">
        <v>4</v>
      </c>
      <c r="F415" s="89">
        <v>4</v>
      </c>
      <c r="G415" s="90">
        <f t="shared" si="11"/>
        <v>8</v>
      </c>
      <c r="H415" s="247" t="s">
        <v>5239</v>
      </c>
      <c r="I415" s="91">
        <v>40</v>
      </c>
    </row>
    <row r="416" spans="1:9" hidden="1" outlineLevel="1" x14ac:dyDescent="0.35">
      <c r="A416" s="83" t="s">
        <v>4501</v>
      </c>
      <c r="B416" s="86" t="s">
        <v>5300</v>
      </c>
      <c r="C416" s="92" t="s">
        <v>4502</v>
      </c>
      <c r="D416" s="92" t="s">
        <v>5301</v>
      </c>
      <c r="E416" s="89">
        <v>6</v>
      </c>
      <c r="F416" s="89">
        <v>6</v>
      </c>
      <c r="G416" s="90">
        <f t="shared" ref="G416:G434" si="12">E416+F416</f>
        <v>12</v>
      </c>
      <c r="H416" s="247" t="s">
        <v>5239</v>
      </c>
      <c r="I416" s="91">
        <v>55</v>
      </c>
    </row>
    <row r="417" spans="1:9" hidden="1" outlineLevel="1" x14ac:dyDescent="0.35">
      <c r="A417" s="83" t="s">
        <v>4501</v>
      </c>
      <c r="B417" s="86" t="s">
        <v>5302</v>
      </c>
      <c r="C417" s="92" t="s">
        <v>4502</v>
      </c>
      <c r="D417" s="92" t="s">
        <v>5303</v>
      </c>
      <c r="E417" s="89">
        <v>3</v>
      </c>
      <c r="F417" s="89">
        <v>7</v>
      </c>
      <c r="G417" s="90">
        <f t="shared" si="12"/>
        <v>10</v>
      </c>
      <c r="H417" s="247" t="s">
        <v>5239</v>
      </c>
      <c r="I417" s="91">
        <v>100</v>
      </c>
    </row>
    <row r="418" spans="1:9" hidden="1" outlineLevel="1" x14ac:dyDescent="0.35">
      <c r="A418" s="83" t="s">
        <v>4501</v>
      </c>
      <c r="B418" s="86" t="s">
        <v>5304</v>
      </c>
      <c r="C418" s="92" t="s">
        <v>4502</v>
      </c>
      <c r="D418" s="92" t="s">
        <v>5305</v>
      </c>
      <c r="E418" s="89">
        <v>2</v>
      </c>
      <c r="F418" s="89">
        <v>4</v>
      </c>
      <c r="G418" s="90">
        <f t="shared" si="12"/>
        <v>6</v>
      </c>
      <c r="H418" s="247" t="s">
        <v>5239</v>
      </c>
      <c r="I418" s="91">
        <v>180</v>
      </c>
    </row>
    <row r="419" spans="1:9" hidden="1" outlineLevel="1" x14ac:dyDescent="0.35">
      <c r="A419" s="83" t="s">
        <v>4501</v>
      </c>
      <c r="B419" s="86" t="s">
        <v>5306</v>
      </c>
      <c r="C419" s="92" t="s">
        <v>4502</v>
      </c>
      <c r="D419" s="92" t="s">
        <v>5307</v>
      </c>
      <c r="E419" s="89">
        <v>1</v>
      </c>
      <c r="F419" s="89">
        <v>5</v>
      </c>
      <c r="G419" s="90">
        <f t="shared" si="12"/>
        <v>6</v>
      </c>
      <c r="H419" s="247" t="s">
        <v>5239</v>
      </c>
      <c r="I419" s="91">
        <v>140</v>
      </c>
    </row>
    <row r="420" spans="1:9" hidden="1" outlineLevel="1" x14ac:dyDescent="0.35">
      <c r="A420" s="83" t="s">
        <v>4501</v>
      </c>
      <c r="B420" s="86" t="s">
        <v>5308</v>
      </c>
      <c r="C420" s="92" t="s">
        <v>4502</v>
      </c>
      <c r="D420" s="92" t="s">
        <v>5309</v>
      </c>
      <c r="E420" s="89">
        <v>2</v>
      </c>
      <c r="F420" s="89">
        <v>2</v>
      </c>
      <c r="G420" s="90">
        <f t="shared" si="12"/>
        <v>4</v>
      </c>
      <c r="H420" s="247" t="s">
        <v>5239</v>
      </c>
      <c r="I420" s="91">
        <v>70</v>
      </c>
    </row>
    <row r="421" spans="1:9" hidden="1" outlineLevel="1" x14ac:dyDescent="0.35">
      <c r="A421" s="83" t="s">
        <v>4501</v>
      </c>
      <c r="B421" s="86" t="s">
        <v>5310</v>
      </c>
      <c r="C421" s="92" t="s">
        <v>4502</v>
      </c>
      <c r="D421" s="92" t="s">
        <v>5311</v>
      </c>
      <c r="E421" s="89">
        <v>7</v>
      </c>
      <c r="F421" s="89">
        <v>4</v>
      </c>
      <c r="G421" s="90">
        <f t="shared" si="12"/>
        <v>11</v>
      </c>
      <c r="H421" s="247" t="s">
        <v>5239</v>
      </c>
      <c r="I421" s="91">
        <v>100</v>
      </c>
    </row>
    <row r="422" spans="1:9" hidden="1" outlineLevel="1" x14ac:dyDescent="0.35">
      <c r="A422" s="83" t="s">
        <v>4501</v>
      </c>
      <c r="B422" s="86" t="s">
        <v>5312</v>
      </c>
      <c r="C422" s="92" t="s">
        <v>4502</v>
      </c>
      <c r="D422" s="92" t="s">
        <v>5313</v>
      </c>
      <c r="E422" s="89">
        <v>2</v>
      </c>
      <c r="F422" s="89">
        <v>2</v>
      </c>
      <c r="G422" s="90">
        <f t="shared" si="12"/>
        <v>4</v>
      </c>
      <c r="H422" s="247" t="s">
        <v>5239</v>
      </c>
      <c r="I422" s="91">
        <v>20</v>
      </c>
    </row>
    <row r="423" spans="1:9" hidden="1" outlineLevel="1" x14ac:dyDescent="0.35">
      <c r="A423" s="83" t="s">
        <v>4501</v>
      </c>
      <c r="B423" s="86" t="s">
        <v>5314</v>
      </c>
      <c r="C423" s="92" t="s">
        <v>4502</v>
      </c>
      <c r="D423" s="92" t="s">
        <v>5315</v>
      </c>
      <c r="E423" s="89">
        <v>2</v>
      </c>
      <c r="F423" s="89">
        <v>2</v>
      </c>
      <c r="G423" s="90">
        <f t="shared" si="12"/>
        <v>4</v>
      </c>
      <c r="H423" s="247" t="s">
        <v>5239</v>
      </c>
      <c r="I423" s="91">
        <v>90</v>
      </c>
    </row>
    <row r="424" spans="1:9" hidden="1" outlineLevel="1" x14ac:dyDescent="0.35">
      <c r="A424" s="83" t="s">
        <v>4501</v>
      </c>
      <c r="B424" s="86" t="s">
        <v>5316</v>
      </c>
      <c r="C424" s="92" t="s">
        <v>4502</v>
      </c>
      <c r="D424" s="92" t="s">
        <v>5317</v>
      </c>
      <c r="E424" s="89">
        <v>2</v>
      </c>
      <c r="F424" s="89">
        <v>2</v>
      </c>
      <c r="G424" s="90">
        <f t="shared" si="12"/>
        <v>4</v>
      </c>
      <c r="H424" s="247" t="s">
        <v>5239</v>
      </c>
      <c r="I424" s="91">
        <v>70</v>
      </c>
    </row>
    <row r="425" spans="1:9" hidden="1" outlineLevel="1" x14ac:dyDescent="0.35">
      <c r="A425" s="83" t="s">
        <v>4501</v>
      </c>
      <c r="B425" s="86" t="s">
        <v>5318</v>
      </c>
      <c r="C425" s="92" t="s">
        <v>4502</v>
      </c>
      <c r="D425" s="92" t="s">
        <v>5319</v>
      </c>
      <c r="E425" s="89">
        <v>1</v>
      </c>
      <c r="F425" s="89">
        <v>2</v>
      </c>
      <c r="G425" s="90">
        <f t="shared" si="12"/>
        <v>3</v>
      </c>
      <c r="H425" s="247" t="s">
        <v>5239</v>
      </c>
      <c r="I425" s="91">
        <v>20</v>
      </c>
    </row>
    <row r="426" spans="1:9" hidden="1" outlineLevel="1" x14ac:dyDescent="0.35">
      <c r="A426" s="83" t="s">
        <v>4501</v>
      </c>
      <c r="B426" s="86" t="s">
        <v>5320</v>
      </c>
      <c r="C426" s="92" t="s">
        <v>4502</v>
      </c>
      <c r="D426" s="83" t="s">
        <v>5321</v>
      </c>
      <c r="E426" s="89">
        <v>4</v>
      </c>
      <c r="F426" s="89">
        <v>2</v>
      </c>
      <c r="G426" s="90">
        <f t="shared" si="12"/>
        <v>6</v>
      </c>
      <c r="H426" s="247" t="s">
        <v>5239</v>
      </c>
      <c r="I426" s="91">
        <v>25</v>
      </c>
    </row>
    <row r="427" spans="1:9" hidden="1" outlineLevel="1" x14ac:dyDescent="0.35">
      <c r="A427" s="83" t="s">
        <v>4501</v>
      </c>
      <c r="B427" s="86" t="s">
        <v>5322</v>
      </c>
      <c r="C427" s="92" t="s">
        <v>4502</v>
      </c>
      <c r="D427" s="92" t="s">
        <v>5323</v>
      </c>
      <c r="E427" s="89">
        <v>3</v>
      </c>
      <c r="F427" s="89">
        <v>2</v>
      </c>
      <c r="G427" s="90">
        <f t="shared" si="12"/>
        <v>5</v>
      </c>
      <c r="H427" s="247" t="s">
        <v>5239</v>
      </c>
      <c r="I427" s="91">
        <v>60</v>
      </c>
    </row>
    <row r="428" spans="1:9" hidden="1" outlineLevel="1" x14ac:dyDescent="0.35">
      <c r="A428" s="83" t="s">
        <v>4501</v>
      </c>
      <c r="B428" s="86" t="s">
        <v>5324</v>
      </c>
      <c r="C428" s="92" t="s">
        <v>4502</v>
      </c>
      <c r="D428" s="92" t="s">
        <v>5325</v>
      </c>
      <c r="E428" s="89">
        <v>4</v>
      </c>
      <c r="F428" s="89">
        <v>2</v>
      </c>
      <c r="G428" s="90">
        <f t="shared" si="12"/>
        <v>6</v>
      </c>
      <c r="H428" s="247" t="s">
        <v>5239</v>
      </c>
      <c r="I428" s="91">
        <v>105</v>
      </c>
    </row>
    <row r="429" spans="1:9" hidden="1" outlineLevel="1" x14ac:dyDescent="0.35">
      <c r="A429" s="83" t="s">
        <v>4501</v>
      </c>
      <c r="B429" s="86" t="s">
        <v>5326</v>
      </c>
      <c r="C429" s="92" t="s">
        <v>4502</v>
      </c>
      <c r="D429" s="92" t="s">
        <v>5327</v>
      </c>
      <c r="E429" s="89">
        <v>4</v>
      </c>
      <c r="F429" s="89">
        <v>2</v>
      </c>
      <c r="G429" s="90">
        <f t="shared" si="12"/>
        <v>6</v>
      </c>
      <c r="H429" s="247" t="s">
        <v>5239</v>
      </c>
      <c r="I429" s="91">
        <v>120</v>
      </c>
    </row>
    <row r="430" spans="1:9" hidden="1" outlineLevel="1" x14ac:dyDescent="0.35">
      <c r="A430" s="83" t="s">
        <v>4501</v>
      </c>
      <c r="B430" s="86" t="s">
        <v>5328</v>
      </c>
      <c r="C430" s="92" t="s">
        <v>4502</v>
      </c>
      <c r="D430" s="92" t="s">
        <v>5329</v>
      </c>
      <c r="E430" s="89">
        <v>6</v>
      </c>
      <c r="F430" s="89">
        <v>3</v>
      </c>
      <c r="G430" s="90">
        <f t="shared" si="12"/>
        <v>9</v>
      </c>
      <c r="H430" s="247" t="s">
        <v>5239</v>
      </c>
      <c r="I430" s="91">
        <v>130</v>
      </c>
    </row>
    <row r="431" spans="1:9" hidden="1" outlineLevel="1" x14ac:dyDescent="0.35">
      <c r="A431" s="83" t="s">
        <v>4501</v>
      </c>
      <c r="B431" s="86" t="s">
        <v>5330</v>
      </c>
      <c r="C431" s="92" t="s">
        <v>4502</v>
      </c>
      <c r="D431" s="92" t="s">
        <v>5331</v>
      </c>
      <c r="E431" s="89">
        <v>4</v>
      </c>
      <c r="F431" s="89">
        <v>2</v>
      </c>
      <c r="G431" s="90">
        <f t="shared" si="12"/>
        <v>6</v>
      </c>
      <c r="H431" s="247" t="s">
        <v>5239</v>
      </c>
      <c r="I431" s="91">
        <v>80</v>
      </c>
    </row>
    <row r="432" spans="1:9" hidden="1" outlineLevel="1" x14ac:dyDescent="0.35">
      <c r="A432" s="83" t="s">
        <v>4501</v>
      </c>
      <c r="B432" s="86" t="s">
        <v>5332</v>
      </c>
      <c r="C432" s="92" t="s">
        <v>4502</v>
      </c>
      <c r="D432" s="92" t="s">
        <v>5333</v>
      </c>
      <c r="E432" s="89">
        <v>1</v>
      </c>
      <c r="F432" s="89">
        <v>2</v>
      </c>
      <c r="G432" s="90">
        <f t="shared" si="12"/>
        <v>3</v>
      </c>
      <c r="H432" s="247" t="s">
        <v>5239</v>
      </c>
      <c r="I432" s="91">
        <v>90</v>
      </c>
    </row>
    <row r="433" spans="1:9" hidden="1" outlineLevel="1" x14ac:dyDescent="0.35">
      <c r="A433" s="83" t="s">
        <v>4501</v>
      </c>
      <c r="B433" s="86" t="s">
        <v>5334</v>
      </c>
      <c r="C433" s="92" t="s">
        <v>4502</v>
      </c>
      <c r="D433" s="92" t="s">
        <v>5335</v>
      </c>
      <c r="E433" s="89">
        <v>2</v>
      </c>
      <c r="F433" s="89">
        <v>7</v>
      </c>
      <c r="G433" s="90">
        <f t="shared" si="12"/>
        <v>9</v>
      </c>
      <c r="H433" s="247" t="s">
        <v>5239</v>
      </c>
      <c r="I433" s="91">
        <v>100</v>
      </c>
    </row>
    <row r="434" spans="1:9" hidden="1" outlineLevel="1" x14ac:dyDescent="0.35">
      <c r="A434" s="83" t="s">
        <v>4501</v>
      </c>
      <c r="B434" s="86" t="s">
        <v>5336</v>
      </c>
      <c r="C434" s="92" t="s">
        <v>4502</v>
      </c>
      <c r="D434" s="92" t="s">
        <v>5337</v>
      </c>
      <c r="E434" s="89">
        <v>8</v>
      </c>
      <c r="F434" s="89">
        <v>6</v>
      </c>
      <c r="G434" s="90">
        <f t="shared" si="12"/>
        <v>14</v>
      </c>
      <c r="H434" s="247" t="s">
        <v>5239</v>
      </c>
      <c r="I434" s="91">
        <v>90</v>
      </c>
    </row>
    <row r="435" spans="1:9" ht="15" collapsed="1" thickBot="1" x14ac:dyDescent="0.4">
      <c r="A435" s="84" t="s">
        <v>4501</v>
      </c>
      <c r="B435" s="87"/>
      <c r="C435" s="93" t="s">
        <v>4502</v>
      </c>
      <c r="D435" s="135">
        <f>COUNTA(D384:D434)</f>
        <v>51</v>
      </c>
      <c r="E435" s="135">
        <f>SUM(E384:E434)</f>
        <v>170</v>
      </c>
      <c r="F435" s="135">
        <f>SUM(F384:F434)</f>
        <v>204</v>
      </c>
      <c r="G435" s="135">
        <f>SUM(G384:G434)</f>
        <v>374</v>
      </c>
      <c r="H435" s="106">
        <v>43763</v>
      </c>
      <c r="I435" s="136">
        <f>AVERAGE(I384:I434)</f>
        <v>74.17647058823529</v>
      </c>
    </row>
    <row r="438" spans="1:9" x14ac:dyDescent="0.35">
      <c r="G438" s="55">
        <f>SUM(G54+G96+G136+G197+G244+G289+G383+G435)</f>
        <v>3526</v>
      </c>
    </row>
  </sheetData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5AA9E-C949-4D45-A942-6B9AB5000808}">
  <sheetPr codeName="Sheet26"/>
  <dimension ref="A2:I20"/>
  <sheetViews>
    <sheetView topLeftCell="B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9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  <c r="I2" s="291"/>
    </row>
    <row r="3" spans="1:9" x14ac:dyDescent="0.35">
      <c r="A3" s="61" t="s">
        <v>1094</v>
      </c>
      <c r="B3" s="62" t="s">
        <v>1095</v>
      </c>
      <c r="C3" s="63">
        <f>C4*(1-C5)*(1-C6)</f>
        <v>1374.2073150000001</v>
      </c>
      <c r="D3" s="71" t="s">
        <v>1096</v>
      </c>
      <c r="E3" s="73"/>
      <c r="F3" s="291"/>
      <c r="G3" s="291"/>
      <c r="H3" s="291"/>
      <c r="I3" s="291"/>
    </row>
    <row r="4" spans="1:9" x14ac:dyDescent="0.35">
      <c r="A4" s="64" t="s">
        <v>1097</v>
      </c>
      <c r="B4" s="62" t="s">
        <v>1098</v>
      </c>
      <c r="C4" s="65">
        <f>'GS7136-PTDs'!J11</f>
        <v>2131</v>
      </c>
      <c r="D4" s="71" t="s">
        <v>1096</v>
      </c>
      <c r="E4" s="73" t="s">
        <v>1099</v>
      </c>
      <c r="F4" s="291"/>
      <c r="G4" s="291"/>
      <c r="H4" s="291"/>
      <c r="I4" s="291"/>
    </row>
    <row r="5" spans="1:9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  <c r="I5" s="291"/>
    </row>
    <row r="6" spans="1:9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/>
      <c r="H6" s="291" t="s">
        <v>2050</v>
      </c>
      <c r="I6" s="138">
        <f>C4-C3</f>
        <v>756.79268499999989</v>
      </c>
    </row>
    <row r="8" spans="1:9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  <c r="I8" s="291"/>
    </row>
    <row r="9" spans="1:9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  <c r="I9" s="291"/>
    </row>
    <row r="10" spans="1:9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  <c r="I10" s="291"/>
    </row>
    <row r="11" spans="1:9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  <c r="I11" s="291"/>
    </row>
    <row r="13" spans="1:9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  <c r="I13" s="291"/>
    </row>
    <row r="14" spans="1:9" x14ac:dyDescent="0.35">
      <c r="A14" s="292" t="s">
        <v>1118</v>
      </c>
      <c r="B14" s="293" t="s">
        <v>1119</v>
      </c>
      <c r="C14" s="154">
        <f>C15*(1-C16)*C17</f>
        <v>2008.4568450000002</v>
      </c>
      <c r="D14" s="293" t="s">
        <v>1096</v>
      </c>
      <c r="E14" s="291"/>
      <c r="F14" s="291"/>
      <c r="G14" s="291"/>
      <c r="H14" s="291"/>
      <c r="I14" s="291"/>
    </row>
    <row r="15" spans="1:9" x14ac:dyDescent="0.35">
      <c r="A15" s="292" t="s">
        <v>1097</v>
      </c>
      <c r="B15" s="293" t="s">
        <v>1120</v>
      </c>
      <c r="C15" s="322">
        <f>'GS7136-PTDs'!J11</f>
        <v>2131</v>
      </c>
      <c r="D15" s="293" t="s">
        <v>1096</v>
      </c>
      <c r="E15" s="291"/>
      <c r="F15" s="291"/>
      <c r="G15" s="291"/>
      <c r="H15" s="291"/>
      <c r="I15" s="291"/>
    </row>
    <row r="16" spans="1:9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  <c r="I16" s="291"/>
    </row>
    <row r="17" spans="1:9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/>
      <c r="H17" s="291" t="s">
        <v>2050</v>
      </c>
      <c r="I17" s="138">
        <f>C15-C14</f>
        <v>122.54315499999984</v>
      </c>
    </row>
    <row r="19" spans="1:9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  <c r="I19" s="291"/>
    </row>
    <row r="20" spans="1:9" x14ac:dyDescent="0.35">
      <c r="A20" s="292" t="s">
        <v>1124</v>
      </c>
      <c r="B20" s="293" t="s">
        <v>1125</v>
      </c>
      <c r="C20" s="38">
        <f>'GS7136-Summary'!E34</f>
        <v>2830</v>
      </c>
      <c r="D20" s="293" t="s">
        <v>1126</v>
      </c>
      <c r="E20" s="291"/>
      <c r="F20" s="291"/>
      <c r="G20" s="291"/>
      <c r="H20" s="291"/>
      <c r="I20" s="291"/>
    </row>
  </sheetData>
  <pageMargins left="0.7" right="0.7" top="0.75" bottom="0.75" header="0.3" footer="0.3"/>
  <pageSetup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C57E75-3470-4D43-B8E3-3F8A95007279}">
  <sheetPr codeName="Sheet27"/>
  <dimension ref="B1:M35"/>
  <sheetViews>
    <sheetView topLeftCell="A26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9443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'GS7470-ER Calcs'!J27</f>
        <v>1890.4680288</v>
      </c>
      <c r="F6" s="294"/>
      <c r="G6" s="6"/>
      <c r="H6" s="6"/>
      <c r="I6" s="2">
        <v>2019</v>
      </c>
      <c r="J6" s="368">
        <v>1112</v>
      </c>
      <c r="K6" s="368"/>
      <c r="L6" s="368">
        <f>SUM(J6:K6)</f>
        <v>1112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'GS7470-ER Calcs'!J28</f>
        <v>0</v>
      </c>
      <c r="F7" s="294"/>
      <c r="G7" s="6"/>
      <c r="H7" s="6"/>
      <c r="I7" s="2">
        <v>2020</v>
      </c>
      <c r="J7" s="366">
        <v>1742</v>
      </c>
      <c r="K7" s="53">
        <f>E15</f>
        <v>1538</v>
      </c>
      <c r="L7" s="53">
        <f>SUM(J7:K7)</f>
        <v>3280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'GS7470-ER Calcs'!J29</f>
        <v>0.95</v>
      </c>
      <c r="F8" s="294"/>
      <c r="G8" s="6"/>
      <c r="H8" s="6"/>
      <c r="I8" s="2">
        <v>2021</v>
      </c>
      <c r="J8" s="2"/>
      <c r="K8" s="54">
        <f>E28</f>
        <v>1487</v>
      </c>
      <c r="L8" s="53">
        <f>SUM(K8:K8)</f>
        <v>1487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'GS7470-ER Calcs'!J30</f>
        <v>0</v>
      </c>
      <c r="F9" s="294"/>
      <c r="G9" s="6"/>
      <c r="H9" s="6"/>
      <c r="I9" s="3" t="s">
        <v>17</v>
      </c>
      <c r="J9" s="3">
        <f>SUM(J6:J8)</f>
        <v>2854</v>
      </c>
      <c r="K9" s="4">
        <f>SUM(K7:K8)</f>
        <v>3025</v>
      </c>
      <c r="L9" s="4">
        <f>SUM(L7:L8)</f>
        <v>4767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'GS7470-ER Calcs'!J31</f>
        <v>1795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'GS7470-ER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'GS7470-ER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'GS7470-ER Calcs'!J36</f>
        <v>1538.4945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'GS7470-ER Calcs'!J38</f>
        <v>1538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'GS7470-ER Calcs'!O27</f>
        <v>1828.3861440000001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'GS7470-ER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'GS7470-ER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'GS7470-ER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'GS7470-ER Calcs'!O31</f>
        <v>1736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'GS7470-ER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'GS7470-ER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'GS7470-ER Calcs'!O36</f>
        <v>1487.9256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'GS7470-ER Calcs'!O38</f>
        <v>1487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1538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1487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124">
        <f>E28+E15</f>
        <v>3025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11:E11"/>
    <mergeCell ref="B2:E2"/>
    <mergeCell ref="B4:E4"/>
    <mergeCell ref="B5:E5"/>
    <mergeCell ref="I4:K4"/>
    <mergeCell ref="I2:K2"/>
    <mergeCell ref="B34:C34"/>
    <mergeCell ref="B17:E17"/>
    <mergeCell ref="B18:E18"/>
    <mergeCell ref="B24:E24"/>
    <mergeCell ref="B30:E30"/>
    <mergeCell ref="B31:E31"/>
    <mergeCell ref="B32:D32"/>
    <mergeCell ref="B33:D3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9BBB19-2E0C-4290-AD8F-69735E328706}">
  <sheetPr codeName="Sheet28"/>
  <dimension ref="B1:P39"/>
  <sheetViews>
    <sheetView topLeftCell="H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5" width="10.1796875" style="5" bestFit="1" customWidth="1"/>
    <col min="6" max="6" width="16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29.453125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x14ac:dyDescent="0.35">
      <c r="B3" s="427" t="s">
        <v>12</v>
      </c>
      <c r="C3" s="75" t="s">
        <v>5338</v>
      </c>
      <c r="D3" s="76" t="s">
        <v>5339</v>
      </c>
      <c r="E3" s="77">
        <v>-19.062930000000001</v>
      </c>
      <c r="F3" s="77">
        <v>33.453560000000003</v>
      </c>
      <c r="G3" s="80">
        <v>43616</v>
      </c>
      <c r="H3" s="327">
        <f t="shared" ref="H3:H10" si="0">L3+N3</f>
        <v>0</v>
      </c>
      <c r="I3" s="76">
        <v>40</v>
      </c>
      <c r="J3" s="56">
        <f>'Treatment Capacity BHs'!H132</f>
        <v>200</v>
      </c>
      <c r="K3" s="421" t="s">
        <v>5340</v>
      </c>
      <c r="L3" s="43">
        <v>0</v>
      </c>
      <c r="M3" s="316">
        <f t="shared" ref="M3:M10" si="1">F$20*J3</f>
        <v>34960</v>
      </c>
      <c r="N3" s="43">
        <v>0</v>
      </c>
      <c r="O3" s="315">
        <f t="shared" ref="O3:O10" si="2">F$21*J3</f>
        <v>33550</v>
      </c>
      <c r="P3" s="43">
        <f t="shared" ref="P3:P10" si="3">M3+O3</f>
        <v>68510</v>
      </c>
    </row>
    <row r="4" spans="2:16" x14ac:dyDescent="0.35">
      <c r="B4" s="428"/>
      <c r="C4" s="75" t="s">
        <v>5341</v>
      </c>
      <c r="D4" s="76" t="s">
        <v>5342</v>
      </c>
      <c r="E4" s="77">
        <v>-18.949380000000001</v>
      </c>
      <c r="F4" s="77">
        <v>33.655189999999997</v>
      </c>
      <c r="G4" s="80">
        <v>43741</v>
      </c>
      <c r="H4" s="327">
        <f t="shared" si="0"/>
        <v>106</v>
      </c>
      <c r="I4" s="76">
        <v>37</v>
      </c>
      <c r="J4" s="57">
        <f>'Treatment Capacity BHs'!H133</f>
        <v>300</v>
      </c>
      <c r="K4" s="421"/>
      <c r="L4" s="43">
        <v>0</v>
      </c>
      <c r="M4" s="316">
        <f t="shared" si="1"/>
        <v>52439.999999999993</v>
      </c>
      <c r="N4" s="43">
        <f>Maintenance!O27+1</f>
        <v>106</v>
      </c>
      <c r="O4" s="315">
        <f t="shared" si="2"/>
        <v>50325</v>
      </c>
      <c r="P4" s="43">
        <f t="shared" si="3"/>
        <v>102765</v>
      </c>
    </row>
    <row r="5" spans="2:16" x14ac:dyDescent="0.35">
      <c r="B5" s="428"/>
      <c r="C5" s="75" t="s">
        <v>5343</v>
      </c>
      <c r="D5" s="76" t="s">
        <v>5344</v>
      </c>
      <c r="E5" s="77">
        <v>-19.070869999999999</v>
      </c>
      <c r="F5" s="77">
        <v>33.574179999999998</v>
      </c>
      <c r="G5" s="80">
        <v>43726</v>
      </c>
      <c r="H5" s="327">
        <f t="shared" si="0"/>
        <v>0</v>
      </c>
      <c r="I5" s="76">
        <v>38</v>
      </c>
      <c r="J5" s="57">
        <f>'Treatment Capacity BHs'!H134</f>
        <v>220</v>
      </c>
      <c r="K5" s="421"/>
      <c r="L5" s="43">
        <v>0</v>
      </c>
      <c r="M5" s="316">
        <f t="shared" si="1"/>
        <v>38455.999999999993</v>
      </c>
      <c r="N5" s="43">
        <v>0</v>
      </c>
      <c r="O5" s="315">
        <f t="shared" si="2"/>
        <v>36905</v>
      </c>
      <c r="P5" s="43">
        <f t="shared" si="3"/>
        <v>75361</v>
      </c>
    </row>
    <row r="6" spans="2:16" x14ac:dyDescent="0.35">
      <c r="B6" s="428"/>
      <c r="C6" s="75" t="s">
        <v>5345</v>
      </c>
      <c r="D6" s="76" t="s">
        <v>5346</v>
      </c>
      <c r="E6" s="77">
        <v>-19.042680000000001</v>
      </c>
      <c r="F6" s="77">
        <v>33.614289999999997</v>
      </c>
      <c r="G6" s="80">
        <v>43720</v>
      </c>
      <c r="H6" s="327">
        <f t="shared" si="0"/>
        <v>0</v>
      </c>
      <c r="I6" s="76">
        <v>45</v>
      </c>
      <c r="J6" s="57">
        <f>'Treatment Capacity BHs'!H135</f>
        <v>300</v>
      </c>
      <c r="K6" s="421"/>
      <c r="L6" s="43">
        <v>0</v>
      </c>
      <c r="M6" s="316">
        <f t="shared" si="1"/>
        <v>52439.999999999993</v>
      </c>
      <c r="N6" s="43">
        <v>0</v>
      </c>
      <c r="O6" s="315">
        <f t="shared" si="2"/>
        <v>50325</v>
      </c>
      <c r="P6" s="43">
        <f t="shared" si="3"/>
        <v>102765</v>
      </c>
    </row>
    <row r="7" spans="2:16" x14ac:dyDescent="0.35">
      <c r="B7" s="428"/>
      <c r="C7" s="75" t="s">
        <v>5347</v>
      </c>
      <c r="D7" s="76" t="s">
        <v>5348</v>
      </c>
      <c r="E7" s="77">
        <v>-19.113119999999999</v>
      </c>
      <c r="F7" s="77">
        <v>33.601730000000003</v>
      </c>
      <c r="G7" s="80">
        <v>43720</v>
      </c>
      <c r="H7" s="327">
        <f t="shared" si="0"/>
        <v>0</v>
      </c>
      <c r="I7" s="76">
        <v>39</v>
      </c>
      <c r="J7" s="57">
        <f>'Treatment Capacity BHs'!H136</f>
        <v>300</v>
      </c>
      <c r="K7" s="421"/>
      <c r="L7" s="43">
        <v>0</v>
      </c>
      <c r="M7" s="316">
        <f t="shared" si="1"/>
        <v>52439.999999999993</v>
      </c>
      <c r="N7" s="43">
        <v>0</v>
      </c>
      <c r="O7" s="315">
        <f t="shared" si="2"/>
        <v>50325</v>
      </c>
      <c r="P7" s="43">
        <f t="shared" si="3"/>
        <v>102765</v>
      </c>
    </row>
    <row r="8" spans="2:16" x14ac:dyDescent="0.35">
      <c r="B8" s="428"/>
      <c r="C8" s="75" t="s">
        <v>5349</v>
      </c>
      <c r="D8" s="76" t="s">
        <v>5350</v>
      </c>
      <c r="E8" s="77">
        <v>-18.87143</v>
      </c>
      <c r="F8" s="77">
        <v>33.797870000000003</v>
      </c>
      <c r="G8" s="80">
        <v>43743</v>
      </c>
      <c r="H8" s="327">
        <f t="shared" si="0"/>
        <v>2</v>
      </c>
      <c r="I8" s="76">
        <v>52</v>
      </c>
      <c r="J8" s="57">
        <f>'Treatment Capacity BHs'!H137</f>
        <v>300</v>
      </c>
      <c r="K8" s="421"/>
      <c r="L8" s="43">
        <f>Maintenance!N26+1</f>
        <v>2</v>
      </c>
      <c r="M8" s="316">
        <f t="shared" si="1"/>
        <v>52439.999999999993</v>
      </c>
      <c r="N8" s="43">
        <v>0</v>
      </c>
      <c r="O8" s="315">
        <f t="shared" si="2"/>
        <v>50325</v>
      </c>
      <c r="P8" s="43">
        <f t="shared" si="3"/>
        <v>102765</v>
      </c>
    </row>
    <row r="9" spans="2:16" x14ac:dyDescent="0.35">
      <c r="B9" s="428"/>
      <c r="C9" s="75" t="s">
        <v>5351</v>
      </c>
      <c r="D9" s="76" t="s">
        <v>5352</v>
      </c>
      <c r="E9" s="77">
        <v>-19.101749999999999</v>
      </c>
      <c r="F9" s="77">
        <v>33.482100000000003</v>
      </c>
      <c r="G9" s="81">
        <v>43615</v>
      </c>
      <c r="H9" s="327">
        <f t="shared" si="0"/>
        <v>0</v>
      </c>
      <c r="I9" s="76">
        <v>93</v>
      </c>
      <c r="J9" s="57">
        <f>'Treatment Capacity BHs'!H138</f>
        <v>300</v>
      </c>
      <c r="K9" s="421"/>
      <c r="L9" s="43">
        <v>0</v>
      </c>
      <c r="M9" s="316">
        <f t="shared" si="1"/>
        <v>52439.999999999993</v>
      </c>
      <c r="N9" s="43">
        <v>0</v>
      </c>
      <c r="O9" s="315">
        <f t="shared" si="2"/>
        <v>50325</v>
      </c>
      <c r="P9" s="43">
        <f t="shared" si="3"/>
        <v>102765</v>
      </c>
    </row>
    <row r="10" spans="2:16" ht="15" thickBot="1" x14ac:dyDescent="0.4">
      <c r="B10" s="429"/>
      <c r="C10" s="75" t="s">
        <v>5353</v>
      </c>
      <c r="D10" s="76" t="s">
        <v>5354</v>
      </c>
      <c r="E10" s="77">
        <v>-19.09515</v>
      </c>
      <c r="F10" s="77">
        <v>33.651090000000003</v>
      </c>
      <c r="G10" s="80">
        <v>43777</v>
      </c>
      <c r="H10" s="327">
        <f t="shared" si="0"/>
        <v>0</v>
      </c>
      <c r="I10" s="76">
        <v>49</v>
      </c>
      <c r="J10" s="57">
        <f>'Treatment Capacity BHs'!H139</f>
        <v>300</v>
      </c>
      <c r="K10" s="421"/>
      <c r="L10" s="43">
        <v>0</v>
      </c>
      <c r="M10" s="316">
        <f t="shared" si="1"/>
        <v>52439.999999999993</v>
      </c>
      <c r="N10" s="43">
        <v>0</v>
      </c>
      <c r="O10" s="315">
        <f t="shared" si="2"/>
        <v>50325</v>
      </c>
      <c r="P10" s="43">
        <f t="shared" si="3"/>
        <v>102765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108</v>
      </c>
      <c r="I11" s="49" t="s">
        <v>17</v>
      </c>
      <c r="J11" s="50">
        <f>SUM(J3:J10)</f>
        <v>2220</v>
      </c>
      <c r="K11" s="294"/>
      <c r="L11" s="82">
        <f>SUM(L3:L10)</f>
        <v>2</v>
      </c>
      <c r="M11" s="40">
        <f>SUM(M3:M10)</f>
        <v>388056</v>
      </c>
      <c r="N11" s="40">
        <f>SUM(N3:N10)</f>
        <v>106</v>
      </c>
      <c r="O11" s="41">
        <f>SUM(O3:O10)</f>
        <v>372405</v>
      </c>
      <c r="P11" s="30">
        <f>SUM(P3:P10)</f>
        <v>760461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31"/>
      <c r="K14" s="294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</row>
    <row r="17" spans="2:12" x14ac:dyDescent="0.35">
      <c r="B17" s="294"/>
      <c r="C17" s="294"/>
      <c r="D17" s="294"/>
      <c r="E17" s="294"/>
      <c r="F17" s="294"/>
      <c r="G17" s="294"/>
      <c r="I17" s="294"/>
      <c r="J17" s="31"/>
      <c r="K17" s="294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1.358695652173913E-3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</row>
    <row r="21" spans="2:12" ht="15" thickBot="1" x14ac:dyDescent="0.4">
      <c r="B21" s="47" t="s">
        <v>88</v>
      </c>
      <c r="C21" s="157">
        <f>C14-C15</f>
        <v>181</v>
      </c>
      <c r="D21" s="312">
        <f>SUM(N3:N10)/(C21*8)</f>
        <v>7.3204419889502756E-2</v>
      </c>
      <c r="E21" s="313">
        <f>IF(D21&lt;5%,95%,100%-D21)</f>
        <v>0.92679558011049723</v>
      </c>
      <c r="F21" s="323">
        <f>C21*E21</f>
        <v>167.75</v>
      </c>
      <c r="G21" s="294"/>
      <c r="I21" s="294"/>
      <c r="J21" s="294"/>
      <c r="K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342.54999999999995</v>
      </c>
      <c r="G22" s="294"/>
      <c r="I22" s="294"/>
      <c r="J22" s="294"/>
      <c r="K22" s="294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156">
        <f>J11*365</f>
        <v>810300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5">
        <f>10000/C24</f>
        <v>1.2341108231519191E-2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4503</v>
      </c>
      <c r="C27" s="24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N1:O1"/>
    <mergeCell ref="B3:B10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84457-42E5-4154-ACFA-C67E958EC822}">
  <sheetPr codeName="Sheet29"/>
  <dimension ref="B2:P47"/>
  <sheetViews>
    <sheetView topLeftCell="I10" workbookViewId="0">
      <selection activeCell="O24" sqref="O24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'GS7470-PTDs'!P11</f>
        <v>760461</v>
      </c>
      <c r="F6" s="294"/>
      <c r="G6" s="293" t="s">
        <v>97</v>
      </c>
      <c r="H6" s="293" t="s">
        <v>98</v>
      </c>
      <c r="I6" s="293"/>
      <c r="J6" s="18">
        <f>'GS7470-PTDs'!M11</f>
        <v>388056</v>
      </c>
      <c r="K6" s="294"/>
      <c r="L6" s="293" t="s">
        <v>97</v>
      </c>
      <c r="M6" s="293" t="s">
        <v>98</v>
      </c>
      <c r="N6" s="293"/>
      <c r="O6" s="18">
        <f>'GS7470-PTDs'!O11</f>
        <v>372405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2263</v>
      </c>
      <c r="F10" s="294"/>
      <c r="G10" s="293" t="s">
        <v>107</v>
      </c>
      <c r="H10" s="293" t="s">
        <v>108</v>
      </c>
      <c r="I10" s="293" t="s">
        <v>109</v>
      </c>
      <c r="J10" s="300">
        <f>ROUNDDOWN((1-J5)*J6*J7*(J8+J9),0)</f>
        <v>1154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1108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760461</v>
      </c>
      <c r="F14" s="294"/>
      <c r="G14" s="293" t="s">
        <v>97</v>
      </c>
      <c r="H14" s="293" t="s">
        <v>98</v>
      </c>
      <c r="I14" s="293"/>
      <c r="J14" s="18">
        <f>J6</f>
        <v>388056</v>
      </c>
      <c r="K14" s="294"/>
      <c r="L14" s="293" t="s">
        <v>97</v>
      </c>
      <c r="M14" s="293" t="s">
        <v>98</v>
      </c>
      <c r="N14" s="293"/>
      <c r="O14" s="18">
        <f>O6</f>
        <v>372405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30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58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0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309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11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118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3734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1890.4680288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1828.3861440000001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3547</v>
      </c>
      <c r="F31" s="294"/>
      <c r="G31" s="293" t="s">
        <v>93</v>
      </c>
      <c r="H31" s="293" t="s">
        <v>37</v>
      </c>
      <c r="I31" s="293" t="s">
        <v>28</v>
      </c>
      <c r="J31" s="300">
        <f>ROUNDDOWN(((J27-J28)*J29)-J30,0)</f>
        <v>1795</v>
      </c>
      <c r="K31" s="294"/>
      <c r="L31" s="293" t="s">
        <v>93</v>
      </c>
      <c r="M31" s="293" t="s">
        <v>37</v>
      </c>
      <c r="N31" s="293" t="s">
        <v>28</v>
      </c>
      <c r="O31" s="300">
        <f>ROUNDDOWN(((O27-O28)*O29)-O30,0)</f>
        <v>1736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3040</v>
      </c>
      <c r="F36" s="294"/>
      <c r="G36" s="305" t="s">
        <v>131</v>
      </c>
      <c r="H36" s="306" t="s">
        <v>37</v>
      </c>
      <c r="I36" s="307" t="s">
        <v>28</v>
      </c>
      <c r="J36" s="308">
        <f>J31*(1-J35)</f>
        <v>1538.4945</v>
      </c>
      <c r="K36" s="294"/>
      <c r="L36" s="305" t="s">
        <v>131</v>
      </c>
      <c r="M36" s="306" t="s">
        <v>37</v>
      </c>
      <c r="N36" s="307" t="s">
        <v>28</v>
      </c>
      <c r="O36" s="308">
        <f>O31*(1-O35)</f>
        <v>1487.9256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3025</v>
      </c>
      <c r="F38" s="294"/>
      <c r="G38" s="305" t="s">
        <v>132</v>
      </c>
      <c r="H38" s="306"/>
      <c r="I38" s="307" t="s">
        <v>28</v>
      </c>
      <c r="J38" s="308">
        <f>ROUNDDOWN(IF(E36&gt;'GS7470-PTDs'!C27,J6*'GS7470-PTDs'!C25,J36),0)</f>
        <v>1538</v>
      </c>
      <c r="K38" s="294"/>
      <c r="L38" s="305" t="s">
        <v>132</v>
      </c>
      <c r="M38" s="306"/>
      <c r="N38" s="307" t="s">
        <v>28</v>
      </c>
      <c r="O38" s="308">
        <f>ROUNDDOWN(IF(E36&gt;'GS7470-PTDs'!C27,O6*'GS7470-PTDs'!C25,'GS7470-ER Calcs'!O36),0)</f>
        <v>1487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B2:E2"/>
    <mergeCell ref="B4:E4"/>
    <mergeCell ref="B12:E12"/>
    <mergeCell ref="B20:E20"/>
    <mergeCell ref="B26:E26"/>
    <mergeCell ref="G2:J2"/>
    <mergeCell ref="L2:O2"/>
    <mergeCell ref="G4:J4"/>
    <mergeCell ref="G12:J12"/>
    <mergeCell ref="G20:J20"/>
    <mergeCell ref="L12:O12"/>
    <mergeCell ref="L20:O20"/>
    <mergeCell ref="L33:O33"/>
    <mergeCell ref="G26:J26"/>
    <mergeCell ref="B33:E33"/>
    <mergeCell ref="G33:J33"/>
    <mergeCell ref="L4:O4"/>
    <mergeCell ref="L26:O26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C3C6F-A60C-4160-8963-C3084FF48572}">
  <sheetPr codeName="Sheet3"/>
  <dimension ref="B1:P39"/>
  <sheetViews>
    <sheetView tabSelected="1" topLeftCell="H1" workbookViewId="0">
      <selection activeCell="P11" sqref="P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5" width="10.1796875" style="5" bestFit="1" customWidth="1"/>
    <col min="6" max="6" width="18.089843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27.81640625" style="5" customWidth="1"/>
    <col min="12" max="12" width="12.1796875" style="294" customWidth="1"/>
    <col min="13" max="13" width="11.81640625" style="5" customWidth="1"/>
    <col min="14" max="14" width="11.81640625" style="294" customWidth="1"/>
    <col min="15" max="15" width="11.81640625" style="5" customWidth="1"/>
    <col min="16" max="16" width="11.1796875" style="5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0">
        <v>2020</v>
      </c>
      <c r="M1" s="411"/>
      <c r="N1" s="412">
        <v>2021</v>
      </c>
      <c r="O1" s="413"/>
      <c r="P1" s="294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321" t="s">
        <v>52</v>
      </c>
      <c r="I2" s="321" t="s">
        <v>53</v>
      </c>
      <c r="J2" s="209" t="s">
        <v>54</v>
      </c>
      <c r="K2" s="208"/>
      <c r="L2" s="320" t="s">
        <v>55</v>
      </c>
      <c r="M2" s="320" t="s">
        <v>56</v>
      </c>
      <c r="N2" s="320" t="s">
        <v>57</v>
      </c>
      <c r="O2" s="319" t="s">
        <v>56</v>
      </c>
      <c r="P2" s="318" t="s">
        <v>58</v>
      </c>
    </row>
    <row r="3" spans="2:16" ht="15" customHeight="1" thickBot="1" x14ac:dyDescent="0.4">
      <c r="B3" s="406" t="s">
        <v>7</v>
      </c>
      <c r="C3" s="202" t="s">
        <v>59</v>
      </c>
      <c r="D3" s="160" t="s">
        <v>60</v>
      </c>
      <c r="E3" s="206">
        <v>-19.092369999999999</v>
      </c>
      <c r="F3" s="206">
        <v>33.452350000000003</v>
      </c>
      <c r="G3" s="205">
        <v>43650</v>
      </c>
      <c r="H3" s="324">
        <f t="shared" ref="H3:H10" si="0">L3+N3</f>
        <v>0</v>
      </c>
      <c r="I3" s="204">
        <v>37</v>
      </c>
      <c r="J3" s="441">
        <v>300</v>
      </c>
      <c r="K3" s="407" t="s">
        <v>61</v>
      </c>
      <c r="L3" s="42">
        <v>0</v>
      </c>
      <c r="M3" s="42">
        <f>F$20*J3</f>
        <v>51862.5</v>
      </c>
      <c r="N3" s="42">
        <v>0</v>
      </c>
      <c r="O3" s="315">
        <f>F$21*J3</f>
        <v>51585</v>
      </c>
      <c r="P3" s="43">
        <f>M3+O3</f>
        <v>103447.5</v>
      </c>
    </row>
    <row r="4" spans="2:16" ht="15" thickBot="1" x14ac:dyDescent="0.4">
      <c r="B4" s="406"/>
      <c r="C4" s="202" t="s">
        <v>62</v>
      </c>
      <c r="D4" s="293" t="s">
        <v>63</v>
      </c>
      <c r="E4" s="203">
        <v>-19.09674</v>
      </c>
      <c r="F4" s="203">
        <v>33.451790000000003</v>
      </c>
      <c r="G4" s="201">
        <v>43634</v>
      </c>
      <c r="H4" s="325">
        <f t="shared" si="0"/>
        <v>19</v>
      </c>
      <c r="I4" s="303">
        <v>43</v>
      </c>
      <c r="J4" s="442">
        <v>300</v>
      </c>
      <c r="K4" s="408"/>
      <c r="L4" s="42">
        <f>Maintenance!N2+1</f>
        <v>19</v>
      </c>
      <c r="M4" s="42">
        <f t="shared" ref="M4:M10" si="1">F$20*J4</f>
        <v>51862.5</v>
      </c>
      <c r="N4" s="42">
        <v>0</v>
      </c>
      <c r="O4" s="315">
        <f t="shared" ref="O4:O10" si="2">F$21*J4</f>
        <v>51585</v>
      </c>
      <c r="P4" s="43">
        <f t="shared" ref="P4:P10" si="3">M4+O4</f>
        <v>103447.5</v>
      </c>
    </row>
    <row r="5" spans="2:16" ht="15" thickBot="1" x14ac:dyDescent="0.4">
      <c r="B5" s="406"/>
      <c r="C5" s="202" t="s">
        <v>64</v>
      </c>
      <c r="D5" s="293" t="s">
        <v>65</v>
      </c>
      <c r="E5" s="203">
        <v>-19.084399999999999</v>
      </c>
      <c r="F5" s="203">
        <v>33.651949999999999</v>
      </c>
      <c r="G5" s="201">
        <v>43775</v>
      </c>
      <c r="H5" s="325">
        <f t="shared" si="0"/>
        <v>0</v>
      </c>
      <c r="I5" s="303">
        <v>70</v>
      </c>
      <c r="J5" s="442">
        <v>300</v>
      </c>
      <c r="K5" s="408"/>
      <c r="L5" s="42">
        <v>0</v>
      </c>
      <c r="M5" s="42">
        <f t="shared" si="1"/>
        <v>51862.5</v>
      </c>
      <c r="N5" s="42">
        <v>0</v>
      </c>
      <c r="O5" s="315">
        <f t="shared" si="2"/>
        <v>51585</v>
      </c>
      <c r="P5" s="43">
        <f t="shared" si="3"/>
        <v>103447.5</v>
      </c>
    </row>
    <row r="6" spans="2:16" ht="15" thickBot="1" x14ac:dyDescent="0.4">
      <c r="B6" s="406"/>
      <c r="C6" s="202" t="s">
        <v>66</v>
      </c>
      <c r="D6" s="293" t="s">
        <v>67</v>
      </c>
      <c r="E6" s="203">
        <v>-19.073609999999999</v>
      </c>
      <c r="F6" s="203">
        <v>33.6404</v>
      </c>
      <c r="G6" s="201">
        <v>43766</v>
      </c>
      <c r="H6" s="325">
        <f t="shared" si="0"/>
        <v>0</v>
      </c>
      <c r="I6" s="303">
        <v>49</v>
      </c>
      <c r="J6" s="442">
        <v>300</v>
      </c>
      <c r="K6" s="408"/>
      <c r="L6" s="42">
        <v>0</v>
      </c>
      <c r="M6" s="42">
        <f t="shared" si="1"/>
        <v>51862.5</v>
      </c>
      <c r="N6" s="42">
        <v>0</v>
      </c>
      <c r="O6" s="315">
        <f t="shared" si="2"/>
        <v>51585</v>
      </c>
      <c r="P6" s="43">
        <f t="shared" si="3"/>
        <v>103447.5</v>
      </c>
    </row>
    <row r="7" spans="2:16" ht="15" thickBot="1" x14ac:dyDescent="0.4">
      <c r="B7" s="406"/>
      <c r="C7" s="202" t="s">
        <v>68</v>
      </c>
      <c r="D7" s="293" t="s">
        <v>69</v>
      </c>
      <c r="E7" s="203">
        <v>-19.14404</v>
      </c>
      <c r="F7" s="203">
        <v>33.60716</v>
      </c>
      <c r="G7" s="201">
        <v>43708</v>
      </c>
      <c r="H7" s="325">
        <f t="shared" si="0"/>
        <v>37</v>
      </c>
      <c r="I7" s="303">
        <v>68</v>
      </c>
      <c r="J7" s="442">
        <v>300</v>
      </c>
      <c r="K7" s="408"/>
      <c r="L7" s="42">
        <f>Maintenance!N3+1</f>
        <v>33</v>
      </c>
      <c r="M7" s="42">
        <f t="shared" si="1"/>
        <v>51862.5</v>
      </c>
      <c r="N7" s="42">
        <f>Maintenance!M4+1</f>
        <v>4</v>
      </c>
      <c r="O7" s="315">
        <f t="shared" si="2"/>
        <v>51585</v>
      </c>
      <c r="P7" s="43">
        <f t="shared" si="3"/>
        <v>103447.5</v>
      </c>
    </row>
    <row r="8" spans="2:16" ht="15" thickBot="1" x14ac:dyDescent="0.4">
      <c r="B8" s="406"/>
      <c r="C8" s="202" t="s">
        <v>70</v>
      </c>
      <c r="D8" s="293" t="s">
        <v>71</v>
      </c>
      <c r="E8" s="203">
        <v>-19.083850000000002</v>
      </c>
      <c r="F8" s="203">
        <v>33.641039999999997</v>
      </c>
      <c r="G8" s="201">
        <v>43774</v>
      </c>
      <c r="H8" s="325">
        <f t="shared" si="0"/>
        <v>35</v>
      </c>
      <c r="I8" s="303">
        <v>73</v>
      </c>
      <c r="J8" s="442">
        <v>300</v>
      </c>
      <c r="K8" s="408"/>
      <c r="L8" s="42">
        <f>Maintenance!N5+1</f>
        <v>35</v>
      </c>
      <c r="M8" s="42">
        <f t="shared" si="1"/>
        <v>51862.5</v>
      </c>
      <c r="N8" s="42">
        <v>0</v>
      </c>
      <c r="O8" s="315">
        <f t="shared" si="2"/>
        <v>51585</v>
      </c>
      <c r="P8" s="43">
        <f t="shared" si="3"/>
        <v>103447.5</v>
      </c>
    </row>
    <row r="9" spans="2:16" ht="15" thickBot="1" x14ac:dyDescent="0.4">
      <c r="B9" s="406"/>
      <c r="C9" s="202" t="s">
        <v>72</v>
      </c>
      <c r="D9" s="293" t="s">
        <v>73</v>
      </c>
      <c r="E9" s="203">
        <v>-19.068560000000002</v>
      </c>
      <c r="F9" s="203">
        <v>33.654290000000003</v>
      </c>
      <c r="G9" s="201">
        <v>43777</v>
      </c>
      <c r="H9" s="325">
        <f t="shared" si="0"/>
        <v>4</v>
      </c>
      <c r="I9" s="303">
        <v>79</v>
      </c>
      <c r="J9" s="442">
        <v>300</v>
      </c>
      <c r="K9" s="408"/>
      <c r="L9" s="42">
        <v>0</v>
      </c>
      <c r="M9" s="42">
        <f t="shared" si="1"/>
        <v>51862.5</v>
      </c>
      <c r="N9" s="42">
        <f>Maintenance!O6+1</f>
        <v>4</v>
      </c>
      <c r="O9" s="315">
        <f t="shared" si="2"/>
        <v>51585</v>
      </c>
      <c r="P9" s="43">
        <f t="shared" si="3"/>
        <v>103447.5</v>
      </c>
    </row>
    <row r="10" spans="2:16" ht="15" thickBot="1" x14ac:dyDescent="0.4">
      <c r="B10" s="406"/>
      <c r="C10" s="202" t="s">
        <v>74</v>
      </c>
      <c r="D10" s="202" t="s">
        <v>75</v>
      </c>
      <c r="E10" s="78">
        <v>-19.0748</v>
      </c>
      <c r="F10" s="78">
        <v>33.611969999999999</v>
      </c>
      <c r="G10" s="201">
        <v>43769</v>
      </c>
      <c r="H10" s="325">
        <f t="shared" si="0"/>
        <v>2</v>
      </c>
      <c r="I10" s="303">
        <v>58</v>
      </c>
      <c r="J10" s="443">
        <v>297</v>
      </c>
      <c r="K10" s="409"/>
      <c r="L10" s="42">
        <f>Maintenance!N7</f>
        <v>2</v>
      </c>
      <c r="M10" s="42">
        <f t="shared" si="1"/>
        <v>51343.875</v>
      </c>
      <c r="N10" s="42">
        <v>0</v>
      </c>
      <c r="O10" s="315">
        <f t="shared" si="2"/>
        <v>51069.149999999994</v>
      </c>
      <c r="P10" s="43">
        <f t="shared" si="3"/>
        <v>102413.02499999999</v>
      </c>
    </row>
    <row r="11" spans="2:16" ht="15" customHeight="1" thickBot="1" x14ac:dyDescent="0.4">
      <c r="B11" s="294"/>
      <c r="C11" s="294"/>
      <c r="D11" s="294"/>
      <c r="E11" s="294"/>
      <c r="F11" s="294"/>
      <c r="G11" s="31"/>
      <c r="H11" s="297">
        <f>SUM(H3:H10)</f>
        <v>97</v>
      </c>
      <c r="I11" s="49" t="s">
        <v>76</v>
      </c>
      <c r="J11" s="50">
        <f>SUM(J3:J10)</f>
        <v>2397</v>
      </c>
      <c r="K11" s="294"/>
      <c r="L11" s="182"/>
      <c r="M11" s="182">
        <f>SUM(M3:M10)</f>
        <v>414381.375</v>
      </c>
      <c r="N11" s="182"/>
      <c r="O11" s="41">
        <f>SUM(O3:O10)</f>
        <v>412164.15</v>
      </c>
      <c r="P11" s="30">
        <f>SUM(P3:P10)</f>
        <v>826545.52500000002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329"/>
      <c r="J12" s="200"/>
      <c r="K12" s="294"/>
      <c r="M12" s="199"/>
      <c r="N12" s="199"/>
      <c r="O12" s="199"/>
      <c r="P12" s="199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  <c r="M13" s="44"/>
      <c r="N13" s="44"/>
      <c r="O13" s="294"/>
      <c r="P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294"/>
      <c r="K14" s="294"/>
      <c r="M14" s="294"/>
      <c r="O14" s="294"/>
      <c r="P14" s="294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  <c r="M15" s="294"/>
      <c r="O15" s="294"/>
      <c r="P15" s="294"/>
    </row>
    <row r="18" spans="2:14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  <c r="M18" s="294"/>
    </row>
    <row r="19" spans="2:14" ht="15" thickBot="1" x14ac:dyDescent="0.4">
      <c r="B19" s="19" t="s">
        <v>83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198"/>
      <c r="H19" s="198"/>
      <c r="I19" s="294"/>
      <c r="J19" s="294"/>
      <c r="K19" s="294"/>
      <c r="M19" s="294"/>
    </row>
    <row r="20" spans="2:14" ht="15" thickBot="1" x14ac:dyDescent="0.4">
      <c r="B20" s="46" t="s">
        <v>87</v>
      </c>
      <c r="C20" s="26">
        <f>(C15-C13)+1</f>
        <v>184</v>
      </c>
      <c r="D20" s="313">
        <f>SUM(L3:L10)/(C20*8)</f>
        <v>6.0461956521739128E-2</v>
      </c>
      <c r="E20" s="313">
        <f>IF(D20&lt;5%,95%,100%-D20)</f>
        <v>0.93953804347826086</v>
      </c>
      <c r="F20" s="323">
        <f>C20*E20</f>
        <v>172.875</v>
      </c>
      <c r="G20" s="294"/>
      <c r="I20" s="294"/>
      <c r="J20" s="294"/>
      <c r="K20" s="294"/>
      <c r="M20" s="294"/>
    </row>
    <row r="21" spans="2:14" ht="15" thickBot="1" x14ac:dyDescent="0.4">
      <c r="B21" s="47" t="s">
        <v>88</v>
      </c>
      <c r="C21" s="157">
        <f>C14-C15</f>
        <v>181</v>
      </c>
      <c r="D21" s="312">
        <f>SUM(N3:N10)/(C21*8)</f>
        <v>5.5248618784530384E-3</v>
      </c>
      <c r="E21" s="313">
        <f>IF(D21&lt;5%,95%,100%-D21)</f>
        <v>0.95</v>
      </c>
      <c r="F21" s="323">
        <f>C21*E21</f>
        <v>171.95</v>
      </c>
      <c r="G21" s="294"/>
      <c r="I21" s="294"/>
      <c r="J21" s="294"/>
      <c r="K21" s="294"/>
      <c r="M21" s="294"/>
    </row>
    <row r="22" spans="2:14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344.82499999999999</v>
      </c>
      <c r="G22" s="294"/>
      <c r="I22" s="297"/>
      <c r="J22" s="294"/>
      <c r="K22" s="294"/>
      <c r="M22" s="294"/>
    </row>
    <row r="23" spans="2:14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7"/>
      <c r="L23" s="297"/>
      <c r="M23" s="294"/>
    </row>
    <row r="24" spans="2:14" ht="15" customHeight="1" thickBot="1" x14ac:dyDescent="0.4">
      <c r="B24" s="45" t="s">
        <v>90</v>
      </c>
      <c r="C24" s="156">
        <f>J11*365</f>
        <v>874905</v>
      </c>
      <c r="D24" s="294"/>
      <c r="E24" s="294"/>
      <c r="F24" s="294"/>
      <c r="G24" s="294"/>
      <c r="I24" s="294"/>
      <c r="J24" s="294"/>
      <c r="K24" s="294"/>
      <c r="M24" s="294"/>
    </row>
    <row r="25" spans="2:14" ht="15" thickBot="1" x14ac:dyDescent="0.4">
      <c r="B25" s="45" t="s">
        <v>91</v>
      </c>
      <c r="C25" s="156">
        <f>10000/C24</f>
        <v>1.1429812379629789E-2</v>
      </c>
      <c r="D25" s="294"/>
      <c r="E25" s="294"/>
      <c r="F25" s="294"/>
      <c r="G25" s="294"/>
      <c r="I25" s="294"/>
      <c r="J25" s="294"/>
      <c r="K25" s="294"/>
      <c r="M25" s="294"/>
    </row>
    <row r="26" spans="2:14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M26" s="294"/>
    </row>
    <row r="27" spans="2:14" ht="15" thickBot="1" x14ac:dyDescent="0.4">
      <c r="B27" s="45" t="s">
        <v>92</v>
      </c>
      <c r="C27" s="311">
        <f>ROUNDDOWN(C25*C24,0)</f>
        <v>10000</v>
      </c>
      <c r="D27" s="294"/>
      <c r="E27" s="294"/>
      <c r="F27" s="294"/>
      <c r="G27" s="294"/>
      <c r="I27" s="294"/>
      <c r="J27" s="294"/>
      <c r="K27" s="294"/>
      <c r="M27" s="294"/>
    </row>
    <row r="31" spans="2:14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M31" s="22"/>
      <c r="N31" s="22"/>
    </row>
    <row r="32" spans="2:14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M32" s="294"/>
    </row>
    <row r="39" ht="15" customHeight="1" x14ac:dyDescent="0.35"/>
  </sheetData>
  <mergeCells count="4">
    <mergeCell ref="B3:B10"/>
    <mergeCell ref="K3:K10"/>
    <mergeCell ref="L1:M1"/>
    <mergeCell ref="N1:O1"/>
  </mergeCells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A30D13-05E1-40B8-A239-C968BB28415B}">
  <sheetPr codeName="Sheet30"/>
  <dimension ref="A1:I405"/>
  <sheetViews>
    <sheetView topLeftCell="D1" workbookViewId="0">
      <selection activeCell="G406" sqref="G406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2.17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85" t="s">
        <v>5338</v>
      </c>
      <c r="B2" s="88" t="s">
        <v>5355</v>
      </c>
      <c r="C2" s="111" t="s">
        <v>5339</v>
      </c>
      <c r="D2" s="85" t="s">
        <v>5356</v>
      </c>
      <c r="E2" s="111">
        <v>6</v>
      </c>
      <c r="F2" s="111">
        <v>9</v>
      </c>
      <c r="G2" s="112">
        <f t="shared" ref="G2:G41" si="0">E2+F2</f>
        <v>15</v>
      </c>
      <c r="H2" s="80">
        <v>43616</v>
      </c>
      <c r="I2" s="123">
        <v>300</v>
      </c>
    </row>
    <row r="3" spans="1:9" hidden="1" outlineLevel="1" x14ac:dyDescent="0.35">
      <c r="A3" s="83" t="s">
        <v>5338</v>
      </c>
      <c r="B3" s="86" t="s">
        <v>5357</v>
      </c>
      <c r="C3" s="89" t="s">
        <v>5339</v>
      </c>
      <c r="D3" s="83" t="s">
        <v>5358</v>
      </c>
      <c r="E3" s="89">
        <v>3</v>
      </c>
      <c r="F3" s="89">
        <v>2</v>
      </c>
      <c r="G3" s="90">
        <f t="shared" si="0"/>
        <v>5</v>
      </c>
      <c r="H3" s="80">
        <v>43616</v>
      </c>
      <c r="I3" s="91">
        <v>270</v>
      </c>
    </row>
    <row r="4" spans="1:9" hidden="1" outlineLevel="1" x14ac:dyDescent="0.35">
      <c r="A4" s="83" t="s">
        <v>5338</v>
      </c>
      <c r="B4" s="86" t="s">
        <v>5359</v>
      </c>
      <c r="C4" s="89" t="s">
        <v>5339</v>
      </c>
      <c r="D4" s="83" t="s">
        <v>5360</v>
      </c>
      <c r="E4" s="89">
        <v>2</v>
      </c>
      <c r="F4" s="89">
        <v>3</v>
      </c>
      <c r="G4" s="90">
        <f t="shared" si="0"/>
        <v>5</v>
      </c>
      <c r="H4" s="80">
        <v>43616</v>
      </c>
      <c r="I4" s="91">
        <v>710</v>
      </c>
    </row>
    <row r="5" spans="1:9" hidden="1" outlineLevel="1" x14ac:dyDescent="0.35">
      <c r="A5" s="83" t="s">
        <v>5338</v>
      </c>
      <c r="B5" s="86" t="s">
        <v>5361</v>
      </c>
      <c r="C5" s="89" t="s">
        <v>5339</v>
      </c>
      <c r="D5" s="83" t="s">
        <v>5362</v>
      </c>
      <c r="E5" s="89">
        <v>1</v>
      </c>
      <c r="F5" s="89">
        <v>2</v>
      </c>
      <c r="G5" s="90">
        <f t="shared" si="0"/>
        <v>3</v>
      </c>
      <c r="H5" s="80">
        <v>43616</v>
      </c>
      <c r="I5" s="91">
        <v>120</v>
      </c>
    </row>
    <row r="6" spans="1:9" hidden="1" outlineLevel="1" x14ac:dyDescent="0.35">
      <c r="A6" s="83" t="s">
        <v>5338</v>
      </c>
      <c r="B6" s="86" t="s">
        <v>5363</v>
      </c>
      <c r="C6" s="89" t="s">
        <v>5339</v>
      </c>
      <c r="D6" s="83" t="s">
        <v>5364</v>
      </c>
      <c r="E6" s="89">
        <v>5</v>
      </c>
      <c r="F6" s="89">
        <v>2</v>
      </c>
      <c r="G6" s="90">
        <f t="shared" si="0"/>
        <v>7</v>
      </c>
      <c r="H6" s="80">
        <v>43616</v>
      </c>
      <c r="I6" s="91">
        <v>330</v>
      </c>
    </row>
    <row r="7" spans="1:9" hidden="1" outlineLevel="1" x14ac:dyDescent="0.35">
      <c r="A7" s="83" t="s">
        <v>5338</v>
      </c>
      <c r="B7" s="86" t="s">
        <v>5365</v>
      </c>
      <c r="C7" s="89" t="s">
        <v>5339</v>
      </c>
      <c r="D7" s="83" t="s">
        <v>5366</v>
      </c>
      <c r="E7" s="89">
        <v>4</v>
      </c>
      <c r="F7" s="89">
        <v>2</v>
      </c>
      <c r="G7" s="90">
        <f t="shared" si="0"/>
        <v>6</v>
      </c>
      <c r="H7" s="80">
        <v>43616</v>
      </c>
      <c r="I7" s="91">
        <v>290</v>
      </c>
    </row>
    <row r="8" spans="1:9" hidden="1" outlineLevel="1" x14ac:dyDescent="0.35">
      <c r="A8" s="83" t="s">
        <v>5338</v>
      </c>
      <c r="B8" s="86" t="s">
        <v>5367</v>
      </c>
      <c r="C8" s="89" t="s">
        <v>5339</v>
      </c>
      <c r="D8" s="83" t="s">
        <v>5368</v>
      </c>
      <c r="E8" s="89">
        <v>10</v>
      </c>
      <c r="F8" s="89">
        <v>3</v>
      </c>
      <c r="G8" s="90">
        <f t="shared" si="0"/>
        <v>13</v>
      </c>
      <c r="H8" s="80">
        <v>43616</v>
      </c>
      <c r="I8" s="91">
        <v>250</v>
      </c>
    </row>
    <row r="9" spans="1:9" hidden="1" outlineLevel="1" x14ac:dyDescent="0.35">
      <c r="A9" s="83" t="s">
        <v>5338</v>
      </c>
      <c r="B9" s="86" t="s">
        <v>5369</v>
      </c>
      <c r="C9" s="89" t="s">
        <v>5339</v>
      </c>
      <c r="D9" s="83" t="s">
        <v>5370</v>
      </c>
      <c r="E9" s="89">
        <v>4</v>
      </c>
      <c r="F9" s="89">
        <v>2</v>
      </c>
      <c r="G9" s="90">
        <f t="shared" si="0"/>
        <v>6</v>
      </c>
      <c r="H9" s="80">
        <v>43616</v>
      </c>
      <c r="I9" s="91">
        <v>180</v>
      </c>
    </row>
    <row r="10" spans="1:9" hidden="1" outlineLevel="1" x14ac:dyDescent="0.35">
      <c r="A10" s="83" t="s">
        <v>5338</v>
      </c>
      <c r="B10" s="86" t="s">
        <v>5371</v>
      </c>
      <c r="C10" s="89" t="s">
        <v>5339</v>
      </c>
      <c r="D10" s="83" t="s">
        <v>5372</v>
      </c>
      <c r="E10" s="89">
        <v>7</v>
      </c>
      <c r="F10" s="89">
        <v>3</v>
      </c>
      <c r="G10" s="90">
        <f t="shared" si="0"/>
        <v>10</v>
      </c>
      <c r="H10" s="80">
        <v>43616</v>
      </c>
      <c r="I10" s="91">
        <v>800</v>
      </c>
    </row>
    <row r="11" spans="1:9" hidden="1" outlineLevel="1" x14ac:dyDescent="0.35">
      <c r="A11" s="83" t="s">
        <v>5338</v>
      </c>
      <c r="B11" s="86" t="s">
        <v>5373</v>
      </c>
      <c r="C11" s="89" t="s">
        <v>5339</v>
      </c>
      <c r="D11" s="92" t="s">
        <v>5374</v>
      </c>
      <c r="E11" s="89">
        <v>2</v>
      </c>
      <c r="F11" s="89">
        <v>5</v>
      </c>
      <c r="G11" s="90">
        <f t="shared" si="0"/>
        <v>7</v>
      </c>
      <c r="H11" s="80">
        <v>43616</v>
      </c>
      <c r="I11" s="91">
        <v>710</v>
      </c>
    </row>
    <row r="12" spans="1:9" hidden="1" outlineLevel="1" x14ac:dyDescent="0.35">
      <c r="A12" s="83" t="s">
        <v>5338</v>
      </c>
      <c r="B12" s="86" t="s">
        <v>5375</v>
      </c>
      <c r="C12" s="89" t="s">
        <v>5339</v>
      </c>
      <c r="D12" s="92" t="s">
        <v>5376</v>
      </c>
      <c r="E12" s="89">
        <v>0</v>
      </c>
      <c r="F12" s="89">
        <v>1</v>
      </c>
      <c r="G12" s="90">
        <f t="shared" si="0"/>
        <v>1</v>
      </c>
      <c r="H12" s="80">
        <v>43616</v>
      </c>
      <c r="I12" s="91">
        <v>240</v>
      </c>
    </row>
    <row r="13" spans="1:9" hidden="1" outlineLevel="1" x14ac:dyDescent="0.35">
      <c r="A13" s="83" t="s">
        <v>5338</v>
      </c>
      <c r="B13" s="86" t="s">
        <v>5377</v>
      </c>
      <c r="C13" s="89" t="s">
        <v>5339</v>
      </c>
      <c r="D13" s="92" t="s">
        <v>5378</v>
      </c>
      <c r="E13" s="89">
        <v>0</v>
      </c>
      <c r="F13" s="89">
        <v>1</v>
      </c>
      <c r="G13" s="90">
        <f t="shared" si="0"/>
        <v>1</v>
      </c>
      <c r="H13" s="80">
        <v>43616</v>
      </c>
      <c r="I13" s="91">
        <v>430</v>
      </c>
    </row>
    <row r="14" spans="1:9" hidden="1" outlineLevel="1" x14ac:dyDescent="0.35">
      <c r="A14" s="83" t="s">
        <v>5338</v>
      </c>
      <c r="B14" s="86" t="s">
        <v>5379</v>
      </c>
      <c r="C14" s="89" t="s">
        <v>5339</v>
      </c>
      <c r="D14" s="92" t="s">
        <v>5380</v>
      </c>
      <c r="E14" s="89">
        <v>3</v>
      </c>
      <c r="F14" s="89">
        <v>2</v>
      </c>
      <c r="G14" s="90">
        <f t="shared" si="0"/>
        <v>5</v>
      </c>
      <c r="H14" s="80">
        <v>43616</v>
      </c>
      <c r="I14" s="91">
        <v>500</v>
      </c>
    </row>
    <row r="15" spans="1:9" hidden="1" outlineLevel="1" x14ac:dyDescent="0.35">
      <c r="A15" s="83" t="s">
        <v>5338</v>
      </c>
      <c r="B15" s="86" t="s">
        <v>5381</v>
      </c>
      <c r="C15" s="89" t="s">
        <v>5339</v>
      </c>
      <c r="D15" s="92" t="s">
        <v>2354</v>
      </c>
      <c r="E15" s="89">
        <v>3</v>
      </c>
      <c r="F15" s="89">
        <v>3</v>
      </c>
      <c r="G15" s="90">
        <f t="shared" si="0"/>
        <v>6</v>
      </c>
      <c r="H15" s="80">
        <v>43616</v>
      </c>
      <c r="I15" s="91">
        <v>800</v>
      </c>
    </row>
    <row r="16" spans="1:9" hidden="1" outlineLevel="1" x14ac:dyDescent="0.35">
      <c r="A16" s="83" t="s">
        <v>5338</v>
      </c>
      <c r="B16" s="86" t="s">
        <v>5382</v>
      </c>
      <c r="C16" s="89" t="s">
        <v>5339</v>
      </c>
      <c r="D16" s="92" t="s">
        <v>5383</v>
      </c>
      <c r="E16" s="89">
        <v>5</v>
      </c>
      <c r="F16" s="89">
        <v>2</v>
      </c>
      <c r="G16" s="90">
        <f t="shared" si="0"/>
        <v>7</v>
      </c>
      <c r="H16" s="80">
        <v>43616</v>
      </c>
      <c r="I16" s="91">
        <v>480</v>
      </c>
    </row>
    <row r="17" spans="1:9" hidden="1" outlineLevel="1" x14ac:dyDescent="0.35">
      <c r="A17" s="83" t="s">
        <v>5338</v>
      </c>
      <c r="B17" s="86" t="s">
        <v>5384</v>
      </c>
      <c r="C17" s="89" t="s">
        <v>5339</v>
      </c>
      <c r="D17" s="92" t="s">
        <v>5385</v>
      </c>
      <c r="E17" s="89">
        <v>2</v>
      </c>
      <c r="F17" s="89">
        <v>2</v>
      </c>
      <c r="G17" s="90">
        <f t="shared" si="0"/>
        <v>4</v>
      </c>
      <c r="H17" s="80">
        <v>43616</v>
      </c>
      <c r="I17" s="91">
        <v>750</v>
      </c>
    </row>
    <row r="18" spans="1:9" hidden="1" outlineLevel="1" x14ac:dyDescent="0.35">
      <c r="A18" s="83" t="s">
        <v>5338</v>
      </c>
      <c r="B18" s="86" t="s">
        <v>5386</v>
      </c>
      <c r="C18" s="89" t="s">
        <v>5339</v>
      </c>
      <c r="D18" s="92" t="s">
        <v>5387</v>
      </c>
      <c r="E18" s="89">
        <v>2</v>
      </c>
      <c r="F18" s="89">
        <v>2</v>
      </c>
      <c r="G18" s="90">
        <f t="shared" si="0"/>
        <v>4</v>
      </c>
      <c r="H18" s="80">
        <v>43616</v>
      </c>
      <c r="I18" s="91">
        <v>280</v>
      </c>
    </row>
    <row r="19" spans="1:9" hidden="1" outlineLevel="1" x14ac:dyDescent="0.35">
      <c r="A19" s="83" t="s">
        <v>5338</v>
      </c>
      <c r="B19" s="86" t="s">
        <v>5388</v>
      </c>
      <c r="C19" s="89" t="s">
        <v>5339</v>
      </c>
      <c r="D19" s="92" t="s">
        <v>5389</v>
      </c>
      <c r="E19" s="89">
        <v>2</v>
      </c>
      <c r="F19" s="89">
        <v>2</v>
      </c>
      <c r="G19" s="90">
        <f t="shared" si="0"/>
        <v>4</v>
      </c>
      <c r="H19" s="80">
        <v>43616</v>
      </c>
      <c r="I19" s="91">
        <v>370</v>
      </c>
    </row>
    <row r="20" spans="1:9" hidden="1" outlineLevel="1" x14ac:dyDescent="0.35">
      <c r="A20" s="83" t="s">
        <v>5338</v>
      </c>
      <c r="B20" s="86" t="s">
        <v>5390</v>
      </c>
      <c r="C20" s="89" t="s">
        <v>5339</v>
      </c>
      <c r="D20" s="92" t="s">
        <v>5391</v>
      </c>
      <c r="E20" s="89">
        <v>0</v>
      </c>
      <c r="F20" s="89">
        <v>2</v>
      </c>
      <c r="G20" s="90">
        <f t="shared" si="0"/>
        <v>2</v>
      </c>
      <c r="H20" s="80">
        <v>43616</v>
      </c>
      <c r="I20" s="91">
        <v>100</v>
      </c>
    </row>
    <row r="21" spans="1:9" hidden="1" outlineLevel="1" x14ac:dyDescent="0.35">
      <c r="A21" s="83" t="s">
        <v>5338</v>
      </c>
      <c r="B21" s="86" t="s">
        <v>5392</v>
      </c>
      <c r="C21" s="89" t="s">
        <v>5339</v>
      </c>
      <c r="D21" s="83" t="s">
        <v>5393</v>
      </c>
      <c r="E21" s="89">
        <v>2</v>
      </c>
      <c r="F21" s="89">
        <v>3</v>
      </c>
      <c r="G21" s="90">
        <f t="shared" si="0"/>
        <v>5</v>
      </c>
      <c r="H21" s="80">
        <v>43616</v>
      </c>
      <c r="I21" s="91">
        <v>240</v>
      </c>
    </row>
    <row r="22" spans="1:9" hidden="1" outlineLevel="1" x14ac:dyDescent="0.35">
      <c r="A22" s="83" t="s">
        <v>5338</v>
      </c>
      <c r="B22" s="86" t="s">
        <v>5394</v>
      </c>
      <c r="C22" s="89" t="s">
        <v>5339</v>
      </c>
      <c r="D22" s="83" t="s">
        <v>5395</v>
      </c>
      <c r="E22" s="89">
        <v>0</v>
      </c>
      <c r="F22" s="89">
        <v>1</v>
      </c>
      <c r="G22" s="90">
        <f t="shared" si="0"/>
        <v>1</v>
      </c>
      <c r="H22" s="80">
        <v>43616</v>
      </c>
      <c r="I22" s="91">
        <v>320</v>
      </c>
    </row>
    <row r="23" spans="1:9" hidden="1" outlineLevel="1" x14ac:dyDescent="0.35">
      <c r="A23" s="83" t="s">
        <v>5338</v>
      </c>
      <c r="B23" s="86" t="s">
        <v>5396</v>
      </c>
      <c r="C23" s="89" t="s">
        <v>5339</v>
      </c>
      <c r="D23" s="83" t="s">
        <v>5397</v>
      </c>
      <c r="E23" s="89">
        <v>4</v>
      </c>
      <c r="F23" s="89">
        <v>3</v>
      </c>
      <c r="G23" s="90">
        <f t="shared" si="0"/>
        <v>7</v>
      </c>
      <c r="H23" s="80">
        <v>43616</v>
      </c>
      <c r="I23" s="91">
        <v>190</v>
      </c>
    </row>
    <row r="24" spans="1:9" hidden="1" outlineLevel="1" x14ac:dyDescent="0.35">
      <c r="A24" s="83" t="s">
        <v>5338</v>
      </c>
      <c r="B24" s="86" t="s">
        <v>5398</v>
      </c>
      <c r="C24" s="89" t="s">
        <v>5339</v>
      </c>
      <c r="D24" s="83" t="s">
        <v>5399</v>
      </c>
      <c r="E24" s="89">
        <v>1</v>
      </c>
      <c r="F24" s="89">
        <v>4</v>
      </c>
      <c r="G24" s="90">
        <f t="shared" si="0"/>
        <v>5</v>
      </c>
      <c r="H24" s="80">
        <v>43616</v>
      </c>
      <c r="I24" s="91">
        <v>440</v>
      </c>
    </row>
    <row r="25" spans="1:9" hidden="1" outlineLevel="1" x14ac:dyDescent="0.35">
      <c r="A25" s="83" t="s">
        <v>5338</v>
      </c>
      <c r="B25" s="86" t="s">
        <v>5400</v>
      </c>
      <c r="C25" s="89" t="s">
        <v>5339</v>
      </c>
      <c r="D25" s="92" t="s">
        <v>5401</v>
      </c>
      <c r="E25" s="89">
        <v>4</v>
      </c>
      <c r="F25" s="89">
        <v>2</v>
      </c>
      <c r="G25" s="90">
        <f t="shared" si="0"/>
        <v>6</v>
      </c>
      <c r="H25" s="80">
        <v>43616</v>
      </c>
      <c r="I25" s="91">
        <v>380</v>
      </c>
    </row>
    <row r="26" spans="1:9" hidden="1" outlineLevel="1" x14ac:dyDescent="0.35">
      <c r="A26" s="83" t="s">
        <v>5338</v>
      </c>
      <c r="B26" s="86" t="s">
        <v>5402</v>
      </c>
      <c r="C26" s="89" t="s">
        <v>5339</v>
      </c>
      <c r="D26" s="92" t="s">
        <v>5403</v>
      </c>
      <c r="E26" s="89">
        <v>1</v>
      </c>
      <c r="F26" s="89">
        <v>1</v>
      </c>
      <c r="G26" s="90">
        <f t="shared" si="0"/>
        <v>2</v>
      </c>
      <c r="H26" s="80">
        <v>43616</v>
      </c>
      <c r="I26" s="91">
        <v>520</v>
      </c>
    </row>
    <row r="27" spans="1:9" hidden="1" outlineLevel="1" x14ac:dyDescent="0.35">
      <c r="A27" s="83" t="s">
        <v>5338</v>
      </c>
      <c r="B27" s="86" t="s">
        <v>5404</v>
      </c>
      <c r="C27" s="89" t="s">
        <v>5339</v>
      </c>
      <c r="D27" s="92" t="s">
        <v>5405</v>
      </c>
      <c r="E27" s="89">
        <v>1</v>
      </c>
      <c r="F27" s="89">
        <v>2</v>
      </c>
      <c r="G27" s="90">
        <f t="shared" si="0"/>
        <v>3</v>
      </c>
      <c r="H27" s="80">
        <v>43616</v>
      </c>
      <c r="I27" s="91">
        <v>670</v>
      </c>
    </row>
    <row r="28" spans="1:9" hidden="1" outlineLevel="1" x14ac:dyDescent="0.35">
      <c r="A28" s="83" t="s">
        <v>5338</v>
      </c>
      <c r="B28" s="86" t="s">
        <v>5406</v>
      </c>
      <c r="C28" s="89" t="s">
        <v>5339</v>
      </c>
      <c r="D28" s="92" t="s">
        <v>5407</v>
      </c>
      <c r="E28" s="89">
        <v>3</v>
      </c>
      <c r="F28" s="89">
        <v>2</v>
      </c>
      <c r="G28" s="90">
        <f t="shared" si="0"/>
        <v>5</v>
      </c>
      <c r="H28" s="80">
        <v>43616</v>
      </c>
      <c r="I28" s="91">
        <v>800</v>
      </c>
    </row>
    <row r="29" spans="1:9" hidden="1" outlineLevel="1" x14ac:dyDescent="0.35">
      <c r="A29" s="83" t="s">
        <v>5338</v>
      </c>
      <c r="B29" s="86" t="s">
        <v>5408</v>
      </c>
      <c r="C29" s="89" t="s">
        <v>5339</v>
      </c>
      <c r="D29" s="92" t="s">
        <v>5409</v>
      </c>
      <c r="E29" s="89">
        <v>1</v>
      </c>
      <c r="F29" s="89">
        <v>2</v>
      </c>
      <c r="G29" s="90">
        <f t="shared" si="0"/>
        <v>3</v>
      </c>
      <c r="H29" s="80">
        <v>43616</v>
      </c>
      <c r="I29" s="91">
        <v>190</v>
      </c>
    </row>
    <row r="30" spans="1:9" hidden="1" outlineLevel="1" x14ac:dyDescent="0.35">
      <c r="A30" s="83" t="s">
        <v>5338</v>
      </c>
      <c r="B30" s="86" t="s">
        <v>5410</v>
      </c>
      <c r="C30" s="89" t="s">
        <v>5339</v>
      </c>
      <c r="D30" s="92" t="s">
        <v>5411</v>
      </c>
      <c r="E30" s="89">
        <v>3</v>
      </c>
      <c r="F30" s="89">
        <v>2</v>
      </c>
      <c r="G30" s="90">
        <f t="shared" si="0"/>
        <v>5</v>
      </c>
      <c r="H30" s="80">
        <v>43616</v>
      </c>
      <c r="I30" s="91">
        <v>780</v>
      </c>
    </row>
    <row r="31" spans="1:9" hidden="1" outlineLevel="1" x14ac:dyDescent="0.35">
      <c r="A31" s="83" t="s">
        <v>5338</v>
      </c>
      <c r="B31" s="86" t="s">
        <v>5412</v>
      </c>
      <c r="C31" s="89" t="s">
        <v>5339</v>
      </c>
      <c r="D31" s="92" t="s">
        <v>5413</v>
      </c>
      <c r="E31" s="89">
        <v>2</v>
      </c>
      <c r="F31" s="89">
        <v>2</v>
      </c>
      <c r="G31" s="90">
        <f t="shared" si="0"/>
        <v>4</v>
      </c>
      <c r="H31" s="80">
        <v>43616</v>
      </c>
      <c r="I31" s="91">
        <v>380</v>
      </c>
    </row>
    <row r="32" spans="1:9" hidden="1" outlineLevel="1" x14ac:dyDescent="0.35">
      <c r="A32" s="83" t="s">
        <v>5338</v>
      </c>
      <c r="B32" s="86" t="s">
        <v>5414</v>
      </c>
      <c r="C32" s="89" t="s">
        <v>5339</v>
      </c>
      <c r="D32" s="92" t="s">
        <v>5415</v>
      </c>
      <c r="E32" s="89">
        <v>0</v>
      </c>
      <c r="F32" s="89">
        <v>3</v>
      </c>
      <c r="G32" s="90">
        <f t="shared" si="0"/>
        <v>3</v>
      </c>
      <c r="H32" s="80">
        <v>43616</v>
      </c>
      <c r="I32" s="91">
        <v>260</v>
      </c>
    </row>
    <row r="33" spans="1:9" hidden="1" outlineLevel="1" x14ac:dyDescent="0.35">
      <c r="A33" s="83" t="s">
        <v>5338</v>
      </c>
      <c r="B33" s="86" t="s">
        <v>5416</v>
      </c>
      <c r="C33" s="89" t="s">
        <v>5339</v>
      </c>
      <c r="D33" s="92" t="s">
        <v>5417</v>
      </c>
      <c r="E33" s="89">
        <v>0</v>
      </c>
      <c r="F33" s="89">
        <v>2</v>
      </c>
      <c r="G33" s="90">
        <f t="shared" si="0"/>
        <v>2</v>
      </c>
      <c r="H33" s="80">
        <v>43616</v>
      </c>
      <c r="I33" s="91">
        <v>560</v>
      </c>
    </row>
    <row r="34" spans="1:9" hidden="1" outlineLevel="1" x14ac:dyDescent="0.35">
      <c r="A34" s="83" t="s">
        <v>5338</v>
      </c>
      <c r="B34" s="86" t="s">
        <v>5418</v>
      </c>
      <c r="C34" s="89" t="s">
        <v>5339</v>
      </c>
      <c r="D34" s="92" t="s">
        <v>5419</v>
      </c>
      <c r="E34" s="89">
        <v>0</v>
      </c>
      <c r="F34" s="89">
        <v>2</v>
      </c>
      <c r="G34" s="90">
        <f t="shared" si="0"/>
        <v>2</v>
      </c>
      <c r="H34" s="80">
        <v>43616</v>
      </c>
      <c r="I34" s="91">
        <v>290</v>
      </c>
    </row>
    <row r="35" spans="1:9" hidden="1" outlineLevel="1" x14ac:dyDescent="0.35">
      <c r="A35" s="83" t="s">
        <v>5338</v>
      </c>
      <c r="B35" s="86" t="s">
        <v>5420</v>
      </c>
      <c r="C35" s="89" t="s">
        <v>5339</v>
      </c>
      <c r="D35" s="92" t="s">
        <v>5421</v>
      </c>
      <c r="E35" s="89">
        <v>0</v>
      </c>
      <c r="F35" s="89">
        <v>7</v>
      </c>
      <c r="G35" s="90">
        <f t="shared" si="0"/>
        <v>7</v>
      </c>
      <c r="H35" s="80">
        <v>43616</v>
      </c>
      <c r="I35" s="91">
        <v>360</v>
      </c>
    </row>
    <row r="36" spans="1:9" hidden="1" outlineLevel="1" x14ac:dyDescent="0.35">
      <c r="A36" s="83" t="s">
        <v>5338</v>
      </c>
      <c r="B36" s="86" t="s">
        <v>5422</v>
      </c>
      <c r="C36" s="89" t="s">
        <v>5339</v>
      </c>
      <c r="D36" s="92" t="s">
        <v>5423</v>
      </c>
      <c r="E36" s="89">
        <v>0</v>
      </c>
      <c r="F36" s="89">
        <v>7</v>
      </c>
      <c r="G36" s="90">
        <f t="shared" si="0"/>
        <v>7</v>
      </c>
      <c r="H36" s="80">
        <v>43616</v>
      </c>
      <c r="I36" s="91">
        <v>480</v>
      </c>
    </row>
    <row r="37" spans="1:9" hidden="1" outlineLevel="1" x14ac:dyDescent="0.35">
      <c r="A37" s="83" t="s">
        <v>5338</v>
      </c>
      <c r="B37" s="86" t="s">
        <v>5424</v>
      </c>
      <c r="C37" s="89" t="s">
        <v>5339</v>
      </c>
      <c r="D37" s="92" t="s">
        <v>5425</v>
      </c>
      <c r="E37" s="89">
        <v>0</v>
      </c>
      <c r="F37" s="89">
        <v>3</v>
      </c>
      <c r="G37" s="90">
        <f t="shared" si="0"/>
        <v>3</v>
      </c>
      <c r="H37" s="80">
        <v>43616</v>
      </c>
      <c r="I37" s="91">
        <v>810</v>
      </c>
    </row>
    <row r="38" spans="1:9" hidden="1" outlineLevel="1" x14ac:dyDescent="0.35">
      <c r="A38" s="83" t="s">
        <v>5338</v>
      </c>
      <c r="B38" s="86" t="s">
        <v>5426</v>
      </c>
      <c r="C38" s="89" t="s">
        <v>5339</v>
      </c>
      <c r="D38" s="92" t="s">
        <v>5427</v>
      </c>
      <c r="E38" s="89">
        <v>0</v>
      </c>
      <c r="F38" s="89">
        <v>2</v>
      </c>
      <c r="G38" s="90">
        <f t="shared" si="0"/>
        <v>2</v>
      </c>
      <c r="H38" s="80">
        <v>43616</v>
      </c>
      <c r="I38" s="91">
        <v>570</v>
      </c>
    </row>
    <row r="39" spans="1:9" hidden="1" outlineLevel="1" x14ac:dyDescent="0.35">
      <c r="A39" s="83" t="s">
        <v>5338</v>
      </c>
      <c r="B39" s="86" t="s">
        <v>5428</v>
      </c>
      <c r="C39" s="89" t="s">
        <v>5339</v>
      </c>
      <c r="D39" s="92" t="s">
        <v>5429</v>
      </c>
      <c r="E39" s="89">
        <v>1</v>
      </c>
      <c r="F39" s="89">
        <v>8</v>
      </c>
      <c r="G39" s="90">
        <f t="shared" si="0"/>
        <v>9</v>
      </c>
      <c r="H39" s="80">
        <v>43616</v>
      </c>
      <c r="I39" s="91">
        <v>700</v>
      </c>
    </row>
    <row r="40" spans="1:9" hidden="1" outlineLevel="1" x14ac:dyDescent="0.35">
      <c r="A40" s="83" t="s">
        <v>5338</v>
      </c>
      <c r="B40" s="86" t="s">
        <v>5430</v>
      </c>
      <c r="C40" s="89" t="s">
        <v>5339</v>
      </c>
      <c r="D40" s="92" t="s">
        <v>5431</v>
      </c>
      <c r="E40" s="89">
        <v>1</v>
      </c>
      <c r="F40" s="89">
        <v>2</v>
      </c>
      <c r="G40" s="90">
        <f t="shared" si="0"/>
        <v>3</v>
      </c>
      <c r="H40" s="80">
        <v>43616</v>
      </c>
      <c r="I40" s="91">
        <v>270</v>
      </c>
    </row>
    <row r="41" spans="1:9" hidden="1" outlineLevel="1" x14ac:dyDescent="0.35">
      <c r="A41" s="83" t="s">
        <v>5338</v>
      </c>
      <c r="B41" s="86" t="s">
        <v>5432</v>
      </c>
      <c r="C41" s="89" t="s">
        <v>5339</v>
      </c>
      <c r="D41" s="92" t="s">
        <v>5433</v>
      </c>
      <c r="E41" s="89">
        <v>3</v>
      </c>
      <c r="F41" s="89">
        <v>2</v>
      </c>
      <c r="G41" s="90">
        <f t="shared" si="0"/>
        <v>5</v>
      </c>
      <c r="H41" s="80">
        <v>43616</v>
      </c>
      <c r="I41" s="91">
        <v>380</v>
      </c>
    </row>
    <row r="42" spans="1:9" ht="15" collapsed="1" thickBot="1" x14ac:dyDescent="0.4">
      <c r="A42" s="84" t="s">
        <v>5338</v>
      </c>
      <c r="B42" s="87"/>
      <c r="C42" s="93" t="s">
        <v>5339</v>
      </c>
      <c r="D42" s="94">
        <f>COUNTA(D2:D41)</f>
        <v>40</v>
      </c>
      <c r="E42" s="94">
        <f>SUM(E2:E41)</f>
        <v>88</v>
      </c>
      <c r="F42" s="94">
        <f>SUM(F2:F41)</f>
        <v>112</v>
      </c>
      <c r="G42" s="94">
        <f>SUM(G2:G41)</f>
        <v>200</v>
      </c>
      <c r="H42" s="105">
        <v>43616</v>
      </c>
      <c r="I42" s="250">
        <f>AVERAGE(I2:I41)</f>
        <v>437.5</v>
      </c>
    </row>
    <row r="43" spans="1:9" hidden="1" outlineLevel="1" x14ac:dyDescent="0.35">
      <c r="A43" s="85" t="s">
        <v>5341</v>
      </c>
      <c r="B43" s="88" t="s">
        <v>5434</v>
      </c>
      <c r="C43" s="99" t="s">
        <v>5342</v>
      </c>
      <c r="D43" s="100" t="s">
        <v>5435</v>
      </c>
      <c r="E43" s="100">
        <v>1</v>
      </c>
      <c r="F43" s="100">
        <v>2</v>
      </c>
      <c r="G43" s="101">
        <f t="shared" ref="G43:G79" si="1">E43+F43</f>
        <v>3</v>
      </c>
      <c r="H43" s="80">
        <v>43741</v>
      </c>
      <c r="I43" s="102">
        <v>200</v>
      </c>
    </row>
    <row r="44" spans="1:9" hidden="1" outlineLevel="1" x14ac:dyDescent="0.35">
      <c r="A44" s="83" t="s">
        <v>5341</v>
      </c>
      <c r="B44" s="86" t="s">
        <v>5436</v>
      </c>
      <c r="C44" s="92" t="s">
        <v>5342</v>
      </c>
      <c r="D44" s="96" t="s">
        <v>5437</v>
      </c>
      <c r="E44" s="96">
        <v>5</v>
      </c>
      <c r="F44" s="96">
        <v>2</v>
      </c>
      <c r="G44" s="97">
        <f t="shared" si="1"/>
        <v>7</v>
      </c>
      <c r="H44" s="80">
        <v>43741</v>
      </c>
      <c r="I44" s="103">
        <v>150</v>
      </c>
    </row>
    <row r="45" spans="1:9" hidden="1" outlineLevel="1" x14ac:dyDescent="0.35">
      <c r="A45" s="83" t="s">
        <v>5341</v>
      </c>
      <c r="B45" s="86" t="s">
        <v>5438</v>
      </c>
      <c r="C45" s="92" t="s">
        <v>5342</v>
      </c>
      <c r="D45" s="96" t="s">
        <v>5439</v>
      </c>
      <c r="E45" s="96">
        <v>17</v>
      </c>
      <c r="F45" s="96">
        <v>11</v>
      </c>
      <c r="G45" s="97">
        <f t="shared" si="1"/>
        <v>28</v>
      </c>
      <c r="H45" s="80">
        <v>43741</v>
      </c>
      <c r="I45" s="103">
        <v>50</v>
      </c>
    </row>
    <row r="46" spans="1:9" hidden="1" outlineLevel="1" x14ac:dyDescent="0.35">
      <c r="A46" s="83" t="s">
        <v>5341</v>
      </c>
      <c r="B46" s="86" t="s">
        <v>5440</v>
      </c>
      <c r="C46" s="92" t="s">
        <v>5342</v>
      </c>
      <c r="D46" s="96" t="s">
        <v>5441</v>
      </c>
      <c r="E46" s="96">
        <v>3</v>
      </c>
      <c r="F46" s="96">
        <v>2</v>
      </c>
      <c r="G46" s="97">
        <f t="shared" si="1"/>
        <v>5</v>
      </c>
      <c r="H46" s="80">
        <v>43741</v>
      </c>
      <c r="I46" s="103">
        <v>900</v>
      </c>
    </row>
    <row r="47" spans="1:9" hidden="1" outlineLevel="1" x14ac:dyDescent="0.35">
      <c r="A47" s="83" t="s">
        <v>5341</v>
      </c>
      <c r="B47" s="86" t="s">
        <v>5442</v>
      </c>
      <c r="C47" s="92" t="s">
        <v>5342</v>
      </c>
      <c r="D47" s="96" t="s">
        <v>5443</v>
      </c>
      <c r="E47" s="96">
        <v>14</v>
      </c>
      <c r="F47" s="96">
        <v>10</v>
      </c>
      <c r="G47" s="97">
        <f t="shared" si="1"/>
        <v>24</v>
      </c>
      <c r="H47" s="80">
        <v>43741</v>
      </c>
      <c r="I47" s="103">
        <v>900</v>
      </c>
    </row>
    <row r="48" spans="1:9" hidden="1" outlineLevel="1" x14ac:dyDescent="0.35">
      <c r="A48" s="83" t="s">
        <v>5341</v>
      </c>
      <c r="B48" s="86" t="s">
        <v>5444</v>
      </c>
      <c r="C48" s="92" t="s">
        <v>5342</v>
      </c>
      <c r="D48" s="96" t="s">
        <v>5445</v>
      </c>
      <c r="E48" s="96">
        <v>12</v>
      </c>
      <c r="F48" s="96">
        <v>5</v>
      </c>
      <c r="G48" s="97">
        <f t="shared" si="1"/>
        <v>17</v>
      </c>
      <c r="H48" s="80">
        <v>43741</v>
      </c>
      <c r="I48" s="103">
        <v>300</v>
      </c>
    </row>
    <row r="49" spans="1:9" hidden="1" outlineLevel="1" x14ac:dyDescent="0.35">
      <c r="A49" s="83" t="s">
        <v>5341</v>
      </c>
      <c r="B49" s="86" t="s">
        <v>5446</v>
      </c>
      <c r="C49" s="92" t="s">
        <v>5342</v>
      </c>
      <c r="D49" s="96" t="s">
        <v>5447</v>
      </c>
      <c r="E49" s="96">
        <v>6</v>
      </c>
      <c r="F49" s="96">
        <v>6</v>
      </c>
      <c r="G49" s="97">
        <f t="shared" si="1"/>
        <v>12</v>
      </c>
      <c r="H49" s="80">
        <v>43741</v>
      </c>
      <c r="I49" s="103">
        <v>950</v>
      </c>
    </row>
    <row r="50" spans="1:9" hidden="1" outlineLevel="1" x14ac:dyDescent="0.35">
      <c r="A50" s="83" t="s">
        <v>5341</v>
      </c>
      <c r="B50" s="86" t="s">
        <v>5448</v>
      </c>
      <c r="C50" s="92" t="s">
        <v>5342</v>
      </c>
      <c r="D50" s="96" t="s">
        <v>4139</v>
      </c>
      <c r="E50" s="96">
        <v>4</v>
      </c>
      <c r="F50" s="96">
        <v>2</v>
      </c>
      <c r="G50" s="97">
        <f t="shared" si="1"/>
        <v>6</v>
      </c>
      <c r="H50" s="80">
        <v>43741</v>
      </c>
      <c r="I50" s="103">
        <v>900</v>
      </c>
    </row>
    <row r="51" spans="1:9" hidden="1" outlineLevel="1" x14ac:dyDescent="0.35">
      <c r="A51" s="83" t="s">
        <v>5341</v>
      </c>
      <c r="B51" s="86" t="s">
        <v>5449</v>
      </c>
      <c r="C51" s="92" t="s">
        <v>5342</v>
      </c>
      <c r="D51" s="96" t="s">
        <v>5450</v>
      </c>
      <c r="E51" s="96">
        <v>4</v>
      </c>
      <c r="F51" s="96">
        <v>5</v>
      </c>
      <c r="G51" s="97">
        <f t="shared" si="1"/>
        <v>9</v>
      </c>
      <c r="H51" s="80">
        <v>43741</v>
      </c>
      <c r="I51" s="103">
        <v>900</v>
      </c>
    </row>
    <row r="52" spans="1:9" hidden="1" outlineLevel="1" x14ac:dyDescent="0.35">
      <c r="A52" s="83" t="s">
        <v>5341</v>
      </c>
      <c r="B52" s="86" t="s">
        <v>5451</v>
      </c>
      <c r="C52" s="92" t="s">
        <v>5342</v>
      </c>
      <c r="D52" s="96" t="s">
        <v>5452</v>
      </c>
      <c r="E52" s="96">
        <v>3</v>
      </c>
      <c r="F52" s="96">
        <v>5</v>
      </c>
      <c r="G52" s="97">
        <f t="shared" si="1"/>
        <v>8</v>
      </c>
      <c r="H52" s="80">
        <v>43741</v>
      </c>
      <c r="I52" s="103">
        <v>70</v>
      </c>
    </row>
    <row r="53" spans="1:9" hidden="1" outlineLevel="1" x14ac:dyDescent="0.35">
      <c r="A53" s="83" t="s">
        <v>5341</v>
      </c>
      <c r="B53" s="86" t="s">
        <v>5453</v>
      </c>
      <c r="C53" s="92" t="s">
        <v>5342</v>
      </c>
      <c r="D53" s="96" t="s">
        <v>1663</v>
      </c>
      <c r="E53" s="96">
        <v>4</v>
      </c>
      <c r="F53" s="96">
        <v>6</v>
      </c>
      <c r="G53" s="97">
        <f t="shared" si="1"/>
        <v>10</v>
      </c>
      <c r="H53" s="80">
        <v>43741</v>
      </c>
      <c r="I53" s="103">
        <v>80</v>
      </c>
    </row>
    <row r="54" spans="1:9" hidden="1" outlineLevel="1" x14ac:dyDescent="0.35">
      <c r="A54" s="83" t="s">
        <v>5341</v>
      </c>
      <c r="B54" s="86" t="s">
        <v>5454</v>
      </c>
      <c r="C54" s="92" t="s">
        <v>5342</v>
      </c>
      <c r="D54" s="96" t="s">
        <v>5455</v>
      </c>
      <c r="E54" s="96">
        <v>3</v>
      </c>
      <c r="F54" s="96">
        <v>5</v>
      </c>
      <c r="G54" s="97">
        <f t="shared" si="1"/>
        <v>8</v>
      </c>
      <c r="H54" s="80">
        <v>43741</v>
      </c>
      <c r="I54" s="103">
        <v>800</v>
      </c>
    </row>
    <row r="55" spans="1:9" hidden="1" outlineLevel="1" x14ac:dyDescent="0.35">
      <c r="A55" s="83" t="s">
        <v>5341</v>
      </c>
      <c r="B55" s="86" t="s">
        <v>5456</v>
      </c>
      <c r="C55" s="92" t="s">
        <v>5342</v>
      </c>
      <c r="D55" s="96" t="s">
        <v>5457</v>
      </c>
      <c r="E55" s="96">
        <v>4</v>
      </c>
      <c r="F55" s="96">
        <v>4</v>
      </c>
      <c r="G55" s="97">
        <f t="shared" si="1"/>
        <v>8</v>
      </c>
      <c r="H55" s="80">
        <v>43741</v>
      </c>
      <c r="I55" s="103">
        <v>700</v>
      </c>
    </row>
    <row r="56" spans="1:9" hidden="1" outlineLevel="1" x14ac:dyDescent="0.35">
      <c r="A56" s="83" t="s">
        <v>5341</v>
      </c>
      <c r="B56" s="86" t="s">
        <v>5458</v>
      </c>
      <c r="C56" s="92" t="s">
        <v>5342</v>
      </c>
      <c r="D56" s="96" t="s">
        <v>5459</v>
      </c>
      <c r="E56" s="96">
        <v>2</v>
      </c>
      <c r="F56" s="96">
        <v>4</v>
      </c>
      <c r="G56" s="97">
        <f t="shared" si="1"/>
        <v>6</v>
      </c>
      <c r="H56" s="80">
        <v>43741</v>
      </c>
      <c r="I56" s="103">
        <v>170</v>
      </c>
    </row>
    <row r="57" spans="1:9" hidden="1" outlineLevel="1" x14ac:dyDescent="0.35">
      <c r="A57" s="83" t="s">
        <v>5341</v>
      </c>
      <c r="B57" s="86" t="s">
        <v>5460</v>
      </c>
      <c r="C57" s="92" t="s">
        <v>5342</v>
      </c>
      <c r="D57" s="96" t="s">
        <v>5461</v>
      </c>
      <c r="E57" s="96">
        <v>4</v>
      </c>
      <c r="F57" s="96">
        <v>6</v>
      </c>
      <c r="G57" s="97">
        <f t="shared" si="1"/>
        <v>10</v>
      </c>
      <c r="H57" s="80">
        <v>43741</v>
      </c>
      <c r="I57" s="103">
        <v>60</v>
      </c>
    </row>
    <row r="58" spans="1:9" hidden="1" outlineLevel="1" x14ac:dyDescent="0.35">
      <c r="A58" s="83" t="s">
        <v>5341</v>
      </c>
      <c r="B58" s="86" t="s">
        <v>5462</v>
      </c>
      <c r="C58" s="92" t="s">
        <v>5342</v>
      </c>
      <c r="D58" s="96" t="s">
        <v>5463</v>
      </c>
      <c r="E58" s="96">
        <v>3</v>
      </c>
      <c r="F58" s="96">
        <v>4</v>
      </c>
      <c r="G58" s="97">
        <f t="shared" si="1"/>
        <v>7</v>
      </c>
      <c r="H58" s="80">
        <v>43741</v>
      </c>
      <c r="I58" s="103">
        <v>190</v>
      </c>
    </row>
    <row r="59" spans="1:9" hidden="1" outlineLevel="1" x14ac:dyDescent="0.35">
      <c r="A59" s="83" t="s">
        <v>5341</v>
      </c>
      <c r="B59" s="86" t="s">
        <v>5464</v>
      </c>
      <c r="C59" s="92" t="s">
        <v>5342</v>
      </c>
      <c r="D59" s="96" t="s">
        <v>5465</v>
      </c>
      <c r="E59" s="96">
        <v>5</v>
      </c>
      <c r="F59" s="96">
        <v>7</v>
      </c>
      <c r="G59" s="97">
        <f t="shared" si="1"/>
        <v>12</v>
      </c>
      <c r="H59" s="80">
        <v>43741</v>
      </c>
      <c r="I59" s="103">
        <v>50</v>
      </c>
    </row>
    <row r="60" spans="1:9" hidden="1" outlineLevel="1" x14ac:dyDescent="0.35">
      <c r="A60" s="83" t="s">
        <v>5341</v>
      </c>
      <c r="B60" s="86" t="s">
        <v>5466</v>
      </c>
      <c r="C60" s="92" t="s">
        <v>5342</v>
      </c>
      <c r="D60" s="96" t="s">
        <v>5467</v>
      </c>
      <c r="E60" s="96">
        <v>12</v>
      </c>
      <c r="F60" s="96">
        <v>5</v>
      </c>
      <c r="G60" s="97">
        <f t="shared" si="1"/>
        <v>17</v>
      </c>
      <c r="H60" s="80">
        <v>43741</v>
      </c>
      <c r="I60" s="103">
        <v>700</v>
      </c>
    </row>
    <row r="61" spans="1:9" hidden="1" outlineLevel="1" x14ac:dyDescent="0.35">
      <c r="A61" s="83" t="s">
        <v>5341</v>
      </c>
      <c r="B61" s="86" t="s">
        <v>5468</v>
      </c>
      <c r="C61" s="92" t="s">
        <v>5342</v>
      </c>
      <c r="D61" s="96" t="s">
        <v>5469</v>
      </c>
      <c r="E61" s="96">
        <v>4</v>
      </c>
      <c r="F61" s="96">
        <v>6</v>
      </c>
      <c r="G61" s="97">
        <f t="shared" si="1"/>
        <v>10</v>
      </c>
      <c r="H61" s="80">
        <v>43741</v>
      </c>
      <c r="I61" s="103">
        <v>230</v>
      </c>
    </row>
    <row r="62" spans="1:9" hidden="1" outlineLevel="1" x14ac:dyDescent="0.35">
      <c r="A62" s="83" t="s">
        <v>5341</v>
      </c>
      <c r="B62" s="86" t="s">
        <v>5470</v>
      </c>
      <c r="C62" s="92" t="s">
        <v>5342</v>
      </c>
      <c r="D62" s="96" t="s">
        <v>5471</v>
      </c>
      <c r="E62" s="96">
        <v>2</v>
      </c>
      <c r="F62" s="96">
        <v>4</v>
      </c>
      <c r="G62" s="97">
        <f t="shared" si="1"/>
        <v>6</v>
      </c>
      <c r="H62" s="80">
        <v>43741</v>
      </c>
      <c r="I62" s="103">
        <v>300</v>
      </c>
    </row>
    <row r="63" spans="1:9" hidden="1" outlineLevel="1" x14ac:dyDescent="0.35">
      <c r="A63" s="83" t="s">
        <v>5341</v>
      </c>
      <c r="B63" s="86" t="s">
        <v>5472</v>
      </c>
      <c r="C63" s="92" t="s">
        <v>5342</v>
      </c>
      <c r="D63" s="96" t="s">
        <v>5473</v>
      </c>
      <c r="E63" s="96">
        <v>7</v>
      </c>
      <c r="F63" s="96">
        <v>2</v>
      </c>
      <c r="G63" s="97">
        <f t="shared" si="1"/>
        <v>9</v>
      </c>
      <c r="H63" s="80">
        <v>43741</v>
      </c>
      <c r="I63" s="103">
        <v>130</v>
      </c>
    </row>
    <row r="64" spans="1:9" hidden="1" outlineLevel="1" x14ac:dyDescent="0.35">
      <c r="A64" s="83" t="s">
        <v>5341</v>
      </c>
      <c r="B64" s="86" t="s">
        <v>5474</v>
      </c>
      <c r="C64" s="92" t="s">
        <v>5342</v>
      </c>
      <c r="D64" s="96" t="s">
        <v>5475</v>
      </c>
      <c r="E64" s="96">
        <v>4</v>
      </c>
      <c r="F64" s="96">
        <v>3</v>
      </c>
      <c r="G64" s="97">
        <f t="shared" si="1"/>
        <v>7</v>
      </c>
      <c r="H64" s="80">
        <v>43741</v>
      </c>
      <c r="I64" s="103">
        <v>400</v>
      </c>
    </row>
    <row r="65" spans="1:9" hidden="1" outlineLevel="1" x14ac:dyDescent="0.35">
      <c r="A65" s="83" t="s">
        <v>5341</v>
      </c>
      <c r="B65" s="86" t="s">
        <v>5476</v>
      </c>
      <c r="C65" s="92" t="s">
        <v>5342</v>
      </c>
      <c r="D65" s="96" t="s">
        <v>5477</v>
      </c>
      <c r="E65" s="96">
        <v>12</v>
      </c>
      <c r="F65" s="96">
        <v>9</v>
      </c>
      <c r="G65" s="97">
        <f t="shared" si="1"/>
        <v>21</v>
      </c>
      <c r="H65" s="80">
        <v>43741</v>
      </c>
      <c r="I65" s="103">
        <v>500</v>
      </c>
    </row>
    <row r="66" spans="1:9" hidden="1" outlineLevel="1" x14ac:dyDescent="0.35">
      <c r="A66" s="83" t="s">
        <v>5341</v>
      </c>
      <c r="B66" s="86" t="s">
        <v>5478</v>
      </c>
      <c r="C66" s="92" t="s">
        <v>5342</v>
      </c>
      <c r="D66" s="96" t="s">
        <v>5372</v>
      </c>
      <c r="E66" s="96">
        <v>4</v>
      </c>
      <c r="F66" s="96">
        <v>6</v>
      </c>
      <c r="G66" s="97">
        <f t="shared" si="1"/>
        <v>10</v>
      </c>
      <c r="H66" s="80">
        <v>43741</v>
      </c>
      <c r="I66" s="103">
        <v>400</v>
      </c>
    </row>
    <row r="67" spans="1:9" hidden="1" outlineLevel="1" x14ac:dyDescent="0.35">
      <c r="A67" s="83" t="s">
        <v>5341</v>
      </c>
      <c r="B67" s="86" t="s">
        <v>5479</v>
      </c>
      <c r="C67" s="92" t="s">
        <v>5342</v>
      </c>
      <c r="D67" s="96" t="s">
        <v>5480</v>
      </c>
      <c r="E67" s="96">
        <v>3</v>
      </c>
      <c r="F67" s="96">
        <v>3</v>
      </c>
      <c r="G67" s="97">
        <f t="shared" si="1"/>
        <v>6</v>
      </c>
      <c r="H67" s="80">
        <v>43741</v>
      </c>
      <c r="I67" s="103">
        <v>350</v>
      </c>
    </row>
    <row r="68" spans="1:9" hidden="1" outlineLevel="1" x14ac:dyDescent="0.35">
      <c r="A68" s="83" t="s">
        <v>5341</v>
      </c>
      <c r="B68" s="86" t="s">
        <v>5481</v>
      </c>
      <c r="C68" s="92" t="s">
        <v>5342</v>
      </c>
      <c r="D68" s="96" t="s">
        <v>5482</v>
      </c>
      <c r="E68" s="96">
        <v>7</v>
      </c>
      <c r="F68" s="96">
        <v>2</v>
      </c>
      <c r="G68" s="97">
        <f t="shared" si="1"/>
        <v>9</v>
      </c>
      <c r="H68" s="80">
        <v>43741</v>
      </c>
      <c r="I68" s="103">
        <v>140</v>
      </c>
    </row>
    <row r="69" spans="1:9" hidden="1" outlineLevel="1" x14ac:dyDescent="0.35">
      <c r="A69" s="83" t="s">
        <v>5341</v>
      </c>
      <c r="B69" s="86" t="s">
        <v>5483</v>
      </c>
      <c r="C69" s="92" t="s">
        <v>5342</v>
      </c>
      <c r="D69" s="96" t="s">
        <v>5484</v>
      </c>
      <c r="E69" s="96">
        <v>2</v>
      </c>
      <c r="F69" s="96">
        <v>3</v>
      </c>
      <c r="G69" s="97">
        <f t="shared" si="1"/>
        <v>5</v>
      </c>
      <c r="H69" s="80">
        <v>43741</v>
      </c>
      <c r="I69" s="103">
        <v>190</v>
      </c>
    </row>
    <row r="70" spans="1:9" hidden="1" outlineLevel="1" x14ac:dyDescent="0.35">
      <c r="A70" s="83" t="s">
        <v>5341</v>
      </c>
      <c r="B70" s="86" t="s">
        <v>5485</v>
      </c>
      <c r="C70" s="92" t="s">
        <v>5342</v>
      </c>
      <c r="D70" s="96" t="s">
        <v>5486</v>
      </c>
      <c r="E70" s="96">
        <v>16</v>
      </c>
      <c r="F70" s="96">
        <v>6</v>
      </c>
      <c r="G70" s="97">
        <f t="shared" si="1"/>
        <v>22</v>
      </c>
      <c r="H70" s="80">
        <v>43741</v>
      </c>
      <c r="I70" s="103">
        <v>900</v>
      </c>
    </row>
    <row r="71" spans="1:9" hidden="1" outlineLevel="1" x14ac:dyDescent="0.35">
      <c r="A71" s="83" t="s">
        <v>5341</v>
      </c>
      <c r="B71" s="86" t="s">
        <v>5487</v>
      </c>
      <c r="C71" s="92" t="s">
        <v>5342</v>
      </c>
      <c r="D71" s="96" t="s">
        <v>5488</v>
      </c>
      <c r="E71" s="96">
        <v>7</v>
      </c>
      <c r="F71" s="96">
        <v>4</v>
      </c>
      <c r="G71" s="97">
        <f t="shared" si="1"/>
        <v>11</v>
      </c>
      <c r="H71" s="80">
        <v>43741</v>
      </c>
      <c r="I71" s="103">
        <v>700</v>
      </c>
    </row>
    <row r="72" spans="1:9" hidden="1" outlineLevel="1" x14ac:dyDescent="0.35">
      <c r="A72" s="83" t="s">
        <v>5341</v>
      </c>
      <c r="B72" s="86" t="s">
        <v>5489</v>
      </c>
      <c r="C72" s="92" t="s">
        <v>5342</v>
      </c>
      <c r="D72" s="96" t="s">
        <v>5490</v>
      </c>
      <c r="E72" s="96">
        <v>7</v>
      </c>
      <c r="F72" s="96">
        <v>1</v>
      </c>
      <c r="G72" s="97">
        <f t="shared" si="1"/>
        <v>8</v>
      </c>
      <c r="H72" s="80">
        <v>43741</v>
      </c>
      <c r="I72" s="103">
        <v>600</v>
      </c>
    </row>
    <row r="73" spans="1:9" hidden="1" outlineLevel="1" x14ac:dyDescent="0.35">
      <c r="A73" s="83" t="s">
        <v>5341</v>
      </c>
      <c r="B73" s="86" t="s">
        <v>5491</v>
      </c>
      <c r="C73" s="92" t="s">
        <v>5342</v>
      </c>
      <c r="D73" s="96" t="s">
        <v>5492</v>
      </c>
      <c r="E73" s="96">
        <v>2</v>
      </c>
      <c r="F73" s="96">
        <v>2</v>
      </c>
      <c r="G73" s="97">
        <f t="shared" si="1"/>
        <v>4</v>
      </c>
      <c r="H73" s="80">
        <v>43741</v>
      </c>
      <c r="I73" s="103">
        <v>700</v>
      </c>
    </row>
    <row r="74" spans="1:9" hidden="1" outlineLevel="1" x14ac:dyDescent="0.35">
      <c r="A74" s="83" t="s">
        <v>5341</v>
      </c>
      <c r="B74" s="86" t="s">
        <v>5493</v>
      </c>
      <c r="C74" s="92" t="s">
        <v>5342</v>
      </c>
      <c r="D74" s="96" t="s">
        <v>5494</v>
      </c>
      <c r="E74" s="96">
        <v>5</v>
      </c>
      <c r="F74" s="96">
        <v>5</v>
      </c>
      <c r="G74" s="97">
        <f t="shared" si="1"/>
        <v>10</v>
      </c>
      <c r="H74" s="80">
        <v>43741</v>
      </c>
      <c r="I74" s="103">
        <v>270</v>
      </c>
    </row>
    <row r="75" spans="1:9" hidden="1" outlineLevel="1" x14ac:dyDescent="0.35">
      <c r="A75" s="83" t="s">
        <v>5341</v>
      </c>
      <c r="B75" s="86" t="s">
        <v>5495</v>
      </c>
      <c r="C75" s="92" t="s">
        <v>5342</v>
      </c>
      <c r="D75" s="96" t="s">
        <v>5496</v>
      </c>
      <c r="E75" s="96">
        <v>2</v>
      </c>
      <c r="F75" s="96">
        <v>3</v>
      </c>
      <c r="G75" s="97">
        <f t="shared" si="1"/>
        <v>5</v>
      </c>
      <c r="H75" s="80">
        <v>43741</v>
      </c>
      <c r="I75" s="103">
        <v>1000</v>
      </c>
    </row>
    <row r="76" spans="1:9" hidden="1" outlineLevel="1" x14ac:dyDescent="0.35">
      <c r="A76" s="83" t="s">
        <v>5341</v>
      </c>
      <c r="B76" s="86" t="s">
        <v>5497</v>
      </c>
      <c r="C76" s="92" t="s">
        <v>5342</v>
      </c>
      <c r="D76" s="96" t="s">
        <v>5498</v>
      </c>
      <c r="E76" s="96">
        <v>13</v>
      </c>
      <c r="F76" s="96">
        <v>7</v>
      </c>
      <c r="G76" s="97">
        <f t="shared" si="1"/>
        <v>20</v>
      </c>
      <c r="H76" s="80">
        <v>43741</v>
      </c>
      <c r="I76" s="103">
        <v>950</v>
      </c>
    </row>
    <row r="77" spans="1:9" hidden="1" outlineLevel="1" x14ac:dyDescent="0.35">
      <c r="A77" s="83" t="s">
        <v>5341</v>
      </c>
      <c r="B77" s="86" t="s">
        <v>5499</v>
      </c>
      <c r="C77" s="92" t="s">
        <v>5342</v>
      </c>
      <c r="D77" s="96" t="s">
        <v>5500</v>
      </c>
      <c r="E77" s="96">
        <v>12</v>
      </c>
      <c r="F77" s="96">
        <v>9</v>
      </c>
      <c r="G77" s="97">
        <f t="shared" si="1"/>
        <v>21</v>
      </c>
      <c r="H77" s="80">
        <v>43741</v>
      </c>
      <c r="I77" s="103">
        <v>1000</v>
      </c>
    </row>
    <row r="78" spans="1:9" hidden="1" outlineLevel="1" x14ac:dyDescent="0.35">
      <c r="A78" s="83" t="s">
        <v>5341</v>
      </c>
      <c r="B78" s="86" t="s">
        <v>5501</v>
      </c>
      <c r="C78" s="92" t="s">
        <v>5342</v>
      </c>
      <c r="D78" s="96" t="s">
        <v>5502</v>
      </c>
      <c r="E78" s="96">
        <v>12</v>
      </c>
      <c r="F78" s="96">
        <v>9</v>
      </c>
      <c r="G78" s="97">
        <f t="shared" si="1"/>
        <v>21</v>
      </c>
      <c r="H78" s="80">
        <v>43741</v>
      </c>
      <c r="I78" s="103">
        <v>1000</v>
      </c>
    </row>
    <row r="79" spans="1:9" hidden="1" outlineLevel="1" x14ac:dyDescent="0.35">
      <c r="A79" s="120" t="s">
        <v>5341</v>
      </c>
      <c r="B79" s="121" t="s">
        <v>5503</v>
      </c>
      <c r="C79" s="122" t="s">
        <v>5342</v>
      </c>
      <c r="D79" s="125" t="s">
        <v>5504</v>
      </c>
      <c r="E79" s="125">
        <v>4</v>
      </c>
      <c r="F79" s="125">
        <v>4</v>
      </c>
      <c r="G79" s="108">
        <f t="shared" si="1"/>
        <v>8</v>
      </c>
      <c r="H79" s="107">
        <v>43741</v>
      </c>
      <c r="I79" s="126">
        <v>1300</v>
      </c>
    </row>
    <row r="80" spans="1:9" ht="15" collapsed="1" thickBot="1" x14ac:dyDescent="0.4">
      <c r="A80" s="84" t="s">
        <v>5341</v>
      </c>
      <c r="B80" s="87"/>
      <c r="C80" s="93" t="s">
        <v>5342</v>
      </c>
      <c r="D80" s="94">
        <f>COUNTA(D43:D79)</f>
        <v>37</v>
      </c>
      <c r="E80" s="94">
        <f>SUM(E43:E79)</f>
        <v>231</v>
      </c>
      <c r="F80" s="94">
        <f>SUM(F43:F79)</f>
        <v>179</v>
      </c>
      <c r="G80" s="94">
        <f>SUM(G43:G79)</f>
        <v>410</v>
      </c>
      <c r="H80" s="105">
        <v>43741</v>
      </c>
      <c r="I80" s="95">
        <f>AVERAGE(I43:I79)</f>
        <v>517.02702702702697</v>
      </c>
    </row>
    <row r="81" spans="1:9" hidden="1" outlineLevel="1" x14ac:dyDescent="0.35">
      <c r="A81" s="85" t="s">
        <v>5343</v>
      </c>
      <c r="B81" s="88" t="s">
        <v>5505</v>
      </c>
      <c r="C81" s="99" t="s">
        <v>5344</v>
      </c>
      <c r="D81" s="100" t="s">
        <v>5506</v>
      </c>
      <c r="E81" s="100">
        <v>14</v>
      </c>
      <c r="F81" s="100">
        <v>7</v>
      </c>
      <c r="G81" s="101">
        <f t="shared" ref="G81:G118" si="2">E81+F81</f>
        <v>21</v>
      </c>
      <c r="H81" s="80">
        <v>43726</v>
      </c>
      <c r="I81" s="102">
        <v>600</v>
      </c>
    </row>
    <row r="82" spans="1:9" hidden="1" outlineLevel="1" x14ac:dyDescent="0.35">
      <c r="A82" s="83" t="s">
        <v>5343</v>
      </c>
      <c r="B82" s="86" t="s">
        <v>5507</v>
      </c>
      <c r="C82" s="92" t="s">
        <v>5344</v>
      </c>
      <c r="D82" s="96" t="s">
        <v>5508</v>
      </c>
      <c r="E82" s="96">
        <v>5</v>
      </c>
      <c r="F82" s="96">
        <v>2</v>
      </c>
      <c r="G82" s="97">
        <f t="shared" si="2"/>
        <v>7</v>
      </c>
      <c r="H82" s="80">
        <v>43726</v>
      </c>
      <c r="I82" s="103">
        <v>400</v>
      </c>
    </row>
    <row r="83" spans="1:9" hidden="1" outlineLevel="1" x14ac:dyDescent="0.35">
      <c r="A83" s="83" t="s">
        <v>5343</v>
      </c>
      <c r="B83" s="86" t="s">
        <v>5509</v>
      </c>
      <c r="C83" s="92" t="s">
        <v>5344</v>
      </c>
      <c r="D83" s="96" t="s">
        <v>5510</v>
      </c>
      <c r="E83" s="96">
        <v>4</v>
      </c>
      <c r="F83" s="96">
        <v>2</v>
      </c>
      <c r="G83" s="97">
        <f t="shared" si="2"/>
        <v>6</v>
      </c>
      <c r="H83" s="80">
        <v>43726</v>
      </c>
      <c r="I83" s="103">
        <v>300</v>
      </c>
    </row>
    <row r="84" spans="1:9" hidden="1" outlineLevel="1" x14ac:dyDescent="0.35">
      <c r="A84" s="83" t="s">
        <v>5343</v>
      </c>
      <c r="B84" s="86" t="s">
        <v>5511</v>
      </c>
      <c r="C84" s="92" t="s">
        <v>5344</v>
      </c>
      <c r="D84" s="96" t="s">
        <v>5512</v>
      </c>
      <c r="E84" s="96">
        <v>5</v>
      </c>
      <c r="F84" s="96">
        <v>3</v>
      </c>
      <c r="G84" s="97">
        <f t="shared" si="2"/>
        <v>8</v>
      </c>
      <c r="H84" s="80">
        <v>43726</v>
      </c>
      <c r="I84" s="103">
        <v>400</v>
      </c>
    </row>
    <row r="85" spans="1:9" hidden="1" outlineLevel="1" x14ac:dyDescent="0.35">
      <c r="A85" s="83" t="s">
        <v>5343</v>
      </c>
      <c r="B85" s="86" t="s">
        <v>5513</v>
      </c>
      <c r="C85" s="92" t="s">
        <v>5344</v>
      </c>
      <c r="D85" s="96" t="s">
        <v>5514</v>
      </c>
      <c r="E85" s="96">
        <v>3</v>
      </c>
      <c r="F85" s="96">
        <v>3</v>
      </c>
      <c r="G85" s="97">
        <f t="shared" si="2"/>
        <v>6</v>
      </c>
      <c r="H85" s="80">
        <v>43726</v>
      </c>
      <c r="I85" s="103">
        <v>300</v>
      </c>
    </row>
    <row r="86" spans="1:9" hidden="1" outlineLevel="1" x14ac:dyDescent="0.35">
      <c r="A86" s="83" t="s">
        <v>5343</v>
      </c>
      <c r="B86" s="86" t="s">
        <v>5515</v>
      </c>
      <c r="C86" s="92" t="s">
        <v>5344</v>
      </c>
      <c r="D86" s="96" t="s">
        <v>5516</v>
      </c>
      <c r="E86" s="96">
        <v>2</v>
      </c>
      <c r="F86" s="96">
        <v>3</v>
      </c>
      <c r="G86" s="97">
        <f t="shared" si="2"/>
        <v>5</v>
      </c>
      <c r="H86" s="80">
        <v>43726</v>
      </c>
      <c r="I86" s="103">
        <v>500</v>
      </c>
    </row>
    <row r="87" spans="1:9" hidden="1" outlineLevel="1" x14ac:dyDescent="0.35">
      <c r="A87" s="83" t="s">
        <v>5343</v>
      </c>
      <c r="B87" s="86" t="s">
        <v>5517</v>
      </c>
      <c r="C87" s="92" t="s">
        <v>5344</v>
      </c>
      <c r="D87" s="96" t="s">
        <v>5518</v>
      </c>
      <c r="E87" s="96">
        <v>4</v>
      </c>
      <c r="F87" s="96">
        <v>6</v>
      </c>
      <c r="G87" s="97">
        <f t="shared" si="2"/>
        <v>10</v>
      </c>
      <c r="H87" s="80">
        <v>43726</v>
      </c>
      <c r="I87" s="103">
        <v>100</v>
      </c>
    </row>
    <row r="88" spans="1:9" hidden="1" outlineLevel="1" x14ac:dyDescent="0.35">
      <c r="A88" s="83" t="s">
        <v>5343</v>
      </c>
      <c r="B88" s="86" t="s">
        <v>5519</v>
      </c>
      <c r="C88" s="92" t="s">
        <v>5344</v>
      </c>
      <c r="D88" s="96" t="s">
        <v>5520</v>
      </c>
      <c r="E88" s="96">
        <v>1</v>
      </c>
      <c r="F88" s="96">
        <v>2</v>
      </c>
      <c r="G88" s="97">
        <f t="shared" si="2"/>
        <v>3</v>
      </c>
      <c r="H88" s="80">
        <v>43726</v>
      </c>
      <c r="I88" s="103">
        <v>200</v>
      </c>
    </row>
    <row r="89" spans="1:9" hidden="1" outlineLevel="1" x14ac:dyDescent="0.35">
      <c r="A89" s="83" t="s">
        <v>5343</v>
      </c>
      <c r="B89" s="86" t="s">
        <v>5521</v>
      </c>
      <c r="C89" s="92" t="s">
        <v>5344</v>
      </c>
      <c r="D89" s="96" t="s">
        <v>5522</v>
      </c>
      <c r="E89" s="96">
        <v>7</v>
      </c>
      <c r="F89" s="96">
        <v>3</v>
      </c>
      <c r="G89" s="97">
        <f t="shared" si="2"/>
        <v>10</v>
      </c>
      <c r="H89" s="80">
        <v>43726</v>
      </c>
      <c r="I89" s="103">
        <v>600</v>
      </c>
    </row>
    <row r="90" spans="1:9" hidden="1" outlineLevel="1" x14ac:dyDescent="0.35">
      <c r="A90" s="83" t="s">
        <v>5343</v>
      </c>
      <c r="B90" s="86" t="s">
        <v>5523</v>
      </c>
      <c r="C90" s="92" t="s">
        <v>5344</v>
      </c>
      <c r="D90" s="96" t="s">
        <v>5524</v>
      </c>
      <c r="E90" s="96">
        <v>1</v>
      </c>
      <c r="F90" s="96">
        <v>2</v>
      </c>
      <c r="G90" s="97">
        <f t="shared" si="2"/>
        <v>3</v>
      </c>
      <c r="H90" s="80">
        <v>43726</v>
      </c>
      <c r="I90" s="103">
        <v>100</v>
      </c>
    </row>
    <row r="91" spans="1:9" hidden="1" outlineLevel="1" x14ac:dyDescent="0.35">
      <c r="A91" s="83" t="s">
        <v>5343</v>
      </c>
      <c r="B91" s="86" t="s">
        <v>5525</v>
      </c>
      <c r="C91" s="92" t="s">
        <v>5344</v>
      </c>
      <c r="D91" s="96" t="s">
        <v>5526</v>
      </c>
      <c r="E91" s="96">
        <v>1</v>
      </c>
      <c r="F91" s="96">
        <v>1</v>
      </c>
      <c r="G91" s="97">
        <f t="shared" si="2"/>
        <v>2</v>
      </c>
      <c r="H91" s="80">
        <v>43726</v>
      </c>
      <c r="I91" s="103">
        <v>600</v>
      </c>
    </row>
    <row r="92" spans="1:9" hidden="1" outlineLevel="1" x14ac:dyDescent="0.35">
      <c r="A92" s="83" t="s">
        <v>5343</v>
      </c>
      <c r="B92" s="86" t="s">
        <v>5527</v>
      </c>
      <c r="C92" s="92" t="s">
        <v>5344</v>
      </c>
      <c r="D92" s="96" t="s">
        <v>5528</v>
      </c>
      <c r="E92" s="96">
        <v>4</v>
      </c>
      <c r="F92" s="96">
        <v>2</v>
      </c>
      <c r="G92" s="97">
        <f t="shared" si="2"/>
        <v>6</v>
      </c>
      <c r="H92" s="80">
        <v>43726</v>
      </c>
      <c r="I92" s="103">
        <v>600</v>
      </c>
    </row>
    <row r="93" spans="1:9" hidden="1" outlineLevel="1" x14ac:dyDescent="0.35">
      <c r="A93" s="83" t="s">
        <v>5343</v>
      </c>
      <c r="B93" s="86" t="s">
        <v>5529</v>
      </c>
      <c r="C93" s="92" t="s">
        <v>5344</v>
      </c>
      <c r="D93" s="96" t="s">
        <v>5530</v>
      </c>
      <c r="E93" s="96">
        <v>2</v>
      </c>
      <c r="F93" s="96">
        <v>1</v>
      </c>
      <c r="G93" s="97">
        <f t="shared" si="2"/>
        <v>3</v>
      </c>
      <c r="H93" s="80">
        <v>43726</v>
      </c>
      <c r="I93" s="103">
        <v>500</v>
      </c>
    </row>
    <row r="94" spans="1:9" hidden="1" outlineLevel="1" x14ac:dyDescent="0.35">
      <c r="A94" s="83" t="s">
        <v>5343</v>
      </c>
      <c r="B94" s="86" t="s">
        <v>5531</v>
      </c>
      <c r="C94" s="92" t="s">
        <v>5344</v>
      </c>
      <c r="D94" s="96" t="s">
        <v>5532</v>
      </c>
      <c r="E94" s="96">
        <v>5</v>
      </c>
      <c r="F94" s="96">
        <v>2</v>
      </c>
      <c r="G94" s="97">
        <f t="shared" si="2"/>
        <v>7</v>
      </c>
      <c r="H94" s="80">
        <v>43726</v>
      </c>
      <c r="I94" s="103">
        <v>300</v>
      </c>
    </row>
    <row r="95" spans="1:9" hidden="1" outlineLevel="1" x14ac:dyDescent="0.35">
      <c r="A95" s="83" t="s">
        <v>5343</v>
      </c>
      <c r="B95" s="86" t="s">
        <v>5533</v>
      </c>
      <c r="C95" s="92" t="s">
        <v>5344</v>
      </c>
      <c r="D95" s="96" t="s">
        <v>3221</v>
      </c>
      <c r="E95" s="96">
        <v>3</v>
      </c>
      <c r="F95" s="96">
        <v>6</v>
      </c>
      <c r="G95" s="97">
        <f t="shared" si="2"/>
        <v>9</v>
      </c>
      <c r="H95" s="80">
        <v>43726</v>
      </c>
      <c r="I95" s="103">
        <v>350</v>
      </c>
    </row>
    <row r="96" spans="1:9" hidden="1" outlineLevel="1" x14ac:dyDescent="0.35">
      <c r="A96" s="83" t="s">
        <v>5343</v>
      </c>
      <c r="B96" s="86" t="s">
        <v>5534</v>
      </c>
      <c r="C96" s="92" t="s">
        <v>5344</v>
      </c>
      <c r="D96" s="96" t="s">
        <v>5535</v>
      </c>
      <c r="E96" s="96">
        <v>2</v>
      </c>
      <c r="F96" s="96">
        <v>3</v>
      </c>
      <c r="G96" s="97">
        <f t="shared" si="2"/>
        <v>5</v>
      </c>
      <c r="H96" s="80">
        <v>43726</v>
      </c>
      <c r="I96" s="103">
        <v>400</v>
      </c>
    </row>
    <row r="97" spans="1:9" hidden="1" outlineLevel="1" x14ac:dyDescent="0.35">
      <c r="A97" s="83" t="s">
        <v>5343</v>
      </c>
      <c r="B97" s="86" t="s">
        <v>5536</v>
      </c>
      <c r="C97" s="92" t="s">
        <v>5344</v>
      </c>
      <c r="D97" s="96" t="s">
        <v>5537</v>
      </c>
      <c r="E97" s="96">
        <v>4</v>
      </c>
      <c r="F97" s="96">
        <v>1</v>
      </c>
      <c r="G97" s="97">
        <f t="shared" si="2"/>
        <v>5</v>
      </c>
      <c r="H97" s="80">
        <v>43726</v>
      </c>
      <c r="I97" s="103">
        <v>400</v>
      </c>
    </row>
    <row r="98" spans="1:9" hidden="1" outlineLevel="1" x14ac:dyDescent="0.35">
      <c r="A98" s="83" t="s">
        <v>5343</v>
      </c>
      <c r="B98" s="86" t="s">
        <v>5538</v>
      </c>
      <c r="C98" s="92" t="s">
        <v>5344</v>
      </c>
      <c r="D98" s="96" t="s">
        <v>5539</v>
      </c>
      <c r="E98" s="96">
        <v>1</v>
      </c>
      <c r="F98" s="96">
        <v>2</v>
      </c>
      <c r="G98" s="97">
        <f t="shared" si="2"/>
        <v>3</v>
      </c>
      <c r="H98" s="80">
        <v>43726</v>
      </c>
      <c r="I98" s="103">
        <v>300</v>
      </c>
    </row>
    <row r="99" spans="1:9" hidden="1" outlineLevel="1" x14ac:dyDescent="0.35">
      <c r="A99" s="83" t="s">
        <v>5343</v>
      </c>
      <c r="B99" s="86" t="s">
        <v>5540</v>
      </c>
      <c r="C99" s="92" t="s">
        <v>5344</v>
      </c>
      <c r="D99" s="96" t="s">
        <v>5541</v>
      </c>
      <c r="E99" s="96">
        <v>0</v>
      </c>
      <c r="F99" s="96">
        <v>1</v>
      </c>
      <c r="G99" s="97">
        <f t="shared" si="2"/>
        <v>1</v>
      </c>
      <c r="H99" s="80">
        <v>43726</v>
      </c>
      <c r="I99" s="103">
        <v>600</v>
      </c>
    </row>
    <row r="100" spans="1:9" hidden="1" outlineLevel="1" x14ac:dyDescent="0.35">
      <c r="A100" s="83" t="s">
        <v>5343</v>
      </c>
      <c r="B100" s="86" t="s">
        <v>5542</v>
      </c>
      <c r="C100" s="92" t="s">
        <v>5344</v>
      </c>
      <c r="D100" s="96" t="s">
        <v>5543</v>
      </c>
      <c r="E100" s="96">
        <v>0</v>
      </c>
      <c r="F100" s="96">
        <v>2</v>
      </c>
      <c r="G100" s="97">
        <f t="shared" si="2"/>
        <v>2</v>
      </c>
      <c r="H100" s="80">
        <v>43726</v>
      </c>
      <c r="I100" s="103">
        <v>350</v>
      </c>
    </row>
    <row r="101" spans="1:9" hidden="1" outlineLevel="1" x14ac:dyDescent="0.35">
      <c r="A101" s="83" t="s">
        <v>5343</v>
      </c>
      <c r="B101" s="86" t="s">
        <v>5544</v>
      </c>
      <c r="C101" s="92" t="s">
        <v>5344</v>
      </c>
      <c r="D101" s="96" t="s">
        <v>5545</v>
      </c>
      <c r="E101" s="96">
        <v>6</v>
      </c>
      <c r="F101" s="96">
        <v>2</v>
      </c>
      <c r="G101" s="97">
        <f t="shared" si="2"/>
        <v>8</v>
      </c>
      <c r="H101" s="80">
        <v>43726</v>
      </c>
      <c r="I101" s="103">
        <v>400</v>
      </c>
    </row>
    <row r="102" spans="1:9" hidden="1" outlineLevel="1" x14ac:dyDescent="0.35">
      <c r="A102" s="83" t="s">
        <v>5343</v>
      </c>
      <c r="B102" s="86" t="s">
        <v>5546</v>
      </c>
      <c r="C102" s="92" t="s">
        <v>5344</v>
      </c>
      <c r="D102" s="96" t="s">
        <v>5547</v>
      </c>
      <c r="E102" s="96">
        <v>6</v>
      </c>
      <c r="F102" s="96">
        <v>2</v>
      </c>
      <c r="G102" s="97">
        <f t="shared" si="2"/>
        <v>8</v>
      </c>
      <c r="H102" s="80">
        <v>43726</v>
      </c>
      <c r="I102" s="103">
        <v>600</v>
      </c>
    </row>
    <row r="103" spans="1:9" hidden="1" outlineLevel="1" x14ac:dyDescent="0.35">
      <c r="A103" s="83" t="s">
        <v>5343</v>
      </c>
      <c r="B103" s="86" t="s">
        <v>5548</v>
      </c>
      <c r="C103" s="92" t="s">
        <v>5344</v>
      </c>
      <c r="D103" s="96" t="s">
        <v>5549</v>
      </c>
      <c r="E103" s="96">
        <v>4</v>
      </c>
      <c r="F103" s="96">
        <v>2</v>
      </c>
      <c r="G103" s="97">
        <f t="shared" si="2"/>
        <v>6</v>
      </c>
      <c r="H103" s="80">
        <v>43726</v>
      </c>
      <c r="I103" s="103">
        <v>600</v>
      </c>
    </row>
    <row r="104" spans="1:9" hidden="1" outlineLevel="1" x14ac:dyDescent="0.35">
      <c r="A104" s="83" t="s">
        <v>5343</v>
      </c>
      <c r="B104" s="86" t="s">
        <v>5550</v>
      </c>
      <c r="C104" s="92" t="s">
        <v>5344</v>
      </c>
      <c r="D104" s="96" t="s">
        <v>5551</v>
      </c>
      <c r="E104" s="96">
        <v>6</v>
      </c>
      <c r="F104" s="96">
        <v>4</v>
      </c>
      <c r="G104" s="97">
        <f t="shared" si="2"/>
        <v>10</v>
      </c>
      <c r="H104" s="80">
        <v>43726</v>
      </c>
      <c r="I104" s="103">
        <v>550</v>
      </c>
    </row>
    <row r="105" spans="1:9" hidden="1" outlineLevel="1" x14ac:dyDescent="0.35">
      <c r="A105" s="83" t="s">
        <v>5343</v>
      </c>
      <c r="B105" s="86" t="s">
        <v>5552</v>
      </c>
      <c r="C105" s="92" t="s">
        <v>5344</v>
      </c>
      <c r="D105" s="96" t="s">
        <v>5553</v>
      </c>
      <c r="E105" s="96">
        <v>2</v>
      </c>
      <c r="F105" s="96">
        <v>2</v>
      </c>
      <c r="G105" s="97">
        <f t="shared" si="2"/>
        <v>4</v>
      </c>
      <c r="H105" s="80">
        <v>43726</v>
      </c>
      <c r="I105" s="103">
        <v>600</v>
      </c>
    </row>
    <row r="106" spans="1:9" hidden="1" outlineLevel="1" x14ac:dyDescent="0.35">
      <c r="A106" s="83" t="s">
        <v>5343</v>
      </c>
      <c r="B106" s="86" t="s">
        <v>5554</v>
      </c>
      <c r="C106" s="92" t="s">
        <v>5344</v>
      </c>
      <c r="D106" s="96" t="s">
        <v>5555</v>
      </c>
      <c r="E106" s="96">
        <v>1</v>
      </c>
      <c r="F106" s="96">
        <v>4</v>
      </c>
      <c r="G106" s="97">
        <f t="shared" si="2"/>
        <v>5</v>
      </c>
      <c r="H106" s="80">
        <v>43726</v>
      </c>
      <c r="I106" s="103">
        <v>550</v>
      </c>
    </row>
    <row r="107" spans="1:9" hidden="1" outlineLevel="1" x14ac:dyDescent="0.35">
      <c r="A107" s="83" t="s">
        <v>5343</v>
      </c>
      <c r="B107" s="86" t="s">
        <v>5556</v>
      </c>
      <c r="C107" s="92" t="s">
        <v>5344</v>
      </c>
      <c r="D107" s="96" t="s">
        <v>5557</v>
      </c>
      <c r="E107" s="96">
        <v>0</v>
      </c>
      <c r="F107" s="96">
        <v>2</v>
      </c>
      <c r="G107" s="97">
        <f t="shared" si="2"/>
        <v>2</v>
      </c>
      <c r="H107" s="80">
        <v>43726</v>
      </c>
      <c r="I107" s="103">
        <v>300</v>
      </c>
    </row>
    <row r="108" spans="1:9" hidden="1" outlineLevel="1" x14ac:dyDescent="0.35">
      <c r="A108" s="83" t="s">
        <v>5343</v>
      </c>
      <c r="B108" s="86" t="s">
        <v>5558</v>
      </c>
      <c r="C108" s="92" t="s">
        <v>5344</v>
      </c>
      <c r="D108" s="96" t="s">
        <v>5559</v>
      </c>
      <c r="E108" s="96">
        <v>0</v>
      </c>
      <c r="F108" s="96">
        <v>1</v>
      </c>
      <c r="G108" s="97">
        <f t="shared" si="2"/>
        <v>1</v>
      </c>
      <c r="H108" s="80">
        <v>43726</v>
      </c>
      <c r="I108" s="103">
        <v>550</v>
      </c>
    </row>
    <row r="109" spans="1:9" hidden="1" outlineLevel="1" x14ac:dyDescent="0.35">
      <c r="A109" s="83" t="s">
        <v>5343</v>
      </c>
      <c r="B109" s="86" t="s">
        <v>5560</v>
      </c>
      <c r="C109" s="92" t="s">
        <v>5344</v>
      </c>
      <c r="D109" s="96" t="s">
        <v>5561</v>
      </c>
      <c r="E109" s="96">
        <v>0</v>
      </c>
      <c r="F109" s="96">
        <v>1</v>
      </c>
      <c r="G109" s="97">
        <f t="shared" si="2"/>
        <v>1</v>
      </c>
      <c r="H109" s="80">
        <v>43726</v>
      </c>
      <c r="I109" s="103">
        <v>550</v>
      </c>
    </row>
    <row r="110" spans="1:9" hidden="1" outlineLevel="1" x14ac:dyDescent="0.35">
      <c r="A110" s="83" t="s">
        <v>5343</v>
      </c>
      <c r="B110" s="86" t="s">
        <v>5562</v>
      </c>
      <c r="C110" s="92" t="s">
        <v>5344</v>
      </c>
      <c r="D110" s="96" t="s">
        <v>5563</v>
      </c>
      <c r="E110" s="96">
        <v>5</v>
      </c>
      <c r="F110" s="96">
        <v>1</v>
      </c>
      <c r="G110" s="97">
        <f t="shared" si="2"/>
        <v>6</v>
      </c>
      <c r="H110" s="80">
        <v>43726</v>
      </c>
      <c r="I110" s="103">
        <v>600</v>
      </c>
    </row>
    <row r="111" spans="1:9" hidden="1" outlineLevel="1" x14ac:dyDescent="0.35">
      <c r="A111" s="83" t="s">
        <v>5343</v>
      </c>
      <c r="B111" s="86" t="s">
        <v>5564</v>
      </c>
      <c r="C111" s="92" t="s">
        <v>5344</v>
      </c>
      <c r="D111" s="96" t="s">
        <v>5565</v>
      </c>
      <c r="E111" s="96">
        <v>5</v>
      </c>
      <c r="F111" s="96">
        <v>2</v>
      </c>
      <c r="G111" s="97">
        <f t="shared" si="2"/>
        <v>7</v>
      </c>
      <c r="H111" s="80">
        <v>43726</v>
      </c>
      <c r="I111" s="103">
        <v>600</v>
      </c>
    </row>
    <row r="112" spans="1:9" hidden="1" outlineLevel="1" x14ac:dyDescent="0.35">
      <c r="A112" s="83" t="s">
        <v>5343</v>
      </c>
      <c r="B112" s="86" t="s">
        <v>5566</v>
      </c>
      <c r="C112" s="92" t="s">
        <v>5344</v>
      </c>
      <c r="D112" s="96" t="s">
        <v>5567</v>
      </c>
      <c r="E112" s="96">
        <v>6</v>
      </c>
      <c r="F112" s="96">
        <v>1</v>
      </c>
      <c r="G112" s="97">
        <f t="shared" si="2"/>
        <v>7</v>
      </c>
      <c r="H112" s="80">
        <v>43726</v>
      </c>
      <c r="I112" s="103">
        <v>300</v>
      </c>
    </row>
    <row r="113" spans="1:9" hidden="1" outlineLevel="1" x14ac:dyDescent="0.35">
      <c r="A113" s="83" t="s">
        <v>5343</v>
      </c>
      <c r="B113" s="86" t="s">
        <v>5568</v>
      </c>
      <c r="C113" s="92" t="s">
        <v>5344</v>
      </c>
      <c r="D113" s="96" t="s">
        <v>5569</v>
      </c>
      <c r="E113" s="96">
        <v>2</v>
      </c>
      <c r="F113" s="96">
        <v>2</v>
      </c>
      <c r="G113" s="97">
        <f t="shared" si="2"/>
        <v>4</v>
      </c>
      <c r="H113" s="80">
        <v>43726</v>
      </c>
      <c r="I113" s="103">
        <v>550</v>
      </c>
    </row>
    <row r="114" spans="1:9" hidden="1" outlineLevel="1" x14ac:dyDescent="0.35">
      <c r="A114" s="83" t="s">
        <v>5343</v>
      </c>
      <c r="B114" s="86" t="s">
        <v>5570</v>
      </c>
      <c r="C114" s="92" t="s">
        <v>5344</v>
      </c>
      <c r="D114" s="96" t="s">
        <v>5571</v>
      </c>
      <c r="E114" s="96">
        <v>3</v>
      </c>
      <c r="F114" s="96">
        <v>2</v>
      </c>
      <c r="G114" s="97">
        <f t="shared" si="2"/>
        <v>5</v>
      </c>
      <c r="H114" s="80">
        <v>43726</v>
      </c>
      <c r="I114" s="103">
        <v>600</v>
      </c>
    </row>
    <row r="115" spans="1:9" hidden="1" outlineLevel="1" x14ac:dyDescent="0.35">
      <c r="A115" s="83" t="s">
        <v>5343</v>
      </c>
      <c r="B115" s="86" t="s">
        <v>5572</v>
      </c>
      <c r="C115" s="92" t="s">
        <v>5344</v>
      </c>
      <c r="D115" s="96" t="s">
        <v>5573</v>
      </c>
      <c r="E115" s="96">
        <v>5</v>
      </c>
      <c r="F115" s="96">
        <v>2</v>
      </c>
      <c r="G115" s="97">
        <f t="shared" si="2"/>
        <v>7</v>
      </c>
      <c r="H115" s="80">
        <v>43726</v>
      </c>
      <c r="I115" s="103">
        <v>350</v>
      </c>
    </row>
    <row r="116" spans="1:9" hidden="1" outlineLevel="1" x14ac:dyDescent="0.35">
      <c r="A116" s="83" t="s">
        <v>5343</v>
      </c>
      <c r="B116" s="86" t="s">
        <v>5574</v>
      </c>
      <c r="C116" s="92" t="s">
        <v>5344</v>
      </c>
      <c r="D116" s="96" t="s">
        <v>5575</v>
      </c>
      <c r="E116" s="96">
        <v>0</v>
      </c>
      <c r="F116" s="96">
        <v>2</v>
      </c>
      <c r="G116" s="97">
        <f t="shared" si="2"/>
        <v>2</v>
      </c>
      <c r="H116" s="80">
        <v>43726</v>
      </c>
      <c r="I116" s="103">
        <v>600</v>
      </c>
    </row>
    <row r="117" spans="1:9" hidden="1" outlineLevel="1" x14ac:dyDescent="0.35">
      <c r="A117" s="83" t="s">
        <v>5343</v>
      </c>
      <c r="B117" s="86" t="s">
        <v>5576</v>
      </c>
      <c r="C117" s="92" t="s">
        <v>5344</v>
      </c>
      <c r="D117" s="96" t="s">
        <v>5577</v>
      </c>
      <c r="E117" s="96">
        <v>5</v>
      </c>
      <c r="F117" s="96">
        <v>1</v>
      </c>
      <c r="G117" s="97">
        <f t="shared" si="2"/>
        <v>6</v>
      </c>
      <c r="H117" s="80">
        <v>43726</v>
      </c>
      <c r="I117" s="103">
        <v>300</v>
      </c>
    </row>
    <row r="118" spans="1:9" hidden="1" outlineLevel="1" x14ac:dyDescent="0.35">
      <c r="A118" s="83" t="s">
        <v>5343</v>
      </c>
      <c r="B118" s="86" t="s">
        <v>5578</v>
      </c>
      <c r="C118" s="92" t="s">
        <v>5344</v>
      </c>
      <c r="D118" s="96" t="s">
        <v>5579</v>
      </c>
      <c r="E118" s="96">
        <v>6</v>
      </c>
      <c r="F118" s="96">
        <v>3</v>
      </c>
      <c r="G118" s="97">
        <f t="shared" si="2"/>
        <v>9</v>
      </c>
      <c r="H118" s="80">
        <v>43726</v>
      </c>
      <c r="I118" s="103">
        <v>200</v>
      </c>
    </row>
    <row r="119" spans="1:9" ht="15" collapsed="1" thickBot="1" x14ac:dyDescent="0.4">
      <c r="A119" s="84" t="s">
        <v>5343</v>
      </c>
      <c r="B119" s="87"/>
      <c r="C119" s="93" t="s">
        <v>5344</v>
      </c>
      <c r="D119" s="94">
        <f>COUNTA(D81:D118)</f>
        <v>38</v>
      </c>
      <c r="E119" s="94">
        <f>SUM(E81:E118)</f>
        <v>130</v>
      </c>
      <c r="F119" s="94">
        <f>SUM(F81:F118)</f>
        <v>90</v>
      </c>
      <c r="G119" s="94">
        <f>SUM(G81:G118)</f>
        <v>220</v>
      </c>
      <c r="H119" s="105">
        <v>43726</v>
      </c>
      <c r="I119" s="95">
        <f>AVERAGE(I81:I118)</f>
        <v>439.4736842105263</v>
      </c>
    </row>
    <row r="120" spans="1:9" hidden="1" outlineLevel="1" x14ac:dyDescent="0.35">
      <c r="A120" s="85" t="s">
        <v>5345</v>
      </c>
      <c r="B120" s="88" t="s">
        <v>5580</v>
      </c>
      <c r="C120" s="99" t="s">
        <v>5346</v>
      </c>
      <c r="D120" s="100" t="s">
        <v>5581</v>
      </c>
      <c r="E120" s="100">
        <v>4</v>
      </c>
      <c r="F120" s="100">
        <v>2</v>
      </c>
      <c r="G120" s="101">
        <f t="shared" ref="G120:G164" si="3">E120+F120</f>
        <v>6</v>
      </c>
      <c r="H120" s="80">
        <v>43720</v>
      </c>
      <c r="I120" s="102">
        <v>250</v>
      </c>
    </row>
    <row r="121" spans="1:9" hidden="1" outlineLevel="1" x14ac:dyDescent="0.35">
      <c r="A121" s="83" t="s">
        <v>5345</v>
      </c>
      <c r="B121" s="86" t="s">
        <v>5582</v>
      </c>
      <c r="C121" s="92" t="s">
        <v>5346</v>
      </c>
      <c r="D121" s="96" t="s">
        <v>5583</v>
      </c>
      <c r="E121" s="96">
        <v>6</v>
      </c>
      <c r="F121" s="96">
        <v>3</v>
      </c>
      <c r="G121" s="97">
        <f t="shared" si="3"/>
        <v>9</v>
      </c>
      <c r="H121" s="80">
        <v>43720</v>
      </c>
      <c r="I121" s="103">
        <v>1000</v>
      </c>
    </row>
    <row r="122" spans="1:9" hidden="1" outlineLevel="1" x14ac:dyDescent="0.35">
      <c r="A122" s="83" t="s">
        <v>5345</v>
      </c>
      <c r="B122" s="86" t="s">
        <v>5584</v>
      </c>
      <c r="C122" s="92" t="s">
        <v>5346</v>
      </c>
      <c r="D122" s="96" t="s">
        <v>5585</v>
      </c>
      <c r="E122" s="96">
        <v>6</v>
      </c>
      <c r="F122" s="96">
        <v>2</v>
      </c>
      <c r="G122" s="97">
        <f t="shared" si="3"/>
        <v>8</v>
      </c>
      <c r="H122" s="80">
        <v>43720</v>
      </c>
      <c r="I122" s="103">
        <v>100</v>
      </c>
    </row>
    <row r="123" spans="1:9" hidden="1" outlineLevel="1" x14ac:dyDescent="0.35">
      <c r="A123" s="83" t="s">
        <v>5345</v>
      </c>
      <c r="B123" s="86" t="s">
        <v>5586</v>
      </c>
      <c r="C123" s="92" t="s">
        <v>5346</v>
      </c>
      <c r="D123" s="96" t="s">
        <v>5587</v>
      </c>
      <c r="E123" s="96">
        <v>9</v>
      </c>
      <c r="F123" s="96">
        <v>3</v>
      </c>
      <c r="G123" s="97">
        <f t="shared" si="3"/>
        <v>12</v>
      </c>
      <c r="H123" s="80">
        <v>43720</v>
      </c>
      <c r="I123" s="103">
        <v>170</v>
      </c>
    </row>
    <row r="124" spans="1:9" hidden="1" outlineLevel="1" x14ac:dyDescent="0.35">
      <c r="A124" s="83" t="s">
        <v>5345</v>
      </c>
      <c r="B124" s="86" t="s">
        <v>5588</v>
      </c>
      <c r="C124" s="92" t="s">
        <v>5346</v>
      </c>
      <c r="D124" s="96" t="s">
        <v>5589</v>
      </c>
      <c r="E124" s="96">
        <v>11</v>
      </c>
      <c r="F124" s="96">
        <v>3</v>
      </c>
      <c r="G124" s="97">
        <f t="shared" si="3"/>
        <v>14</v>
      </c>
      <c r="H124" s="80">
        <v>43720</v>
      </c>
      <c r="I124" s="103">
        <v>200</v>
      </c>
    </row>
    <row r="125" spans="1:9" hidden="1" outlineLevel="1" x14ac:dyDescent="0.35">
      <c r="A125" s="83" t="s">
        <v>5345</v>
      </c>
      <c r="B125" s="86" t="s">
        <v>5590</v>
      </c>
      <c r="C125" s="92" t="s">
        <v>5346</v>
      </c>
      <c r="D125" s="96" t="s">
        <v>5591</v>
      </c>
      <c r="E125" s="96">
        <v>4</v>
      </c>
      <c r="F125" s="96">
        <v>2</v>
      </c>
      <c r="G125" s="97">
        <f t="shared" si="3"/>
        <v>6</v>
      </c>
      <c r="H125" s="80">
        <v>43720</v>
      </c>
      <c r="I125" s="103">
        <v>270</v>
      </c>
    </row>
    <row r="126" spans="1:9" hidden="1" outlineLevel="1" x14ac:dyDescent="0.35">
      <c r="A126" s="83" t="s">
        <v>5345</v>
      </c>
      <c r="B126" s="86" t="s">
        <v>5592</v>
      </c>
      <c r="C126" s="92" t="s">
        <v>5346</v>
      </c>
      <c r="D126" s="96" t="s">
        <v>5593</v>
      </c>
      <c r="E126" s="96">
        <v>6</v>
      </c>
      <c r="F126" s="96">
        <v>4</v>
      </c>
      <c r="G126" s="97">
        <f t="shared" si="3"/>
        <v>10</v>
      </c>
      <c r="H126" s="80">
        <v>43720</v>
      </c>
      <c r="I126" s="103">
        <v>230</v>
      </c>
    </row>
    <row r="127" spans="1:9" hidden="1" outlineLevel="1" x14ac:dyDescent="0.35">
      <c r="A127" s="83" t="s">
        <v>5345</v>
      </c>
      <c r="B127" s="86" t="s">
        <v>5594</v>
      </c>
      <c r="C127" s="92" t="s">
        <v>5346</v>
      </c>
      <c r="D127" s="96" t="s">
        <v>5595</v>
      </c>
      <c r="E127" s="96">
        <v>6</v>
      </c>
      <c r="F127" s="96">
        <v>2</v>
      </c>
      <c r="G127" s="97">
        <f t="shared" si="3"/>
        <v>8</v>
      </c>
      <c r="H127" s="80">
        <v>43720</v>
      </c>
      <c r="I127" s="103">
        <v>500</v>
      </c>
    </row>
    <row r="128" spans="1:9" hidden="1" outlineLevel="1" x14ac:dyDescent="0.35">
      <c r="A128" s="83" t="s">
        <v>5345</v>
      </c>
      <c r="B128" s="86" t="s">
        <v>5596</v>
      </c>
      <c r="C128" s="92" t="s">
        <v>5346</v>
      </c>
      <c r="D128" s="96" t="s">
        <v>5597</v>
      </c>
      <c r="E128" s="96">
        <v>8</v>
      </c>
      <c r="F128" s="96">
        <v>3</v>
      </c>
      <c r="G128" s="97">
        <f t="shared" si="3"/>
        <v>11</v>
      </c>
      <c r="H128" s="80">
        <v>43720</v>
      </c>
      <c r="I128" s="103">
        <v>250</v>
      </c>
    </row>
    <row r="129" spans="1:9" hidden="1" outlineLevel="1" x14ac:dyDescent="0.35">
      <c r="A129" s="83" t="s">
        <v>5345</v>
      </c>
      <c r="B129" s="86" t="s">
        <v>5598</v>
      </c>
      <c r="C129" s="92" t="s">
        <v>5346</v>
      </c>
      <c r="D129" s="96" t="s">
        <v>5599</v>
      </c>
      <c r="E129" s="96">
        <v>11</v>
      </c>
      <c r="F129" s="96">
        <v>4</v>
      </c>
      <c r="G129" s="97">
        <f t="shared" si="3"/>
        <v>15</v>
      </c>
      <c r="H129" s="80">
        <v>43720</v>
      </c>
      <c r="I129" s="103">
        <v>800</v>
      </c>
    </row>
    <row r="130" spans="1:9" hidden="1" outlineLevel="1" x14ac:dyDescent="0.35">
      <c r="A130" s="83" t="s">
        <v>5345</v>
      </c>
      <c r="B130" s="86" t="s">
        <v>5600</v>
      </c>
      <c r="C130" s="92" t="s">
        <v>5346</v>
      </c>
      <c r="D130" s="96" t="s">
        <v>5601</v>
      </c>
      <c r="E130" s="96">
        <v>12</v>
      </c>
      <c r="F130" s="96">
        <v>2</v>
      </c>
      <c r="G130" s="97">
        <f t="shared" si="3"/>
        <v>14</v>
      </c>
      <c r="H130" s="80">
        <v>43720</v>
      </c>
      <c r="I130" s="103">
        <v>700</v>
      </c>
    </row>
    <row r="131" spans="1:9" hidden="1" outlineLevel="1" x14ac:dyDescent="0.35">
      <c r="A131" s="83" t="s">
        <v>5345</v>
      </c>
      <c r="B131" s="86" t="s">
        <v>5602</v>
      </c>
      <c r="C131" s="92" t="s">
        <v>5346</v>
      </c>
      <c r="D131" s="96" t="s">
        <v>5603</v>
      </c>
      <c r="E131" s="96">
        <v>4</v>
      </c>
      <c r="F131" s="96">
        <v>3</v>
      </c>
      <c r="G131" s="97">
        <f t="shared" si="3"/>
        <v>7</v>
      </c>
      <c r="H131" s="80">
        <v>43720</v>
      </c>
      <c r="I131" s="103">
        <v>370</v>
      </c>
    </row>
    <row r="132" spans="1:9" hidden="1" outlineLevel="1" x14ac:dyDescent="0.35">
      <c r="A132" s="83" t="s">
        <v>5345</v>
      </c>
      <c r="B132" s="86" t="s">
        <v>5604</v>
      </c>
      <c r="C132" s="92" t="s">
        <v>5346</v>
      </c>
      <c r="D132" s="96" t="s">
        <v>5605</v>
      </c>
      <c r="E132" s="96">
        <v>6</v>
      </c>
      <c r="F132" s="96">
        <v>2</v>
      </c>
      <c r="G132" s="97">
        <f t="shared" si="3"/>
        <v>8</v>
      </c>
      <c r="H132" s="80">
        <v>43720</v>
      </c>
      <c r="I132" s="103">
        <v>420</v>
      </c>
    </row>
    <row r="133" spans="1:9" hidden="1" outlineLevel="1" x14ac:dyDescent="0.35">
      <c r="A133" s="83" t="s">
        <v>5345</v>
      </c>
      <c r="B133" s="86" t="s">
        <v>5606</v>
      </c>
      <c r="C133" s="92" t="s">
        <v>5346</v>
      </c>
      <c r="D133" s="96" t="s">
        <v>5607</v>
      </c>
      <c r="E133" s="96">
        <v>5</v>
      </c>
      <c r="F133" s="96">
        <v>2</v>
      </c>
      <c r="G133" s="97">
        <f t="shared" si="3"/>
        <v>7</v>
      </c>
      <c r="H133" s="80">
        <v>43720</v>
      </c>
      <c r="I133" s="103">
        <v>440</v>
      </c>
    </row>
    <row r="134" spans="1:9" hidden="1" outlineLevel="1" x14ac:dyDescent="0.35">
      <c r="A134" s="83" t="s">
        <v>5345</v>
      </c>
      <c r="B134" s="86" t="s">
        <v>5608</v>
      </c>
      <c r="C134" s="92" t="s">
        <v>5346</v>
      </c>
      <c r="D134" s="96" t="s">
        <v>5609</v>
      </c>
      <c r="E134" s="96">
        <v>3</v>
      </c>
      <c r="F134" s="96">
        <v>2</v>
      </c>
      <c r="G134" s="97">
        <f t="shared" si="3"/>
        <v>5</v>
      </c>
      <c r="H134" s="80">
        <v>43720</v>
      </c>
      <c r="I134" s="103">
        <v>330</v>
      </c>
    </row>
    <row r="135" spans="1:9" hidden="1" outlineLevel="1" x14ac:dyDescent="0.35">
      <c r="A135" s="83" t="s">
        <v>5345</v>
      </c>
      <c r="B135" s="86" t="s">
        <v>5610</v>
      </c>
      <c r="C135" s="92" t="s">
        <v>5346</v>
      </c>
      <c r="D135" s="96" t="s">
        <v>5611</v>
      </c>
      <c r="E135" s="96">
        <v>7</v>
      </c>
      <c r="F135" s="96">
        <v>3</v>
      </c>
      <c r="G135" s="97">
        <f t="shared" si="3"/>
        <v>10</v>
      </c>
      <c r="H135" s="80">
        <v>43720</v>
      </c>
      <c r="I135" s="103">
        <v>440</v>
      </c>
    </row>
    <row r="136" spans="1:9" hidden="1" outlineLevel="1" x14ac:dyDescent="0.35">
      <c r="A136" s="83" t="s">
        <v>5345</v>
      </c>
      <c r="B136" s="86" t="s">
        <v>5612</v>
      </c>
      <c r="C136" s="92" t="s">
        <v>5346</v>
      </c>
      <c r="D136" s="96" t="s">
        <v>5613</v>
      </c>
      <c r="E136" s="96">
        <v>5</v>
      </c>
      <c r="F136" s="96">
        <v>2</v>
      </c>
      <c r="G136" s="97">
        <f t="shared" si="3"/>
        <v>7</v>
      </c>
      <c r="H136" s="80">
        <v>43720</v>
      </c>
      <c r="I136" s="103">
        <v>720</v>
      </c>
    </row>
    <row r="137" spans="1:9" hidden="1" outlineLevel="1" x14ac:dyDescent="0.35">
      <c r="A137" s="83" t="s">
        <v>5345</v>
      </c>
      <c r="B137" s="86" t="s">
        <v>5614</v>
      </c>
      <c r="C137" s="92" t="s">
        <v>5346</v>
      </c>
      <c r="D137" s="96" t="s">
        <v>5615</v>
      </c>
      <c r="E137" s="96">
        <v>1</v>
      </c>
      <c r="F137" s="96">
        <v>2</v>
      </c>
      <c r="G137" s="97">
        <f t="shared" si="3"/>
        <v>3</v>
      </c>
      <c r="H137" s="80">
        <v>43720</v>
      </c>
      <c r="I137" s="103">
        <v>330</v>
      </c>
    </row>
    <row r="138" spans="1:9" hidden="1" outlineLevel="1" x14ac:dyDescent="0.35">
      <c r="A138" s="83" t="s">
        <v>5345</v>
      </c>
      <c r="B138" s="86" t="s">
        <v>5616</v>
      </c>
      <c r="C138" s="92" t="s">
        <v>5346</v>
      </c>
      <c r="D138" s="96" t="s">
        <v>5617</v>
      </c>
      <c r="E138" s="96">
        <v>10</v>
      </c>
      <c r="F138" s="96">
        <v>4</v>
      </c>
      <c r="G138" s="97">
        <f t="shared" si="3"/>
        <v>14</v>
      </c>
      <c r="H138" s="80">
        <v>43720</v>
      </c>
      <c r="I138" s="103">
        <v>1000</v>
      </c>
    </row>
    <row r="139" spans="1:9" hidden="1" outlineLevel="1" x14ac:dyDescent="0.35">
      <c r="A139" s="166" t="s">
        <v>5345</v>
      </c>
      <c r="B139" s="121" t="s">
        <v>5618</v>
      </c>
      <c r="C139" s="122" t="s">
        <v>5346</v>
      </c>
      <c r="D139" s="125" t="s">
        <v>5619</v>
      </c>
      <c r="E139" s="125">
        <v>5</v>
      </c>
      <c r="F139" s="125">
        <v>3</v>
      </c>
      <c r="G139" s="125">
        <f t="shared" si="3"/>
        <v>8</v>
      </c>
      <c r="H139" s="107">
        <v>43720</v>
      </c>
      <c r="I139" s="126">
        <v>1500</v>
      </c>
    </row>
    <row r="140" spans="1:9" hidden="1" outlineLevel="1" x14ac:dyDescent="0.35">
      <c r="A140" s="166" t="s">
        <v>5345</v>
      </c>
      <c r="B140" s="121" t="s">
        <v>5620</v>
      </c>
      <c r="C140" s="122" t="s">
        <v>5346</v>
      </c>
      <c r="D140" s="125" t="s">
        <v>5621</v>
      </c>
      <c r="E140" s="125">
        <v>6</v>
      </c>
      <c r="F140" s="125">
        <v>1</v>
      </c>
      <c r="G140" s="125">
        <f t="shared" si="3"/>
        <v>7</v>
      </c>
      <c r="H140" s="107">
        <v>43720</v>
      </c>
      <c r="I140" s="126">
        <v>1500</v>
      </c>
    </row>
    <row r="141" spans="1:9" hidden="1" outlineLevel="1" x14ac:dyDescent="0.35">
      <c r="A141" s="166" t="s">
        <v>5345</v>
      </c>
      <c r="B141" s="121" t="s">
        <v>5622</v>
      </c>
      <c r="C141" s="122" t="s">
        <v>5346</v>
      </c>
      <c r="D141" s="125" t="s">
        <v>5623</v>
      </c>
      <c r="E141" s="125">
        <v>8</v>
      </c>
      <c r="F141" s="125">
        <v>5</v>
      </c>
      <c r="G141" s="125">
        <f t="shared" si="3"/>
        <v>13</v>
      </c>
      <c r="H141" s="107">
        <v>43720</v>
      </c>
      <c r="I141" s="126">
        <v>2000</v>
      </c>
    </row>
    <row r="142" spans="1:9" hidden="1" outlineLevel="1" x14ac:dyDescent="0.35">
      <c r="A142" s="166" t="s">
        <v>5345</v>
      </c>
      <c r="B142" s="121" t="s">
        <v>5624</v>
      </c>
      <c r="C142" s="122" t="s">
        <v>5346</v>
      </c>
      <c r="D142" s="125" t="s">
        <v>772</v>
      </c>
      <c r="E142" s="125">
        <v>5</v>
      </c>
      <c r="F142" s="125">
        <v>2</v>
      </c>
      <c r="G142" s="125">
        <f t="shared" si="3"/>
        <v>7</v>
      </c>
      <c r="H142" s="107">
        <v>43720</v>
      </c>
      <c r="I142" s="126">
        <v>1500</v>
      </c>
    </row>
    <row r="143" spans="1:9" hidden="1" outlineLevel="1" x14ac:dyDescent="0.35">
      <c r="A143" s="89" t="s">
        <v>5345</v>
      </c>
      <c r="B143" s="86" t="s">
        <v>5625</v>
      </c>
      <c r="C143" s="92" t="s">
        <v>5346</v>
      </c>
      <c r="D143" s="96" t="s">
        <v>5626</v>
      </c>
      <c r="E143" s="96">
        <v>6</v>
      </c>
      <c r="F143" s="96">
        <v>2</v>
      </c>
      <c r="G143" s="97">
        <f t="shared" si="3"/>
        <v>8</v>
      </c>
      <c r="H143" s="80">
        <v>43720</v>
      </c>
      <c r="I143" s="103">
        <v>1000</v>
      </c>
    </row>
    <row r="144" spans="1:9" hidden="1" outlineLevel="1" x14ac:dyDescent="0.35">
      <c r="A144" s="89" t="s">
        <v>5345</v>
      </c>
      <c r="B144" s="86" t="s">
        <v>5627</v>
      </c>
      <c r="C144" s="92" t="s">
        <v>5346</v>
      </c>
      <c r="D144" s="96" t="s">
        <v>1888</v>
      </c>
      <c r="E144" s="96">
        <v>5</v>
      </c>
      <c r="F144" s="96">
        <v>2</v>
      </c>
      <c r="G144" s="97">
        <f t="shared" si="3"/>
        <v>7</v>
      </c>
      <c r="H144" s="80">
        <v>43720</v>
      </c>
      <c r="I144" s="103">
        <v>500</v>
      </c>
    </row>
    <row r="145" spans="1:9" hidden="1" outlineLevel="1" x14ac:dyDescent="0.35">
      <c r="A145" s="89" t="s">
        <v>5345</v>
      </c>
      <c r="B145" s="86" t="s">
        <v>5628</v>
      </c>
      <c r="C145" s="92" t="s">
        <v>5346</v>
      </c>
      <c r="D145" s="96" t="s">
        <v>5629</v>
      </c>
      <c r="E145" s="96">
        <v>6</v>
      </c>
      <c r="F145" s="96">
        <v>2</v>
      </c>
      <c r="G145" s="97">
        <f t="shared" si="3"/>
        <v>8</v>
      </c>
      <c r="H145" s="80">
        <v>43720</v>
      </c>
      <c r="I145" s="103">
        <v>500</v>
      </c>
    </row>
    <row r="146" spans="1:9" hidden="1" outlineLevel="1" x14ac:dyDescent="0.35">
      <c r="A146" s="89" t="s">
        <v>5345</v>
      </c>
      <c r="B146" s="86" t="s">
        <v>5630</v>
      </c>
      <c r="C146" s="92" t="s">
        <v>5346</v>
      </c>
      <c r="D146" s="96" t="s">
        <v>5631</v>
      </c>
      <c r="E146" s="96">
        <v>5</v>
      </c>
      <c r="F146" s="96">
        <v>2</v>
      </c>
      <c r="G146" s="97">
        <f t="shared" si="3"/>
        <v>7</v>
      </c>
      <c r="H146" s="80">
        <v>43720</v>
      </c>
      <c r="I146" s="103">
        <v>1000</v>
      </c>
    </row>
    <row r="147" spans="1:9" hidden="1" outlineLevel="1" x14ac:dyDescent="0.35">
      <c r="A147" s="89" t="s">
        <v>5345</v>
      </c>
      <c r="B147" s="86" t="s">
        <v>5632</v>
      </c>
      <c r="C147" s="92" t="s">
        <v>5346</v>
      </c>
      <c r="D147" s="96" t="s">
        <v>5633</v>
      </c>
      <c r="E147" s="96">
        <v>4</v>
      </c>
      <c r="F147" s="96">
        <v>2</v>
      </c>
      <c r="G147" s="97">
        <f t="shared" si="3"/>
        <v>6</v>
      </c>
      <c r="H147" s="80">
        <v>43720</v>
      </c>
      <c r="I147" s="103">
        <v>400</v>
      </c>
    </row>
    <row r="148" spans="1:9" hidden="1" outlineLevel="1" x14ac:dyDescent="0.35">
      <c r="A148" s="89" t="s">
        <v>5345</v>
      </c>
      <c r="B148" s="86" t="s">
        <v>5634</v>
      </c>
      <c r="C148" s="92" t="s">
        <v>5346</v>
      </c>
      <c r="D148" s="96" t="s">
        <v>5635</v>
      </c>
      <c r="E148" s="96">
        <v>3</v>
      </c>
      <c r="F148" s="96">
        <v>2</v>
      </c>
      <c r="G148" s="97">
        <f t="shared" si="3"/>
        <v>5</v>
      </c>
      <c r="H148" s="80">
        <v>43720</v>
      </c>
      <c r="I148" s="103">
        <v>600</v>
      </c>
    </row>
    <row r="149" spans="1:9" hidden="1" outlineLevel="1" x14ac:dyDescent="0.35">
      <c r="A149" s="89" t="s">
        <v>5345</v>
      </c>
      <c r="B149" s="86" t="s">
        <v>5636</v>
      </c>
      <c r="C149" s="92" t="s">
        <v>5346</v>
      </c>
      <c r="D149" s="96" t="s">
        <v>5637</v>
      </c>
      <c r="E149" s="96">
        <v>6</v>
      </c>
      <c r="F149" s="96">
        <v>2</v>
      </c>
      <c r="G149" s="97">
        <f t="shared" si="3"/>
        <v>8</v>
      </c>
      <c r="H149" s="80">
        <v>43720</v>
      </c>
      <c r="I149" s="103">
        <v>900</v>
      </c>
    </row>
    <row r="150" spans="1:9" hidden="1" outlineLevel="1" x14ac:dyDescent="0.35">
      <c r="A150" s="89" t="s">
        <v>5345</v>
      </c>
      <c r="B150" s="86" t="s">
        <v>5638</v>
      </c>
      <c r="C150" s="92" t="s">
        <v>5346</v>
      </c>
      <c r="D150" s="96" t="s">
        <v>5639</v>
      </c>
      <c r="E150" s="96">
        <v>7</v>
      </c>
      <c r="F150" s="96">
        <v>2</v>
      </c>
      <c r="G150" s="97">
        <f t="shared" si="3"/>
        <v>9</v>
      </c>
      <c r="H150" s="80">
        <v>43720</v>
      </c>
      <c r="I150" s="103">
        <v>800</v>
      </c>
    </row>
    <row r="151" spans="1:9" hidden="1" outlineLevel="1" x14ac:dyDescent="0.35">
      <c r="A151" s="89" t="s">
        <v>5345</v>
      </c>
      <c r="B151" s="86" t="s">
        <v>5640</v>
      </c>
      <c r="C151" s="92" t="s">
        <v>5346</v>
      </c>
      <c r="D151" s="96" t="s">
        <v>5641</v>
      </c>
      <c r="E151" s="96">
        <v>2</v>
      </c>
      <c r="F151" s="96">
        <v>2</v>
      </c>
      <c r="G151" s="97">
        <f t="shared" si="3"/>
        <v>4</v>
      </c>
      <c r="H151" s="80">
        <v>43720</v>
      </c>
      <c r="I151" s="103">
        <v>25</v>
      </c>
    </row>
    <row r="152" spans="1:9" hidden="1" outlineLevel="1" x14ac:dyDescent="0.35">
      <c r="A152" s="89" t="s">
        <v>5345</v>
      </c>
      <c r="B152" s="86" t="s">
        <v>5642</v>
      </c>
      <c r="C152" s="92" t="s">
        <v>5346</v>
      </c>
      <c r="D152" s="96" t="s">
        <v>5643</v>
      </c>
      <c r="E152" s="96">
        <v>5</v>
      </c>
      <c r="F152" s="96">
        <v>2</v>
      </c>
      <c r="G152" s="97">
        <f t="shared" si="3"/>
        <v>7</v>
      </c>
      <c r="H152" s="80">
        <v>43720</v>
      </c>
      <c r="I152" s="103">
        <v>35</v>
      </c>
    </row>
    <row r="153" spans="1:9" hidden="1" outlineLevel="1" x14ac:dyDescent="0.35">
      <c r="A153" s="89" t="s">
        <v>5345</v>
      </c>
      <c r="B153" s="86" t="s">
        <v>5644</v>
      </c>
      <c r="C153" s="92" t="s">
        <v>5346</v>
      </c>
      <c r="D153" s="96" t="s">
        <v>5645</v>
      </c>
      <c r="E153" s="96">
        <v>3</v>
      </c>
      <c r="F153" s="96">
        <v>1</v>
      </c>
      <c r="G153" s="97">
        <f t="shared" si="3"/>
        <v>4</v>
      </c>
      <c r="H153" s="80">
        <v>43720</v>
      </c>
      <c r="I153" s="103">
        <v>40</v>
      </c>
    </row>
    <row r="154" spans="1:9" hidden="1" outlineLevel="1" x14ac:dyDescent="0.35">
      <c r="A154" s="89" t="s">
        <v>5345</v>
      </c>
      <c r="B154" s="86" t="s">
        <v>5646</v>
      </c>
      <c r="C154" s="92" t="s">
        <v>5346</v>
      </c>
      <c r="D154" s="96" t="s">
        <v>5647</v>
      </c>
      <c r="E154" s="96">
        <v>5</v>
      </c>
      <c r="F154" s="96">
        <v>1</v>
      </c>
      <c r="G154" s="97">
        <f t="shared" si="3"/>
        <v>6</v>
      </c>
      <c r="H154" s="80">
        <v>43720</v>
      </c>
      <c r="I154" s="103">
        <v>50</v>
      </c>
    </row>
    <row r="155" spans="1:9" hidden="1" outlineLevel="1" x14ac:dyDescent="0.35">
      <c r="A155" s="89" t="s">
        <v>5345</v>
      </c>
      <c r="B155" s="86" t="s">
        <v>5648</v>
      </c>
      <c r="C155" s="92" t="s">
        <v>5346</v>
      </c>
      <c r="D155" s="96" t="s">
        <v>5649</v>
      </c>
      <c r="E155" s="96">
        <v>7</v>
      </c>
      <c r="F155" s="96">
        <v>2</v>
      </c>
      <c r="G155" s="97">
        <f t="shared" si="3"/>
        <v>9</v>
      </c>
      <c r="H155" s="80">
        <v>43720</v>
      </c>
      <c r="I155" s="103">
        <v>55</v>
      </c>
    </row>
    <row r="156" spans="1:9" hidden="1" outlineLevel="1" x14ac:dyDescent="0.35">
      <c r="A156" s="89" t="s">
        <v>5345</v>
      </c>
      <c r="B156" s="86" t="s">
        <v>5650</v>
      </c>
      <c r="C156" s="92" t="s">
        <v>5346</v>
      </c>
      <c r="D156" s="96" t="s">
        <v>5651</v>
      </c>
      <c r="E156" s="96">
        <v>4</v>
      </c>
      <c r="F156" s="96">
        <v>2</v>
      </c>
      <c r="G156" s="97">
        <f t="shared" si="3"/>
        <v>6</v>
      </c>
      <c r="H156" s="80">
        <v>43720</v>
      </c>
      <c r="I156" s="103">
        <v>60</v>
      </c>
    </row>
    <row r="157" spans="1:9" hidden="1" outlineLevel="1" x14ac:dyDescent="0.35">
      <c r="A157" s="89" t="s">
        <v>5345</v>
      </c>
      <c r="B157" s="86" t="s">
        <v>5652</v>
      </c>
      <c r="C157" s="92" t="s">
        <v>5346</v>
      </c>
      <c r="D157" s="96" t="s">
        <v>5653</v>
      </c>
      <c r="E157" s="96">
        <v>2</v>
      </c>
      <c r="F157" s="96">
        <v>2</v>
      </c>
      <c r="G157" s="97">
        <f t="shared" si="3"/>
        <v>4</v>
      </c>
      <c r="H157" s="80">
        <v>43720</v>
      </c>
      <c r="I157" s="103">
        <v>40</v>
      </c>
    </row>
    <row r="158" spans="1:9" hidden="1" outlineLevel="1" x14ac:dyDescent="0.35">
      <c r="A158" s="89" t="s">
        <v>5345</v>
      </c>
      <c r="B158" s="86" t="s">
        <v>5654</v>
      </c>
      <c r="C158" s="92" t="s">
        <v>5346</v>
      </c>
      <c r="D158" s="96" t="s">
        <v>3571</v>
      </c>
      <c r="E158" s="96">
        <v>5</v>
      </c>
      <c r="F158" s="96">
        <v>1</v>
      </c>
      <c r="G158" s="97">
        <f t="shared" si="3"/>
        <v>6</v>
      </c>
      <c r="H158" s="80">
        <v>43720</v>
      </c>
      <c r="I158" s="103">
        <v>1000</v>
      </c>
    </row>
    <row r="159" spans="1:9" hidden="1" outlineLevel="1" x14ac:dyDescent="0.35">
      <c r="A159" s="166" t="s">
        <v>5345</v>
      </c>
      <c r="B159" s="121" t="s">
        <v>5655</v>
      </c>
      <c r="C159" s="122" t="s">
        <v>5346</v>
      </c>
      <c r="D159" s="125" t="s">
        <v>5656</v>
      </c>
      <c r="E159" s="125">
        <v>7</v>
      </c>
      <c r="F159" s="125">
        <v>7</v>
      </c>
      <c r="G159" s="125">
        <f t="shared" si="3"/>
        <v>14</v>
      </c>
      <c r="H159" s="107">
        <v>43720</v>
      </c>
      <c r="I159" s="126">
        <v>4000</v>
      </c>
    </row>
    <row r="160" spans="1:9" hidden="1" outlineLevel="1" x14ac:dyDescent="0.35">
      <c r="A160" s="166" t="s">
        <v>5345</v>
      </c>
      <c r="B160" s="121" t="s">
        <v>5657</v>
      </c>
      <c r="C160" s="122" t="s">
        <v>5346</v>
      </c>
      <c r="D160" s="125" t="s">
        <v>5658</v>
      </c>
      <c r="E160" s="125">
        <v>5</v>
      </c>
      <c r="F160" s="125">
        <v>5</v>
      </c>
      <c r="G160" s="125">
        <f t="shared" si="3"/>
        <v>10</v>
      </c>
      <c r="H160" s="107">
        <v>43720</v>
      </c>
      <c r="I160" s="126">
        <v>1500</v>
      </c>
    </row>
    <row r="161" spans="1:9" hidden="1" outlineLevel="1" x14ac:dyDescent="0.35">
      <c r="A161" s="166" t="s">
        <v>5345</v>
      </c>
      <c r="B161" s="121" t="s">
        <v>5659</v>
      </c>
      <c r="C161" s="122" t="s">
        <v>5346</v>
      </c>
      <c r="D161" s="125" t="s">
        <v>5660</v>
      </c>
      <c r="E161" s="125">
        <v>7</v>
      </c>
      <c r="F161" s="125">
        <v>7</v>
      </c>
      <c r="G161" s="125">
        <f t="shared" si="3"/>
        <v>14</v>
      </c>
      <c r="H161" s="107">
        <v>43720</v>
      </c>
      <c r="I161" s="126">
        <v>1500</v>
      </c>
    </row>
    <row r="162" spans="1:9" hidden="1" outlineLevel="1" x14ac:dyDescent="0.35">
      <c r="A162" s="89" t="s">
        <v>5345</v>
      </c>
      <c r="B162" s="86" t="s">
        <v>5661</v>
      </c>
      <c r="C162" s="92" t="s">
        <v>5346</v>
      </c>
      <c r="D162" s="96" t="s">
        <v>5662</v>
      </c>
      <c r="E162" s="96">
        <v>3</v>
      </c>
      <c r="F162" s="96">
        <v>3</v>
      </c>
      <c r="G162" s="96">
        <f t="shared" si="3"/>
        <v>6</v>
      </c>
      <c r="H162" s="80">
        <v>43720</v>
      </c>
      <c r="I162" s="103">
        <v>700</v>
      </c>
    </row>
    <row r="163" spans="1:9" hidden="1" outlineLevel="1" x14ac:dyDescent="0.35">
      <c r="A163" s="166" t="s">
        <v>5345</v>
      </c>
      <c r="B163" s="121" t="s">
        <v>5663</v>
      </c>
      <c r="C163" s="122" t="s">
        <v>5346</v>
      </c>
      <c r="D163" s="125" t="s">
        <v>5664</v>
      </c>
      <c r="E163" s="125">
        <v>7</v>
      </c>
      <c r="F163" s="125">
        <v>2</v>
      </c>
      <c r="G163" s="125">
        <f t="shared" si="3"/>
        <v>9</v>
      </c>
      <c r="H163" s="107">
        <v>43720</v>
      </c>
      <c r="I163" s="126">
        <v>2000</v>
      </c>
    </row>
    <row r="164" spans="1:9" hidden="1" outlineLevel="1" x14ac:dyDescent="0.35">
      <c r="A164" s="166" t="s">
        <v>5345</v>
      </c>
      <c r="B164" s="121" t="s">
        <v>5665</v>
      </c>
      <c r="C164" s="122" t="s">
        <v>5346</v>
      </c>
      <c r="D164" s="125" t="s">
        <v>5666</v>
      </c>
      <c r="E164" s="125">
        <v>7</v>
      </c>
      <c r="F164" s="125">
        <v>2</v>
      </c>
      <c r="G164" s="125">
        <f t="shared" si="3"/>
        <v>9</v>
      </c>
      <c r="H164" s="107">
        <v>43720</v>
      </c>
      <c r="I164" s="126">
        <v>3000</v>
      </c>
    </row>
    <row r="165" spans="1:9" ht="15" collapsed="1" thickBot="1" x14ac:dyDescent="0.4">
      <c r="A165" s="84" t="s">
        <v>5345</v>
      </c>
      <c r="B165" s="87"/>
      <c r="C165" s="93" t="s">
        <v>5346</v>
      </c>
      <c r="D165" s="94">
        <f>COUNTA(D120:D164)</f>
        <v>45</v>
      </c>
      <c r="E165" s="94">
        <f>SUM(E120:E164)</f>
        <v>259</v>
      </c>
      <c r="F165" s="94">
        <f>SUM(F120:F164)</f>
        <v>116</v>
      </c>
      <c r="G165" s="94">
        <f>SUM(G120:G164)</f>
        <v>375</v>
      </c>
      <c r="H165" s="105">
        <v>43720</v>
      </c>
      <c r="I165" s="95">
        <f>AVERAGE(I120:I164)</f>
        <v>771.66666666666663</v>
      </c>
    </row>
    <row r="166" spans="1:9" hidden="1" outlineLevel="1" x14ac:dyDescent="0.35">
      <c r="A166" s="85" t="s">
        <v>5347</v>
      </c>
      <c r="B166" s="88" t="s">
        <v>5667</v>
      </c>
      <c r="C166" s="99" t="s">
        <v>5348</v>
      </c>
      <c r="D166" s="100" t="s">
        <v>5668</v>
      </c>
      <c r="E166" s="100">
        <v>6</v>
      </c>
      <c r="F166" s="100">
        <v>7</v>
      </c>
      <c r="G166" s="101">
        <f t="shared" ref="G166:G204" si="4">E166+F166</f>
        <v>13</v>
      </c>
      <c r="H166" s="80">
        <v>43720</v>
      </c>
      <c r="I166" s="102">
        <v>140</v>
      </c>
    </row>
    <row r="167" spans="1:9" hidden="1" outlineLevel="1" x14ac:dyDescent="0.35">
      <c r="A167" s="83" t="s">
        <v>5347</v>
      </c>
      <c r="B167" s="86" t="s">
        <v>5669</v>
      </c>
      <c r="C167" s="92" t="s">
        <v>5348</v>
      </c>
      <c r="D167" s="96" t="s">
        <v>5670</v>
      </c>
      <c r="E167" s="96">
        <v>7</v>
      </c>
      <c r="F167" s="96">
        <v>5</v>
      </c>
      <c r="G167" s="97">
        <f t="shared" si="4"/>
        <v>12</v>
      </c>
      <c r="H167" s="80">
        <v>43720</v>
      </c>
      <c r="I167" s="103">
        <v>150</v>
      </c>
    </row>
    <row r="168" spans="1:9" hidden="1" outlineLevel="1" x14ac:dyDescent="0.35">
      <c r="A168" s="83" t="s">
        <v>5347</v>
      </c>
      <c r="B168" s="86" t="s">
        <v>5671</v>
      </c>
      <c r="C168" s="92" t="s">
        <v>5348</v>
      </c>
      <c r="D168" s="96" t="s">
        <v>5672</v>
      </c>
      <c r="E168" s="96">
        <v>4</v>
      </c>
      <c r="F168" s="96">
        <v>4</v>
      </c>
      <c r="G168" s="97">
        <f t="shared" si="4"/>
        <v>8</v>
      </c>
      <c r="H168" s="80">
        <v>43720</v>
      </c>
      <c r="I168" s="103">
        <v>115</v>
      </c>
    </row>
    <row r="169" spans="1:9" hidden="1" outlineLevel="1" x14ac:dyDescent="0.35">
      <c r="A169" s="83" t="s">
        <v>5347</v>
      </c>
      <c r="B169" s="86" t="s">
        <v>5673</v>
      </c>
      <c r="C169" s="92" t="s">
        <v>5348</v>
      </c>
      <c r="D169" s="96" t="s">
        <v>5674</v>
      </c>
      <c r="E169" s="96">
        <v>5</v>
      </c>
      <c r="F169" s="96">
        <v>3</v>
      </c>
      <c r="G169" s="97">
        <f t="shared" si="4"/>
        <v>8</v>
      </c>
      <c r="H169" s="80">
        <v>43720</v>
      </c>
      <c r="I169" s="103">
        <v>160</v>
      </c>
    </row>
    <row r="170" spans="1:9" hidden="1" outlineLevel="1" x14ac:dyDescent="0.35">
      <c r="A170" s="83" t="s">
        <v>5347</v>
      </c>
      <c r="B170" s="86" t="s">
        <v>5675</v>
      </c>
      <c r="C170" s="92" t="s">
        <v>5348</v>
      </c>
      <c r="D170" s="96" t="s">
        <v>5676</v>
      </c>
      <c r="E170" s="96">
        <v>6</v>
      </c>
      <c r="F170" s="96">
        <v>7</v>
      </c>
      <c r="G170" s="97">
        <f t="shared" si="4"/>
        <v>13</v>
      </c>
      <c r="H170" s="80">
        <v>43720</v>
      </c>
      <c r="I170" s="103">
        <v>190</v>
      </c>
    </row>
    <row r="171" spans="1:9" hidden="1" outlineLevel="1" x14ac:dyDescent="0.35">
      <c r="A171" s="83" t="s">
        <v>5347</v>
      </c>
      <c r="B171" s="86" t="s">
        <v>5677</v>
      </c>
      <c r="C171" s="92" t="s">
        <v>5348</v>
      </c>
      <c r="D171" s="96" t="s">
        <v>5678</v>
      </c>
      <c r="E171" s="96">
        <v>10</v>
      </c>
      <c r="F171" s="96">
        <v>12</v>
      </c>
      <c r="G171" s="97">
        <f t="shared" si="4"/>
        <v>22</v>
      </c>
      <c r="H171" s="80">
        <v>43720</v>
      </c>
      <c r="I171" s="103">
        <v>180</v>
      </c>
    </row>
    <row r="172" spans="1:9" hidden="1" outlineLevel="1" x14ac:dyDescent="0.35">
      <c r="A172" s="83" t="s">
        <v>5347</v>
      </c>
      <c r="B172" s="86" t="s">
        <v>5679</v>
      </c>
      <c r="C172" s="92" t="s">
        <v>5348</v>
      </c>
      <c r="D172" s="96" t="s">
        <v>5680</v>
      </c>
      <c r="E172" s="96">
        <v>11</v>
      </c>
      <c r="F172" s="96">
        <v>11</v>
      </c>
      <c r="G172" s="97">
        <f t="shared" si="4"/>
        <v>22</v>
      </c>
      <c r="H172" s="80">
        <v>43720</v>
      </c>
      <c r="I172" s="103">
        <v>120</v>
      </c>
    </row>
    <row r="173" spans="1:9" hidden="1" outlineLevel="1" x14ac:dyDescent="0.35">
      <c r="A173" s="83" t="s">
        <v>5347</v>
      </c>
      <c r="B173" s="86" t="s">
        <v>5681</v>
      </c>
      <c r="C173" s="92" t="s">
        <v>5348</v>
      </c>
      <c r="D173" s="96" t="s">
        <v>4539</v>
      </c>
      <c r="E173" s="96">
        <v>7</v>
      </c>
      <c r="F173" s="96">
        <v>8</v>
      </c>
      <c r="G173" s="97">
        <f t="shared" si="4"/>
        <v>15</v>
      </c>
      <c r="H173" s="80">
        <v>43720</v>
      </c>
      <c r="I173" s="103">
        <v>130</v>
      </c>
    </row>
    <row r="174" spans="1:9" hidden="1" outlineLevel="1" x14ac:dyDescent="0.35">
      <c r="A174" s="83" t="s">
        <v>5347</v>
      </c>
      <c r="B174" s="86" t="s">
        <v>5682</v>
      </c>
      <c r="C174" s="92" t="s">
        <v>5348</v>
      </c>
      <c r="D174" s="96" t="s">
        <v>5683</v>
      </c>
      <c r="E174" s="96">
        <v>5</v>
      </c>
      <c r="F174" s="96">
        <v>4</v>
      </c>
      <c r="G174" s="97">
        <f t="shared" si="4"/>
        <v>9</v>
      </c>
      <c r="H174" s="80">
        <v>43720</v>
      </c>
      <c r="I174" s="103">
        <v>200</v>
      </c>
    </row>
    <row r="175" spans="1:9" hidden="1" outlineLevel="1" x14ac:dyDescent="0.35">
      <c r="A175" s="83" t="s">
        <v>5347</v>
      </c>
      <c r="B175" s="86" t="s">
        <v>5684</v>
      </c>
      <c r="C175" s="92" t="s">
        <v>5348</v>
      </c>
      <c r="D175" s="96" t="s">
        <v>5685</v>
      </c>
      <c r="E175" s="96">
        <v>7</v>
      </c>
      <c r="F175" s="96">
        <v>7</v>
      </c>
      <c r="G175" s="97">
        <f t="shared" si="4"/>
        <v>14</v>
      </c>
      <c r="H175" s="80">
        <v>43720</v>
      </c>
      <c r="I175" s="103">
        <v>100</v>
      </c>
    </row>
    <row r="176" spans="1:9" hidden="1" outlineLevel="1" x14ac:dyDescent="0.35">
      <c r="A176" s="83" t="s">
        <v>5347</v>
      </c>
      <c r="B176" s="86" t="s">
        <v>5686</v>
      </c>
      <c r="C176" s="92" t="s">
        <v>5348</v>
      </c>
      <c r="D176" s="96" t="s">
        <v>5687</v>
      </c>
      <c r="E176" s="96">
        <v>8</v>
      </c>
      <c r="F176" s="96">
        <v>8</v>
      </c>
      <c r="G176" s="97">
        <f t="shared" si="4"/>
        <v>16</v>
      </c>
      <c r="H176" s="80">
        <v>43720</v>
      </c>
      <c r="I176" s="103">
        <v>110</v>
      </c>
    </row>
    <row r="177" spans="1:9" hidden="1" outlineLevel="1" x14ac:dyDescent="0.35">
      <c r="A177" s="83" t="s">
        <v>5347</v>
      </c>
      <c r="B177" s="86" t="s">
        <v>5688</v>
      </c>
      <c r="C177" s="92" t="s">
        <v>5348</v>
      </c>
      <c r="D177" s="96" t="s">
        <v>5689</v>
      </c>
      <c r="E177" s="96">
        <v>8</v>
      </c>
      <c r="F177" s="96">
        <v>8</v>
      </c>
      <c r="G177" s="97">
        <f t="shared" si="4"/>
        <v>16</v>
      </c>
      <c r="H177" s="80">
        <v>43720</v>
      </c>
      <c r="I177" s="103">
        <v>185</v>
      </c>
    </row>
    <row r="178" spans="1:9" hidden="1" outlineLevel="1" x14ac:dyDescent="0.35">
      <c r="A178" s="83" t="s">
        <v>5347</v>
      </c>
      <c r="B178" s="86" t="s">
        <v>5690</v>
      </c>
      <c r="C178" s="92" t="s">
        <v>5348</v>
      </c>
      <c r="D178" s="96" t="s">
        <v>5691</v>
      </c>
      <c r="E178" s="96">
        <v>8</v>
      </c>
      <c r="F178" s="96">
        <v>8</v>
      </c>
      <c r="G178" s="97">
        <f t="shared" si="4"/>
        <v>16</v>
      </c>
      <c r="H178" s="80">
        <v>43720</v>
      </c>
      <c r="I178" s="103">
        <v>170</v>
      </c>
    </row>
    <row r="179" spans="1:9" hidden="1" outlineLevel="1" x14ac:dyDescent="0.35">
      <c r="A179" s="83" t="s">
        <v>5347</v>
      </c>
      <c r="B179" s="86" t="s">
        <v>5692</v>
      </c>
      <c r="C179" s="92" t="s">
        <v>5348</v>
      </c>
      <c r="D179" s="96" t="s">
        <v>839</v>
      </c>
      <c r="E179" s="96">
        <v>5</v>
      </c>
      <c r="F179" s="96">
        <v>5</v>
      </c>
      <c r="G179" s="97">
        <f t="shared" si="4"/>
        <v>10</v>
      </c>
      <c r="H179" s="80">
        <v>43720</v>
      </c>
      <c r="I179" s="103">
        <v>200</v>
      </c>
    </row>
    <row r="180" spans="1:9" hidden="1" outlineLevel="1" x14ac:dyDescent="0.35">
      <c r="A180" s="83" t="s">
        <v>5347</v>
      </c>
      <c r="B180" s="86" t="s">
        <v>5693</v>
      </c>
      <c r="C180" s="92" t="s">
        <v>5348</v>
      </c>
      <c r="D180" s="96" t="s">
        <v>5694</v>
      </c>
      <c r="E180" s="96">
        <v>8</v>
      </c>
      <c r="F180" s="96">
        <v>7</v>
      </c>
      <c r="G180" s="97">
        <f t="shared" si="4"/>
        <v>15</v>
      </c>
      <c r="H180" s="80">
        <v>43720</v>
      </c>
      <c r="I180" s="103">
        <v>225</v>
      </c>
    </row>
    <row r="181" spans="1:9" hidden="1" outlineLevel="1" x14ac:dyDescent="0.35">
      <c r="A181" s="83" t="s">
        <v>5347</v>
      </c>
      <c r="B181" s="86" t="s">
        <v>5695</v>
      </c>
      <c r="C181" s="92" t="s">
        <v>5348</v>
      </c>
      <c r="D181" s="96" t="s">
        <v>5696</v>
      </c>
      <c r="E181" s="96">
        <v>10</v>
      </c>
      <c r="F181" s="96">
        <v>8</v>
      </c>
      <c r="G181" s="97">
        <f t="shared" si="4"/>
        <v>18</v>
      </c>
      <c r="H181" s="80">
        <v>43720</v>
      </c>
      <c r="I181" s="103">
        <v>150</v>
      </c>
    </row>
    <row r="182" spans="1:9" hidden="1" outlineLevel="1" x14ac:dyDescent="0.35">
      <c r="A182" s="83" t="s">
        <v>5347</v>
      </c>
      <c r="B182" s="86" t="s">
        <v>5697</v>
      </c>
      <c r="C182" s="92" t="s">
        <v>5348</v>
      </c>
      <c r="D182" s="96" t="s">
        <v>5698</v>
      </c>
      <c r="E182" s="96">
        <v>3</v>
      </c>
      <c r="F182" s="96">
        <v>4</v>
      </c>
      <c r="G182" s="97">
        <f t="shared" si="4"/>
        <v>7</v>
      </c>
      <c r="H182" s="80">
        <v>43720</v>
      </c>
      <c r="I182" s="103">
        <v>80</v>
      </c>
    </row>
    <row r="183" spans="1:9" hidden="1" outlineLevel="1" x14ac:dyDescent="0.35">
      <c r="A183" s="83" t="s">
        <v>5347</v>
      </c>
      <c r="B183" s="86" t="s">
        <v>5699</v>
      </c>
      <c r="C183" s="92" t="s">
        <v>5348</v>
      </c>
      <c r="D183" s="96" t="s">
        <v>5700</v>
      </c>
      <c r="E183" s="96">
        <v>7</v>
      </c>
      <c r="F183" s="96">
        <v>7</v>
      </c>
      <c r="G183" s="97">
        <f t="shared" si="4"/>
        <v>14</v>
      </c>
      <c r="H183" s="80">
        <v>43720</v>
      </c>
      <c r="I183" s="103">
        <v>60</v>
      </c>
    </row>
    <row r="184" spans="1:9" hidden="1" outlineLevel="1" x14ac:dyDescent="0.35">
      <c r="A184" s="83" t="s">
        <v>5347</v>
      </c>
      <c r="B184" s="86" t="s">
        <v>5701</v>
      </c>
      <c r="C184" s="92" t="s">
        <v>5348</v>
      </c>
      <c r="D184" s="96" t="s">
        <v>5702</v>
      </c>
      <c r="E184" s="96">
        <v>7</v>
      </c>
      <c r="F184" s="96">
        <v>7</v>
      </c>
      <c r="G184" s="97">
        <f t="shared" si="4"/>
        <v>14</v>
      </c>
      <c r="H184" s="80">
        <v>43720</v>
      </c>
      <c r="I184" s="103">
        <v>180</v>
      </c>
    </row>
    <row r="185" spans="1:9" hidden="1" outlineLevel="1" x14ac:dyDescent="0.35">
      <c r="A185" s="83" t="s">
        <v>5347</v>
      </c>
      <c r="B185" s="86" t="s">
        <v>5703</v>
      </c>
      <c r="C185" s="92" t="s">
        <v>5348</v>
      </c>
      <c r="D185" s="96" t="s">
        <v>5704</v>
      </c>
      <c r="E185" s="96">
        <v>5</v>
      </c>
      <c r="F185" s="96">
        <v>5</v>
      </c>
      <c r="G185" s="97">
        <f t="shared" si="4"/>
        <v>10</v>
      </c>
      <c r="H185" s="80">
        <v>43720</v>
      </c>
      <c r="I185" s="103">
        <v>230</v>
      </c>
    </row>
    <row r="186" spans="1:9" hidden="1" outlineLevel="1" x14ac:dyDescent="0.35">
      <c r="A186" s="83" t="s">
        <v>5347</v>
      </c>
      <c r="B186" s="86" t="s">
        <v>5705</v>
      </c>
      <c r="C186" s="92" t="s">
        <v>5348</v>
      </c>
      <c r="D186" s="96" t="s">
        <v>5706</v>
      </c>
      <c r="E186" s="96">
        <v>7</v>
      </c>
      <c r="F186" s="96">
        <v>5</v>
      </c>
      <c r="G186" s="97">
        <f t="shared" si="4"/>
        <v>12</v>
      </c>
      <c r="H186" s="80">
        <v>43720</v>
      </c>
      <c r="I186" s="103">
        <v>400</v>
      </c>
    </row>
    <row r="187" spans="1:9" hidden="1" outlineLevel="1" x14ac:dyDescent="0.35">
      <c r="A187" s="83" t="s">
        <v>5347</v>
      </c>
      <c r="B187" s="86" t="s">
        <v>5707</v>
      </c>
      <c r="C187" s="92" t="s">
        <v>5348</v>
      </c>
      <c r="D187" s="96" t="s">
        <v>5708</v>
      </c>
      <c r="E187" s="96">
        <v>6</v>
      </c>
      <c r="F187" s="96">
        <v>6</v>
      </c>
      <c r="G187" s="97">
        <f t="shared" si="4"/>
        <v>12</v>
      </c>
      <c r="H187" s="80">
        <v>43720</v>
      </c>
      <c r="I187" s="103">
        <v>90</v>
      </c>
    </row>
    <row r="188" spans="1:9" hidden="1" outlineLevel="1" x14ac:dyDescent="0.35">
      <c r="A188" s="83" t="s">
        <v>5347</v>
      </c>
      <c r="B188" s="86" t="s">
        <v>5709</v>
      </c>
      <c r="C188" s="92" t="s">
        <v>5348</v>
      </c>
      <c r="D188" s="96" t="s">
        <v>788</v>
      </c>
      <c r="E188" s="96">
        <v>5</v>
      </c>
      <c r="F188" s="96">
        <v>5</v>
      </c>
      <c r="G188" s="97">
        <f t="shared" si="4"/>
        <v>10</v>
      </c>
      <c r="H188" s="80">
        <v>43720</v>
      </c>
      <c r="I188" s="103">
        <v>300</v>
      </c>
    </row>
    <row r="189" spans="1:9" hidden="1" outlineLevel="1" x14ac:dyDescent="0.35">
      <c r="A189" s="83" t="s">
        <v>5347</v>
      </c>
      <c r="B189" s="86" t="s">
        <v>5710</v>
      </c>
      <c r="C189" s="92" t="s">
        <v>5348</v>
      </c>
      <c r="D189" s="96" t="s">
        <v>5711</v>
      </c>
      <c r="E189" s="96">
        <v>8</v>
      </c>
      <c r="F189" s="96">
        <v>7</v>
      </c>
      <c r="G189" s="97">
        <f t="shared" si="4"/>
        <v>15</v>
      </c>
      <c r="H189" s="80">
        <v>43720</v>
      </c>
      <c r="I189" s="103">
        <v>50</v>
      </c>
    </row>
    <row r="190" spans="1:9" hidden="1" outlineLevel="1" x14ac:dyDescent="0.35">
      <c r="A190" s="83" t="s">
        <v>5347</v>
      </c>
      <c r="B190" s="86" t="s">
        <v>5712</v>
      </c>
      <c r="C190" s="92" t="s">
        <v>5348</v>
      </c>
      <c r="D190" s="96" t="s">
        <v>5713</v>
      </c>
      <c r="E190" s="96">
        <v>12</v>
      </c>
      <c r="F190" s="96">
        <v>12</v>
      </c>
      <c r="G190" s="97">
        <f t="shared" si="4"/>
        <v>24</v>
      </c>
      <c r="H190" s="80">
        <v>43720</v>
      </c>
      <c r="I190" s="103">
        <v>112</v>
      </c>
    </row>
    <row r="191" spans="1:9" hidden="1" outlineLevel="1" x14ac:dyDescent="0.35">
      <c r="A191" s="83" t="s">
        <v>5347</v>
      </c>
      <c r="B191" s="86" t="s">
        <v>5714</v>
      </c>
      <c r="C191" s="92" t="s">
        <v>5348</v>
      </c>
      <c r="D191" s="96" t="s">
        <v>5715</v>
      </c>
      <c r="E191" s="96">
        <v>15</v>
      </c>
      <c r="F191" s="96">
        <v>15</v>
      </c>
      <c r="G191" s="97">
        <f t="shared" si="4"/>
        <v>30</v>
      </c>
      <c r="H191" s="80">
        <v>43720</v>
      </c>
      <c r="I191" s="103">
        <v>115</v>
      </c>
    </row>
    <row r="192" spans="1:9" hidden="1" outlineLevel="1" x14ac:dyDescent="0.35">
      <c r="A192" s="83" t="s">
        <v>5347</v>
      </c>
      <c r="B192" s="86" t="s">
        <v>5716</v>
      </c>
      <c r="C192" s="92" t="s">
        <v>5348</v>
      </c>
      <c r="D192" s="96" t="s">
        <v>5717</v>
      </c>
      <c r="E192" s="96">
        <v>6</v>
      </c>
      <c r="F192" s="96">
        <v>7</v>
      </c>
      <c r="G192" s="97">
        <f t="shared" si="4"/>
        <v>13</v>
      </c>
      <c r="H192" s="80">
        <v>43720</v>
      </c>
      <c r="I192" s="103">
        <v>170</v>
      </c>
    </row>
    <row r="193" spans="1:9" hidden="1" outlineLevel="1" x14ac:dyDescent="0.35">
      <c r="A193" s="83" t="s">
        <v>5347</v>
      </c>
      <c r="B193" s="86" t="s">
        <v>5718</v>
      </c>
      <c r="C193" s="92" t="s">
        <v>5348</v>
      </c>
      <c r="D193" s="96" t="s">
        <v>5719</v>
      </c>
      <c r="E193" s="96">
        <v>4</v>
      </c>
      <c r="F193" s="96">
        <v>4</v>
      </c>
      <c r="G193" s="97">
        <f t="shared" si="4"/>
        <v>8</v>
      </c>
      <c r="H193" s="80">
        <v>43720</v>
      </c>
      <c r="I193" s="103">
        <v>160</v>
      </c>
    </row>
    <row r="194" spans="1:9" hidden="1" outlineLevel="1" x14ac:dyDescent="0.35">
      <c r="A194" s="83" t="s">
        <v>5347</v>
      </c>
      <c r="B194" s="86" t="s">
        <v>5720</v>
      </c>
      <c r="C194" s="92" t="s">
        <v>5348</v>
      </c>
      <c r="D194" s="96" t="s">
        <v>5721</v>
      </c>
      <c r="E194" s="96">
        <v>7</v>
      </c>
      <c r="F194" s="96">
        <v>7</v>
      </c>
      <c r="G194" s="97">
        <f t="shared" si="4"/>
        <v>14</v>
      </c>
      <c r="H194" s="80">
        <v>43720</v>
      </c>
      <c r="I194" s="103">
        <v>200</v>
      </c>
    </row>
    <row r="195" spans="1:9" hidden="1" outlineLevel="1" x14ac:dyDescent="0.35">
      <c r="A195" s="83" t="s">
        <v>5347</v>
      </c>
      <c r="B195" s="86" t="s">
        <v>5722</v>
      </c>
      <c r="C195" s="92" t="s">
        <v>5348</v>
      </c>
      <c r="D195" s="96" t="s">
        <v>5723</v>
      </c>
      <c r="E195" s="96">
        <v>10</v>
      </c>
      <c r="F195" s="96">
        <v>10</v>
      </c>
      <c r="G195" s="97">
        <f t="shared" si="4"/>
        <v>20</v>
      </c>
      <c r="H195" s="80">
        <v>43720</v>
      </c>
      <c r="I195" s="103">
        <v>20</v>
      </c>
    </row>
    <row r="196" spans="1:9" hidden="1" outlineLevel="1" x14ac:dyDescent="0.35">
      <c r="A196" s="83" t="s">
        <v>5347</v>
      </c>
      <c r="B196" s="86" t="s">
        <v>5724</v>
      </c>
      <c r="C196" s="92" t="s">
        <v>5348</v>
      </c>
      <c r="D196" s="96" t="s">
        <v>5725</v>
      </c>
      <c r="E196" s="96">
        <v>15</v>
      </c>
      <c r="F196" s="96">
        <v>15</v>
      </c>
      <c r="G196" s="97">
        <f t="shared" si="4"/>
        <v>30</v>
      </c>
      <c r="H196" s="80">
        <v>43720</v>
      </c>
      <c r="I196" s="103">
        <v>40</v>
      </c>
    </row>
    <row r="197" spans="1:9" hidden="1" outlineLevel="1" x14ac:dyDescent="0.35">
      <c r="A197" s="83" t="s">
        <v>5347</v>
      </c>
      <c r="B197" s="86" t="s">
        <v>5726</v>
      </c>
      <c r="C197" s="92" t="s">
        <v>5348</v>
      </c>
      <c r="D197" s="96" t="s">
        <v>5727</v>
      </c>
      <c r="E197" s="96">
        <v>6</v>
      </c>
      <c r="F197" s="96">
        <v>6</v>
      </c>
      <c r="G197" s="97">
        <f t="shared" si="4"/>
        <v>12</v>
      </c>
      <c r="H197" s="80">
        <v>43720</v>
      </c>
      <c r="I197" s="103">
        <v>80</v>
      </c>
    </row>
    <row r="198" spans="1:9" hidden="1" outlineLevel="1" x14ac:dyDescent="0.35">
      <c r="A198" s="83" t="s">
        <v>5347</v>
      </c>
      <c r="B198" s="86" t="s">
        <v>5728</v>
      </c>
      <c r="C198" s="92" t="s">
        <v>5348</v>
      </c>
      <c r="D198" s="96" t="s">
        <v>5729</v>
      </c>
      <c r="E198" s="96">
        <v>9</v>
      </c>
      <c r="F198" s="96">
        <v>9</v>
      </c>
      <c r="G198" s="97">
        <f t="shared" si="4"/>
        <v>18</v>
      </c>
      <c r="H198" s="80">
        <v>43720</v>
      </c>
      <c r="I198" s="103">
        <v>90</v>
      </c>
    </row>
    <row r="199" spans="1:9" hidden="1" outlineLevel="1" x14ac:dyDescent="0.35">
      <c r="A199" s="83" t="s">
        <v>5347</v>
      </c>
      <c r="B199" s="86" t="s">
        <v>5730</v>
      </c>
      <c r="C199" s="92" t="s">
        <v>5348</v>
      </c>
      <c r="D199" s="96" t="s">
        <v>5731</v>
      </c>
      <c r="E199" s="96">
        <v>6</v>
      </c>
      <c r="F199" s="96">
        <v>13</v>
      </c>
      <c r="G199" s="97">
        <f t="shared" si="4"/>
        <v>19</v>
      </c>
      <c r="H199" s="80">
        <v>43720</v>
      </c>
      <c r="I199" s="103">
        <v>70</v>
      </c>
    </row>
    <row r="200" spans="1:9" hidden="1" outlineLevel="1" x14ac:dyDescent="0.35">
      <c r="A200" s="83" t="s">
        <v>5347</v>
      </c>
      <c r="B200" s="86" t="s">
        <v>5732</v>
      </c>
      <c r="C200" s="92" t="s">
        <v>5348</v>
      </c>
      <c r="D200" s="96" t="s">
        <v>5733</v>
      </c>
      <c r="E200" s="96">
        <v>5</v>
      </c>
      <c r="F200" s="96">
        <v>5</v>
      </c>
      <c r="G200" s="97">
        <f t="shared" si="4"/>
        <v>10</v>
      </c>
      <c r="H200" s="80">
        <v>43720</v>
      </c>
      <c r="I200" s="103">
        <v>150</v>
      </c>
    </row>
    <row r="201" spans="1:9" hidden="1" outlineLevel="1" x14ac:dyDescent="0.35">
      <c r="A201" s="83" t="s">
        <v>5347</v>
      </c>
      <c r="B201" s="86" t="s">
        <v>5734</v>
      </c>
      <c r="C201" s="92" t="s">
        <v>5348</v>
      </c>
      <c r="D201" s="96" t="s">
        <v>5735</v>
      </c>
      <c r="E201" s="96">
        <v>10</v>
      </c>
      <c r="F201" s="96">
        <v>10</v>
      </c>
      <c r="G201" s="97">
        <f t="shared" si="4"/>
        <v>20</v>
      </c>
      <c r="H201" s="80">
        <v>43720</v>
      </c>
      <c r="I201" s="103">
        <v>180</v>
      </c>
    </row>
    <row r="202" spans="1:9" hidden="1" outlineLevel="1" x14ac:dyDescent="0.35">
      <c r="A202" s="83" t="s">
        <v>5347</v>
      </c>
      <c r="B202" s="86" t="s">
        <v>5736</v>
      </c>
      <c r="C202" s="92" t="s">
        <v>5348</v>
      </c>
      <c r="D202" s="96" t="s">
        <v>5737</v>
      </c>
      <c r="E202" s="96">
        <v>5</v>
      </c>
      <c r="F202" s="96">
        <v>5</v>
      </c>
      <c r="G202" s="97">
        <f t="shared" si="4"/>
        <v>10</v>
      </c>
      <c r="H202" s="80">
        <v>43720</v>
      </c>
      <c r="I202" s="103">
        <v>110</v>
      </c>
    </row>
    <row r="203" spans="1:9" hidden="1" outlineLevel="1" x14ac:dyDescent="0.35">
      <c r="A203" s="83" t="s">
        <v>5347</v>
      </c>
      <c r="B203" s="86" t="s">
        <v>5738</v>
      </c>
      <c r="C203" s="92" t="s">
        <v>5348</v>
      </c>
      <c r="D203" s="96" t="s">
        <v>5739</v>
      </c>
      <c r="E203" s="96">
        <v>5</v>
      </c>
      <c r="F203" s="96">
        <v>6</v>
      </c>
      <c r="G203" s="97">
        <f t="shared" si="4"/>
        <v>11</v>
      </c>
      <c r="H203" s="80">
        <v>43720</v>
      </c>
      <c r="I203" s="103">
        <v>123</v>
      </c>
    </row>
    <row r="204" spans="1:9" hidden="1" outlineLevel="1" x14ac:dyDescent="0.35">
      <c r="A204" s="83" t="s">
        <v>5347</v>
      </c>
      <c r="B204" s="86" t="s">
        <v>5740</v>
      </c>
      <c r="C204" s="92" t="s">
        <v>5348</v>
      </c>
      <c r="D204" s="96" t="s">
        <v>5741</v>
      </c>
      <c r="E204" s="96">
        <v>7</v>
      </c>
      <c r="F204" s="96">
        <v>7</v>
      </c>
      <c r="G204" s="97">
        <f t="shared" si="4"/>
        <v>14</v>
      </c>
      <c r="H204" s="80">
        <v>43720</v>
      </c>
      <c r="I204" s="103">
        <v>145</v>
      </c>
    </row>
    <row r="205" spans="1:9" ht="15" collapsed="1" thickBot="1" x14ac:dyDescent="0.4">
      <c r="A205" s="84" t="s">
        <v>5347</v>
      </c>
      <c r="B205" s="87"/>
      <c r="C205" s="93" t="s">
        <v>5348</v>
      </c>
      <c r="D205" s="94">
        <f>COUNTA(D166:D204)</f>
        <v>39</v>
      </c>
      <c r="E205" s="94">
        <f>SUM(E166:E204)</f>
        <v>285</v>
      </c>
      <c r="F205" s="94">
        <f>SUM(F166:F204)</f>
        <v>289</v>
      </c>
      <c r="G205" s="94">
        <f>SUM(G166:G204)</f>
        <v>574</v>
      </c>
      <c r="H205" s="105">
        <v>43720</v>
      </c>
      <c r="I205" s="95">
        <f>AVERAGE(I166:I204)</f>
        <v>145.64102564102564</v>
      </c>
    </row>
    <row r="206" spans="1:9" hidden="1" outlineLevel="1" x14ac:dyDescent="0.35">
      <c r="A206" s="85" t="s">
        <v>5349</v>
      </c>
      <c r="B206" s="88" t="s">
        <v>5742</v>
      </c>
      <c r="C206" s="99" t="s">
        <v>5350</v>
      </c>
      <c r="D206" s="100" t="s">
        <v>5743</v>
      </c>
      <c r="E206" s="100">
        <v>4</v>
      </c>
      <c r="F206" s="100">
        <v>8</v>
      </c>
      <c r="G206" s="101">
        <f t="shared" ref="G206:G237" si="5">E206+F206</f>
        <v>12</v>
      </c>
      <c r="H206" s="80">
        <v>43743</v>
      </c>
      <c r="I206" s="102">
        <v>150</v>
      </c>
    </row>
    <row r="207" spans="1:9" hidden="1" outlineLevel="1" x14ac:dyDescent="0.35">
      <c r="A207" s="83" t="s">
        <v>5349</v>
      </c>
      <c r="B207" s="86" t="s">
        <v>5744</v>
      </c>
      <c r="C207" s="92" t="s">
        <v>5350</v>
      </c>
      <c r="D207" s="96" t="s">
        <v>5745</v>
      </c>
      <c r="E207" s="96">
        <v>3</v>
      </c>
      <c r="F207" s="96">
        <v>4</v>
      </c>
      <c r="G207" s="97">
        <f t="shared" si="5"/>
        <v>7</v>
      </c>
      <c r="H207" s="80">
        <v>43743</v>
      </c>
      <c r="I207" s="103">
        <v>150</v>
      </c>
    </row>
    <row r="208" spans="1:9" hidden="1" outlineLevel="1" x14ac:dyDescent="0.35">
      <c r="A208" s="83" t="s">
        <v>5349</v>
      </c>
      <c r="B208" s="86" t="s">
        <v>5746</v>
      </c>
      <c r="C208" s="92" t="s">
        <v>5350</v>
      </c>
      <c r="D208" s="96" t="s">
        <v>5747</v>
      </c>
      <c r="E208" s="96">
        <v>2</v>
      </c>
      <c r="F208" s="96">
        <v>4</v>
      </c>
      <c r="G208" s="97">
        <f t="shared" si="5"/>
        <v>6</v>
      </c>
      <c r="H208" s="80">
        <v>43743</v>
      </c>
      <c r="I208" s="103">
        <v>150</v>
      </c>
    </row>
    <row r="209" spans="1:9" hidden="1" outlineLevel="1" x14ac:dyDescent="0.35">
      <c r="A209" s="83" t="s">
        <v>5349</v>
      </c>
      <c r="B209" s="86" t="s">
        <v>5748</v>
      </c>
      <c r="C209" s="92" t="s">
        <v>5350</v>
      </c>
      <c r="D209" s="96" t="s">
        <v>5749</v>
      </c>
      <c r="E209" s="96">
        <v>5</v>
      </c>
      <c r="F209" s="96">
        <v>4</v>
      </c>
      <c r="G209" s="97">
        <f t="shared" si="5"/>
        <v>9</v>
      </c>
      <c r="H209" s="80">
        <v>43743</v>
      </c>
      <c r="I209" s="103">
        <v>150</v>
      </c>
    </row>
    <row r="210" spans="1:9" hidden="1" outlineLevel="1" x14ac:dyDescent="0.35">
      <c r="A210" s="83" t="s">
        <v>5349</v>
      </c>
      <c r="B210" s="86" t="s">
        <v>5750</v>
      </c>
      <c r="C210" s="92" t="s">
        <v>5350</v>
      </c>
      <c r="D210" s="96" t="s">
        <v>5751</v>
      </c>
      <c r="E210" s="96">
        <v>6</v>
      </c>
      <c r="F210" s="96">
        <v>5</v>
      </c>
      <c r="G210" s="97">
        <f t="shared" si="5"/>
        <v>11</v>
      </c>
      <c r="H210" s="80">
        <v>43743</v>
      </c>
      <c r="I210" s="103">
        <v>150</v>
      </c>
    </row>
    <row r="211" spans="1:9" hidden="1" outlineLevel="1" x14ac:dyDescent="0.35">
      <c r="A211" s="83" t="s">
        <v>5349</v>
      </c>
      <c r="B211" s="86" t="s">
        <v>5752</v>
      </c>
      <c r="C211" s="92" t="s">
        <v>5350</v>
      </c>
      <c r="D211" s="96" t="s">
        <v>5753</v>
      </c>
      <c r="E211" s="96">
        <v>2</v>
      </c>
      <c r="F211" s="96">
        <v>4</v>
      </c>
      <c r="G211" s="97">
        <f t="shared" si="5"/>
        <v>6</v>
      </c>
      <c r="H211" s="80">
        <v>43743</v>
      </c>
      <c r="I211" s="103">
        <v>400</v>
      </c>
    </row>
    <row r="212" spans="1:9" hidden="1" outlineLevel="1" x14ac:dyDescent="0.35">
      <c r="A212" s="83" t="s">
        <v>5349</v>
      </c>
      <c r="B212" s="86" t="s">
        <v>5754</v>
      </c>
      <c r="C212" s="92" t="s">
        <v>5350</v>
      </c>
      <c r="D212" s="96" t="s">
        <v>3093</v>
      </c>
      <c r="E212" s="96">
        <v>3</v>
      </c>
      <c r="F212" s="96">
        <v>3</v>
      </c>
      <c r="G212" s="97">
        <f t="shared" si="5"/>
        <v>6</v>
      </c>
      <c r="H212" s="80">
        <v>43743</v>
      </c>
      <c r="I212" s="103">
        <v>250</v>
      </c>
    </row>
    <row r="213" spans="1:9" hidden="1" outlineLevel="1" x14ac:dyDescent="0.35">
      <c r="A213" s="83" t="s">
        <v>5349</v>
      </c>
      <c r="B213" s="86" t="s">
        <v>5755</v>
      </c>
      <c r="C213" s="92" t="s">
        <v>5350</v>
      </c>
      <c r="D213" s="96" t="s">
        <v>5756</v>
      </c>
      <c r="E213" s="96">
        <v>4</v>
      </c>
      <c r="F213" s="96">
        <v>5</v>
      </c>
      <c r="G213" s="97">
        <f t="shared" si="5"/>
        <v>9</v>
      </c>
      <c r="H213" s="80">
        <v>43743</v>
      </c>
      <c r="I213" s="103">
        <v>300</v>
      </c>
    </row>
    <row r="214" spans="1:9" hidden="1" outlineLevel="1" x14ac:dyDescent="0.35">
      <c r="A214" s="83" t="s">
        <v>5349</v>
      </c>
      <c r="B214" s="86" t="s">
        <v>5757</v>
      </c>
      <c r="C214" s="92" t="s">
        <v>5350</v>
      </c>
      <c r="D214" s="96" t="s">
        <v>5758</v>
      </c>
      <c r="E214" s="96">
        <v>3</v>
      </c>
      <c r="F214" s="96">
        <v>4</v>
      </c>
      <c r="G214" s="97">
        <f t="shared" si="5"/>
        <v>7</v>
      </c>
      <c r="H214" s="80">
        <v>43743</v>
      </c>
      <c r="I214" s="103">
        <v>250</v>
      </c>
    </row>
    <row r="215" spans="1:9" hidden="1" outlineLevel="1" x14ac:dyDescent="0.35">
      <c r="A215" s="83" t="s">
        <v>5349</v>
      </c>
      <c r="B215" s="86" t="s">
        <v>5759</v>
      </c>
      <c r="C215" s="92" t="s">
        <v>5350</v>
      </c>
      <c r="D215" s="96" t="s">
        <v>5760</v>
      </c>
      <c r="E215" s="96">
        <v>4</v>
      </c>
      <c r="F215" s="96">
        <v>4</v>
      </c>
      <c r="G215" s="97">
        <f t="shared" si="5"/>
        <v>8</v>
      </c>
      <c r="H215" s="80">
        <v>43743</v>
      </c>
      <c r="I215" s="103">
        <v>350</v>
      </c>
    </row>
    <row r="216" spans="1:9" hidden="1" outlineLevel="1" x14ac:dyDescent="0.35">
      <c r="A216" s="83" t="s">
        <v>5349</v>
      </c>
      <c r="B216" s="86" t="s">
        <v>5761</v>
      </c>
      <c r="C216" s="92" t="s">
        <v>5350</v>
      </c>
      <c r="D216" s="96" t="s">
        <v>5762</v>
      </c>
      <c r="E216" s="96">
        <v>2</v>
      </c>
      <c r="F216" s="96">
        <v>4</v>
      </c>
      <c r="G216" s="97">
        <f t="shared" si="5"/>
        <v>6</v>
      </c>
      <c r="H216" s="80">
        <v>43743</v>
      </c>
      <c r="I216" s="103">
        <v>300</v>
      </c>
    </row>
    <row r="217" spans="1:9" hidden="1" outlineLevel="1" x14ac:dyDescent="0.35">
      <c r="A217" s="83" t="s">
        <v>5349</v>
      </c>
      <c r="B217" s="86" t="s">
        <v>5763</v>
      </c>
      <c r="C217" s="92" t="s">
        <v>5350</v>
      </c>
      <c r="D217" s="96" t="s">
        <v>5764</v>
      </c>
      <c r="E217" s="96">
        <v>9</v>
      </c>
      <c r="F217" s="96">
        <v>8</v>
      </c>
      <c r="G217" s="97">
        <f t="shared" si="5"/>
        <v>17</v>
      </c>
      <c r="H217" s="80">
        <v>43743</v>
      </c>
      <c r="I217" s="103">
        <v>200</v>
      </c>
    </row>
    <row r="218" spans="1:9" hidden="1" outlineLevel="1" x14ac:dyDescent="0.35">
      <c r="A218" s="83" t="s">
        <v>5349</v>
      </c>
      <c r="B218" s="86" t="s">
        <v>5765</v>
      </c>
      <c r="C218" s="92" t="s">
        <v>5350</v>
      </c>
      <c r="D218" s="96" t="s">
        <v>5766</v>
      </c>
      <c r="E218" s="96">
        <v>3</v>
      </c>
      <c r="F218" s="96">
        <v>4</v>
      </c>
      <c r="G218" s="97">
        <f t="shared" si="5"/>
        <v>7</v>
      </c>
      <c r="H218" s="80">
        <v>43743</v>
      </c>
      <c r="I218" s="103">
        <v>210</v>
      </c>
    </row>
    <row r="219" spans="1:9" hidden="1" outlineLevel="1" x14ac:dyDescent="0.35">
      <c r="A219" s="83" t="s">
        <v>5349</v>
      </c>
      <c r="B219" s="86" t="s">
        <v>5767</v>
      </c>
      <c r="C219" s="92" t="s">
        <v>5350</v>
      </c>
      <c r="D219" s="96" t="s">
        <v>5768</v>
      </c>
      <c r="E219" s="96">
        <v>4</v>
      </c>
      <c r="F219" s="96">
        <v>4</v>
      </c>
      <c r="G219" s="97">
        <f t="shared" si="5"/>
        <v>8</v>
      </c>
      <c r="H219" s="80">
        <v>43743</v>
      </c>
      <c r="I219" s="103">
        <v>220</v>
      </c>
    </row>
    <row r="220" spans="1:9" hidden="1" outlineLevel="1" x14ac:dyDescent="0.35">
      <c r="A220" s="83" t="s">
        <v>5349</v>
      </c>
      <c r="B220" s="86" t="s">
        <v>5769</v>
      </c>
      <c r="C220" s="92" t="s">
        <v>5350</v>
      </c>
      <c r="D220" s="96" t="s">
        <v>5770</v>
      </c>
      <c r="E220" s="96">
        <v>5</v>
      </c>
      <c r="F220" s="96">
        <v>6</v>
      </c>
      <c r="G220" s="97">
        <f t="shared" si="5"/>
        <v>11</v>
      </c>
      <c r="H220" s="80">
        <v>43743</v>
      </c>
      <c r="I220" s="103">
        <v>100</v>
      </c>
    </row>
    <row r="221" spans="1:9" hidden="1" outlineLevel="1" x14ac:dyDescent="0.35">
      <c r="A221" s="83" t="s">
        <v>5349</v>
      </c>
      <c r="B221" s="86" t="s">
        <v>5771</v>
      </c>
      <c r="C221" s="92" t="s">
        <v>5350</v>
      </c>
      <c r="D221" s="96" t="s">
        <v>5772</v>
      </c>
      <c r="E221" s="96">
        <v>2</v>
      </c>
      <c r="F221" s="96">
        <v>4</v>
      </c>
      <c r="G221" s="97">
        <f t="shared" si="5"/>
        <v>6</v>
      </c>
      <c r="H221" s="80">
        <v>43743</v>
      </c>
      <c r="I221" s="103">
        <v>150</v>
      </c>
    </row>
    <row r="222" spans="1:9" hidden="1" outlineLevel="1" x14ac:dyDescent="0.35">
      <c r="A222" s="83" t="s">
        <v>5349</v>
      </c>
      <c r="B222" s="86" t="s">
        <v>5773</v>
      </c>
      <c r="C222" s="92" t="s">
        <v>5350</v>
      </c>
      <c r="D222" s="96" t="s">
        <v>5774</v>
      </c>
      <c r="E222" s="96">
        <v>3</v>
      </c>
      <c r="F222" s="96">
        <v>3</v>
      </c>
      <c r="G222" s="97">
        <f t="shared" si="5"/>
        <v>6</v>
      </c>
      <c r="H222" s="80">
        <v>43743</v>
      </c>
      <c r="I222" s="103">
        <v>300</v>
      </c>
    </row>
    <row r="223" spans="1:9" hidden="1" outlineLevel="1" x14ac:dyDescent="0.35">
      <c r="A223" s="83" t="s">
        <v>5349</v>
      </c>
      <c r="B223" s="86" t="s">
        <v>5775</v>
      </c>
      <c r="C223" s="92" t="s">
        <v>5350</v>
      </c>
      <c r="D223" s="96" t="s">
        <v>5776</v>
      </c>
      <c r="E223" s="96">
        <v>3</v>
      </c>
      <c r="F223" s="96">
        <v>4</v>
      </c>
      <c r="G223" s="97">
        <f t="shared" si="5"/>
        <v>7</v>
      </c>
      <c r="H223" s="80">
        <v>43743</v>
      </c>
      <c r="I223" s="103">
        <v>150</v>
      </c>
    </row>
    <row r="224" spans="1:9" hidden="1" outlineLevel="1" x14ac:dyDescent="0.35">
      <c r="A224" s="83" t="s">
        <v>5349</v>
      </c>
      <c r="B224" s="86" t="s">
        <v>5777</v>
      </c>
      <c r="C224" s="92" t="s">
        <v>5350</v>
      </c>
      <c r="D224" s="96" t="s">
        <v>5778</v>
      </c>
      <c r="E224" s="96">
        <v>5</v>
      </c>
      <c r="F224" s="96">
        <v>6</v>
      </c>
      <c r="G224" s="97">
        <f t="shared" si="5"/>
        <v>11</v>
      </c>
      <c r="H224" s="80">
        <v>43743</v>
      </c>
      <c r="I224" s="103">
        <v>150</v>
      </c>
    </row>
    <row r="225" spans="1:9" hidden="1" outlineLevel="1" x14ac:dyDescent="0.35">
      <c r="A225" s="83" t="s">
        <v>5349</v>
      </c>
      <c r="B225" s="86" t="s">
        <v>5779</v>
      </c>
      <c r="C225" s="92" t="s">
        <v>5350</v>
      </c>
      <c r="D225" s="96" t="s">
        <v>5780</v>
      </c>
      <c r="E225" s="96">
        <v>3</v>
      </c>
      <c r="F225" s="96">
        <v>4</v>
      </c>
      <c r="G225" s="97">
        <f t="shared" si="5"/>
        <v>7</v>
      </c>
      <c r="H225" s="80">
        <v>43743</v>
      </c>
      <c r="I225" s="103">
        <v>150</v>
      </c>
    </row>
    <row r="226" spans="1:9" hidden="1" outlineLevel="1" x14ac:dyDescent="0.35">
      <c r="A226" s="83" t="s">
        <v>5349</v>
      </c>
      <c r="B226" s="86" t="s">
        <v>5781</v>
      </c>
      <c r="C226" s="92" t="s">
        <v>5350</v>
      </c>
      <c r="D226" s="96" t="s">
        <v>5782</v>
      </c>
      <c r="E226" s="96">
        <v>9</v>
      </c>
      <c r="F226" s="96">
        <v>4</v>
      </c>
      <c r="G226" s="97">
        <f t="shared" si="5"/>
        <v>13</v>
      </c>
      <c r="H226" s="80">
        <v>43743</v>
      </c>
      <c r="I226" s="103">
        <v>150</v>
      </c>
    </row>
    <row r="227" spans="1:9" hidden="1" outlineLevel="1" x14ac:dyDescent="0.35">
      <c r="A227" s="83" t="s">
        <v>5349</v>
      </c>
      <c r="B227" s="86" t="s">
        <v>5783</v>
      </c>
      <c r="C227" s="92" t="s">
        <v>5350</v>
      </c>
      <c r="D227" s="96" t="s">
        <v>4164</v>
      </c>
      <c r="E227" s="96">
        <v>5</v>
      </c>
      <c r="F227" s="96">
        <v>8</v>
      </c>
      <c r="G227" s="97">
        <f t="shared" si="5"/>
        <v>13</v>
      </c>
      <c r="H227" s="80">
        <v>43743</v>
      </c>
      <c r="I227" s="103">
        <v>200</v>
      </c>
    </row>
    <row r="228" spans="1:9" hidden="1" outlineLevel="1" x14ac:dyDescent="0.35">
      <c r="A228" s="83" t="s">
        <v>5349</v>
      </c>
      <c r="B228" s="86" t="s">
        <v>5784</v>
      </c>
      <c r="C228" s="92" t="s">
        <v>5350</v>
      </c>
      <c r="D228" s="96" t="s">
        <v>5785</v>
      </c>
      <c r="E228" s="96">
        <v>5</v>
      </c>
      <c r="F228" s="96">
        <v>6</v>
      </c>
      <c r="G228" s="97">
        <f t="shared" si="5"/>
        <v>11</v>
      </c>
      <c r="H228" s="80">
        <v>43743</v>
      </c>
      <c r="I228" s="103">
        <v>300</v>
      </c>
    </row>
    <row r="229" spans="1:9" hidden="1" outlineLevel="1" x14ac:dyDescent="0.35">
      <c r="A229" s="83" t="s">
        <v>5349</v>
      </c>
      <c r="B229" s="86" t="s">
        <v>5786</v>
      </c>
      <c r="C229" s="92" t="s">
        <v>5350</v>
      </c>
      <c r="D229" s="96" t="s">
        <v>5787</v>
      </c>
      <c r="E229" s="96">
        <v>2</v>
      </c>
      <c r="F229" s="96">
        <v>4</v>
      </c>
      <c r="G229" s="97">
        <f t="shared" si="5"/>
        <v>6</v>
      </c>
      <c r="H229" s="80">
        <v>43743</v>
      </c>
      <c r="I229" s="103">
        <v>150</v>
      </c>
    </row>
    <row r="230" spans="1:9" hidden="1" outlineLevel="1" x14ac:dyDescent="0.35">
      <c r="A230" s="83" t="s">
        <v>5349</v>
      </c>
      <c r="B230" s="86" t="s">
        <v>5788</v>
      </c>
      <c r="C230" s="92" t="s">
        <v>5350</v>
      </c>
      <c r="D230" s="96" t="s">
        <v>5789</v>
      </c>
      <c r="E230" s="96">
        <v>4</v>
      </c>
      <c r="F230" s="96">
        <v>6</v>
      </c>
      <c r="G230" s="97">
        <f t="shared" si="5"/>
        <v>10</v>
      </c>
      <c r="H230" s="80">
        <v>43743</v>
      </c>
      <c r="I230" s="103">
        <v>200</v>
      </c>
    </row>
    <row r="231" spans="1:9" hidden="1" outlineLevel="1" x14ac:dyDescent="0.35">
      <c r="A231" s="83" t="s">
        <v>5349</v>
      </c>
      <c r="B231" s="86" t="s">
        <v>5790</v>
      </c>
      <c r="C231" s="92" t="s">
        <v>5350</v>
      </c>
      <c r="D231" s="96" t="s">
        <v>5791</v>
      </c>
      <c r="E231" s="96">
        <v>4</v>
      </c>
      <c r="F231" s="96">
        <v>6</v>
      </c>
      <c r="G231" s="97">
        <f t="shared" si="5"/>
        <v>10</v>
      </c>
      <c r="H231" s="80">
        <v>43743</v>
      </c>
      <c r="I231" s="103">
        <v>500</v>
      </c>
    </row>
    <row r="232" spans="1:9" hidden="1" outlineLevel="1" x14ac:dyDescent="0.35">
      <c r="A232" s="83" t="s">
        <v>5349</v>
      </c>
      <c r="B232" s="86" t="s">
        <v>5792</v>
      </c>
      <c r="C232" s="92" t="s">
        <v>5350</v>
      </c>
      <c r="D232" s="96" t="s">
        <v>5793</v>
      </c>
      <c r="E232" s="96">
        <v>4</v>
      </c>
      <c r="F232" s="96">
        <v>6</v>
      </c>
      <c r="G232" s="97">
        <f t="shared" si="5"/>
        <v>10</v>
      </c>
      <c r="H232" s="80">
        <v>43743</v>
      </c>
      <c r="I232" s="103">
        <v>150</v>
      </c>
    </row>
    <row r="233" spans="1:9" hidden="1" outlineLevel="1" x14ac:dyDescent="0.35">
      <c r="A233" s="83" t="s">
        <v>5349</v>
      </c>
      <c r="B233" s="86" t="s">
        <v>5794</v>
      </c>
      <c r="C233" s="92" t="s">
        <v>5350</v>
      </c>
      <c r="D233" s="96" t="s">
        <v>5795</v>
      </c>
      <c r="E233" s="96">
        <v>4</v>
      </c>
      <c r="F233" s="96">
        <v>6</v>
      </c>
      <c r="G233" s="97">
        <f t="shared" si="5"/>
        <v>10</v>
      </c>
      <c r="H233" s="80">
        <v>43743</v>
      </c>
      <c r="I233" s="103">
        <v>150</v>
      </c>
    </row>
    <row r="234" spans="1:9" hidden="1" outlineLevel="1" x14ac:dyDescent="0.35">
      <c r="A234" s="83" t="s">
        <v>5349</v>
      </c>
      <c r="B234" s="86" t="s">
        <v>5796</v>
      </c>
      <c r="C234" s="92" t="s">
        <v>5350</v>
      </c>
      <c r="D234" s="96" t="s">
        <v>5797</v>
      </c>
      <c r="E234" s="96">
        <v>2</v>
      </c>
      <c r="F234" s="96">
        <v>4</v>
      </c>
      <c r="G234" s="97">
        <f t="shared" si="5"/>
        <v>6</v>
      </c>
      <c r="H234" s="80">
        <v>43743</v>
      </c>
      <c r="I234" s="103">
        <v>150</v>
      </c>
    </row>
    <row r="235" spans="1:9" hidden="1" outlineLevel="1" x14ac:dyDescent="0.35">
      <c r="A235" s="83" t="s">
        <v>5349</v>
      </c>
      <c r="B235" s="86" t="s">
        <v>5798</v>
      </c>
      <c r="C235" s="92" t="s">
        <v>5350</v>
      </c>
      <c r="D235" s="96" t="s">
        <v>5799</v>
      </c>
      <c r="E235" s="96">
        <v>4</v>
      </c>
      <c r="F235" s="96">
        <v>6</v>
      </c>
      <c r="G235" s="97">
        <f t="shared" si="5"/>
        <v>10</v>
      </c>
      <c r="H235" s="80">
        <v>43743</v>
      </c>
      <c r="I235" s="103">
        <v>300</v>
      </c>
    </row>
    <row r="236" spans="1:9" hidden="1" outlineLevel="1" x14ac:dyDescent="0.35">
      <c r="A236" s="83" t="s">
        <v>5349</v>
      </c>
      <c r="B236" s="86" t="s">
        <v>5800</v>
      </c>
      <c r="C236" s="92" t="s">
        <v>5350</v>
      </c>
      <c r="D236" s="96" t="s">
        <v>5801</v>
      </c>
      <c r="E236" s="96">
        <v>2</v>
      </c>
      <c r="F236" s="96">
        <v>4</v>
      </c>
      <c r="G236" s="97">
        <f t="shared" si="5"/>
        <v>6</v>
      </c>
      <c r="H236" s="80">
        <v>43743</v>
      </c>
      <c r="I236" s="103">
        <v>250</v>
      </c>
    </row>
    <row r="237" spans="1:9" hidden="1" outlineLevel="1" x14ac:dyDescent="0.35">
      <c r="A237" s="83" t="s">
        <v>5349</v>
      </c>
      <c r="B237" s="86" t="s">
        <v>5802</v>
      </c>
      <c r="C237" s="92" t="s">
        <v>5350</v>
      </c>
      <c r="D237" s="96" t="s">
        <v>5803</v>
      </c>
      <c r="E237" s="96">
        <v>4</v>
      </c>
      <c r="F237" s="96">
        <v>4</v>
      </c>
      <c r="G237" s="97">
        <f t="shared" si="5"/>
        <v>8</v>
      </c>
      <c r="H237" s="80">
        <v>43743</v>
      </c>
      <c r="I237" s="103">
        <v>150</v>
      </c>
    </row>
    <row r="238" spans="1:9" hidden="1" outlineLevel="1" x14ac:dyDescent="0.35">
      <c r="A238" s="83" t="s">
        <v>5349</v>
      </c>
      <c r="B238" s="86" t="s">
        <v>5804</v>
      </c>
      <c r="C238" s="92" t="s">
        <v>5350</v>
      </c>
      <c r="D238" s="96" t="s">
        <v>5805</v>
      </c>
      <c r="E238" s="96">
        <v>2</v>
      </c>
      <c r="F238" s="96">
        <v>4</v>
      </c>
      <c r="G238" s="97">
        <f t="shared" ref="G238:G257" si="6">E238+F238</f>
        <v>6</v>
      </c>
      <c r="H238" s="80">
        <v>43743</v>
      </c>
      <c r="I238" s="103">
        <v>172</v>
      </c>
    </row>
    <row r="239" spans="1:9" hidden="1" outlineLevel="1" x14ac:dyDescent="0.35">
      <c r="A239" s="83" t="s">
        <v>5349</v>
      </c>
      <c r="B239" s="86" t="s">
        <v>5806</v>
      </c>
      <c r="C239" s="92" t="s">
        <v>5350</v>
      </c>
      <c r="D239" s="96" t="s">
        <v>2919</v>
      </c>
      <c r="E239" s="96">
        <v>3</v>
      </c>
      <c r="F239" s="96">
        <v>4</v>
      </c>
      <c r="G239" s="97">
        <f t="shared" si="6"/>
        <v>7</v>
      </c>
      <c r="H239" s="80">
        <v>43743</v>
      </c>
      <c r="I239" s="103">
        <v>260</v>
      </c>
    </row>
    <row r="240" spans="1:9" hidden="1" outlineLevel="1" x14ac:dyDescent="0.35">
      <c r="A240" s="83" t="s">
        <v>5349</v>
      </c>
      <c r="B240" s="86" t="s">
        <v>5807</v>
      </c>
      <c r="C240" s="92" t="s">
        <v>5350</v>
      </c>
      <c r="D240" s="96" t="s">
        <v>5808</v>
      </c>
      <c r="E240" s="96">
        <v>4</v>
      </c>
      <c r="F240" s="96">
        <v>4</v>
      </c>
      <c r="G240" s="97">
        <f t="shared" si="6"/>
        <v>8</v>
      </c>
      <c r="H240" s="80">
        <v>43743</v>
      </c>
      <c r="I240" s="103">
        <v>170</v>
      </c>
    </row>
    <row r="241" spans="1:9" hidden="1" outlineLevel="1" x14ac:dyDescent="0.35">
      <c r="A241" s="83" t="s">
        <v>5349</v>
      </c>
      <c r="B241" s="86" t="s">
        <v>5809</v>
      </c>
      <c r="C241" s="92" t="s">
        <v>5350</v>
      </c>
      <c r="D241" s="96" t="s">
        <v>5810</v>
      </c>
      <c r="E241" s="96">
        <v>4</v>
      </c>
      <c r="F241" s="96">
        <v>6</v>
      </c>
      <c r="G241" s="97">
        <f t="shared" si="6"/>
        <v>10</v>
      </c>
      <c r="H241" s="80">
        <v>43743</v>
      </c>
      <c r="I241" s="103">
        <v>200</v>
      </c>
    </row>
    <row r="242" spans="1:9" hidden="1" outlineLevel="1" x14ac:dyDescent="0.35">
      <c r="A242" s="83" t="s">
        <v>5349</v>
      </c>
      <c r="B242" s="86" t="s">
        <v>5811</v>
      </c>
      <c r="C242" s="92" t="s">
        <v>5350</v>
      </c>
      <c r="D242" s="96" t="s">
        <v>5812</v>
      </c>
      <c r="E242" s="96">
        <v>3</v>
      </c>
      <c r="F242" s="96">
        <v>4</v>
      </c>
      <c r="G242" s="97">
        <f t="shared" si="6"/>
        <v>7</v>
      </c>
      <c r="H242" s="80">
        <v>43743</v>
      </c>
      <c r="I242" s="103">
        <v>300</v>
      </c>
    </row>
    <row r="243" spans="1:9" hidden="1" outlineLevel="1" x14ac:dyDescent="0.35">
      <c r="A243" s="83" t="s">
        <v>5349</v>
      </c>
      <c r="B243" s="86" t="s">
        <v>5813</v>
      </c>
      <c r="C243" s="92" t="s">
        <v>5350</v>
      </c>
      <c r="D243" s="96" t="s">
        <v>4968</v>
      </c>
      <c r="E243" s="96">
        <v>4</v>
      </c>
      <c r="F243" s="96">
        <v>4</v>
      </c>
      <c r="G243" s="97">
        <f t="shared" si="6"/>
        <v>8</v>
      </c>
      <c r="H243" s="80">
        <v>43743</v>
      </c>
      <c r="I243" s="103">
        <v>400</v>
      </c>
    </row>
    <row r="244" spans="1:9" hidden="1" outlineLevel="1" x14ac:dyDescent="0.35">
      <c r="A244" s="83" t="s">
        <v>5349</v>
      </c>
      <c r="B244" s="86" t="s">
        <v>5814</v>
      </c>
      <c r="C244" s="92" t="s">
        <v>5350</v>
      </c>
      <c r="D244" s="96" t="s">
        <v>5815</v>
      </c>
      <c r="E244" s="96">
        <v>4</v>
      </c>
      <c r="F244" s="96">
        <v>4</v>
      </c>
      <c r="G244" s="97">
        <f t="shared" si="6"/>
        <v>8</v>
      </c>
      <c r="H244" s="80">
        <v>43743</v>
      </c>
      <c r="I244" s="103">
        <v>200</v>
      </c>
    </row>
    <row r="245" spans="1:9" hidden="1" outlineLevel="1" x14ac:dyDescent="0.35">
      <c r="A245" s="83" t="s">
        <v>5349</v>
      </c>
      <c r="B245" s="86" t="s">
        <v>5816</v>
      </c>
      <c r="C245" s="92" t="s">
        <v>5350</v>
      </c>
      <c r="D245" s="96" t="s">
        <v>5817</v>
      </c>
      <c r="E245" s="96">
        <v>5</v>
      </c>
      <c r="F245" s="96">
        <v>5</v>
      </c>
      <c r="G245" s="97">
        <f t="shared" si="6"/>
        <v>10</v>
      </c>
      <c r="H245" s="80">
        <v>43743</v>
      </c>
      <c r="I245" s="103">
        <v>200</v>
      </c>
    </row>
    <row r="246" spans="1:9" hidden="1" outlineLevel="1" x14ac:dyDescent="0.35">
      <c r="A246" s="83" t="s">
        <v>5349</v>
      </c>
      <c r="B246" s="86" t="s">
        <v>5818</v>
      </c>
      <c r="C246" s="92" t="s">
        <v>5350</v>
      </c>
      <c r="D246" s="96" t="s">
        <v>1008</v>
      </c>
      <c r="E246" s="96">
        <v>4</v>
      </c>
      <c r="F246" s="96">
        <v>6</v>
      </c>
      <c r="G246" s="97">
        <f t="shared" si="6"/>
        <v>10</v>
      </c>
      <c r="H246" s="80">
        <v>43743</v>
      </c>
      <c r="I246" s="103">
        <v>150</v>
      </c>
    </row>
    <row r="247" spans="1:9" hidden="1" outlineLevel="1" x14ac:dyDescent="0.35">
      <c r="A247" s="83" t="s">
        <v>5349</v>
      </c>
      <c r="B247" s="86" t="s">
        <v>5819</v>
      </c>
      <c r="C247" s="92" t="s">
        <v>5350</v>
      </c>
      <c r="D247" s="96" t="s">
        <v>5820</v>
      </c>
      <c r="E247" s="96">
        <v>3</v>
      </c>
      <c r="F247" s="96">
        <v>6</v>
      </c>
      <c r="G247" s="97">
        <f t="shared" si="6"/>
        <v>9</v>
      </c>
      <c r="H247" s="80">
        <v>43743</v>
      </c>
      <c r="I247" s="103">
        <v>190</v>
      </c>
    </row>
    <row r="248" spans="1:9" hidden="1" outlineLevel="1" x14ac:dyDescent="0.35">
      <c r="A248" s="83" t="s">
        <v>5349</v>
      </c>
      <c r="B248" s="86" t="s">
        <v>5821</v>
      </c>
      <c r="C248" s="92" t="s">
        <v>5350</v>
      </c>
      <c r="D248" s="96" t="s">
        <v>5822</v>
      </c>
      <c r="E248" s="96">
        <v>4</v>
      </c>
      <c r="F248" s="96">
        <v>6</v>
      </c>
      <c r="G248" s="97">
        <f t="shared" si="6"/>
        <v>10</v>
      </c>
      <c r="H248" s="80">
        <v>43743</v>
      </c>
      <c r="I248" s="103">
        <v>150</v>
      </c>
    </row>
    <row r="249" spans="1:9" hidden="1" outlineLevel="1" x14ac:dyDescent="0.35">
      <c r="A249" s="83" t="s">
        <v>5349</v>
      </c>
      <c r="B249" s="86" t="s">
        <v>5823</v>
      </c>
      <c r="C249" s="92" t="s">
        <v>5350</v>
      </c>
      <c r="D249" s="96" t="s">
        <v>5824</v>
      </c>
      <c r="E249" s="96">
        <v>4</v>
      </c>
      <c r="F249" s="96">
        <v>6</v>
      </c>
      <c r="G249" s="97">
        <f t="shared" si="6"/>
        <v>10</v>
      </c>
      <c r="H249" s="80">
        <v>43743</v>
      </c>
      <c r="I249" s="103">
        <v>100</v>
      </c>
    </row>
    <row r="250" spans="1:9" hidden="1" outlineLevel="1" x14ac:dyDescent="0.35">
      <c r="A250" s="83" t="s">
        <v>5349</v>
      </c>
      <c r="B250" s="86" t="s">
        <v>5825</v>
      </c>
      <c r="C250" s="92" t="s">
        <v>5350</v>
      </c>
      <c r="D250" s="96" t="s">
        <v>5826</v>
      </c>
      <c r="E250" s="96">
        <v>4</v>
      </c>
      <c r="F250" s="96">
        <v>5</v>
      </c>
      <c r="G250" s="97">
        <f t="shared" si="6"/>
        <v>9</v>
      </c>
      <c r="H250" s="80">
        <v>43743</v>
      </c>
      <c r="I250" s="103">
        <v>120</v>
      </c>
    </row>
    <row r="251" spans="1:9" hidden="1" outlineLevel="1" x14ac:dyDescent="0.35">
      <c r="A251" s="83" t="s">
        <v>5349</v>
      </c>
      <c r="B251" s="86" t="s">
        <v>5827</v>
      </c>
      <c r="C251" s="92" t="s">
        <v>5350</v>
      </c>
      <c r="D251" s="96" t="s">
        <v>5828</v>
      </c>
      <c r="E251" s="96">
        <v>4</v>
      </c>
      <c r="F251" s="96">
        <v>6</v>
      </c>
      <c r="G251" s="97">
        <f t="shared" si="6"/>
        <v>10</v>
      </c>
      <c r="H251" s="80">
        <v>43743</v>
      </c>
      <c r="I251" s="103">
        <v>220</v>
      </c>
    </row>
    <row r="252" spans="1:9" hidden="1" outlineLevel="1" x14ac:dyDescent="0.35">
      <c r="A252" s="83" t="s">
        <v>5349</v>
      </c>
      <c r="B252" s="86" t="s">
        <v>5829</v>
      </c>
      <c r="C252" s="92" t="s">
        <v>5350</v>
      </c>
      <c r="D252" s="96" t="s">
        <v>5830</v>
      </c>
      <c r="E252" s="96">
        <v>4</v>
      </c>
      <c r="F252" s="96">
        <v>5</v>
      </c>
      <c r="G252" s="97">
        <f t="shared" si="6"/>
        <v>9</v>
      </c>
      <c r="H252" s="80">
        <v>43743</v>
      </c>
      <c r="I252" s="103">
        <v>200</v>
      </c>
    </row>
    <row r="253" spans="1:9" hidden="1" outlineLevel="1" x14ac:dyDescent="0.35">
      <c r="A253" s="83" t="s">
        <v>5349</v>
      </c>
      <c r="B253" s="86" t="s">
        <v>5831</v>
      </c>
      <c r="C253" s="92" t="s">
        <v>5350</v>
      </c>
      <c r="D253" s="96" t="s">
        <v>5832</v>
      </c>
      <c r="E253" s="96">
        <v>4</v>
      </c>
      <c r="F253" s="96">
        <v>4</v>
      </c>
      <c r="G253" s="97">
        <f t="shared" si="6"/>
        <v>8</v>
      </c>
      <c r="H253" s="80">
        <v>43743</v>
      </c>
      <c r="I253" s="103">
        <v>210</v>
      </c>
    </row>
    <row r="254" spans="1:9" hidden="1" outlineLevel="1" x14ac:dyDescent="0.35">
      <c r="A254" s="83" t="s">
        <v>5349</v>
      </c>
      <c r="B254" s="86" t="s">
        <v>5833</v>
      </c>
      <c r="C254" s="92" t="s">
        <v>5350</v>
      </c>
      <c r="D254" s="96" t="s">
        <v>5834</v>
      </c>
      <c r="E254" s="96">
        <v>4</v>
      </c>
      <c r="F254" s="96">
        <v>5</v>
      </c>
      <c r="G254" s="97">
        <f t="shared" si="6"/>
        <v>9</v>
      </c>
      <c r="H254" s="80">
        <v>43743</v>
      </c>
      <c r="I254" s="103">
        <v>250</v>
      </c>
    </row>
    <row r="255" spans="1:9" hidden="1" outlineLevel="1" x14ac:dyDescent="0.35">
      <c r="A255" s="83" t="s">
        <v>5349</v>
      </c>
      <c r="B255" s="86" t="s">
        <v>5835</v>
      </c>
      <c r="C255" s="92" t="s">
        <v>5350</v>
      </c>
      <c r="D255" s="96" t="s">
        <v>5836</v>
      </c>
      <c r="E255" s="96">
        <v>4</v>
      </c>
      <c r="F255" s="96">
        <v>5</v>
      </c>
      <c r="G255" s="97">
        <f t="shared" si="6"/>
        <v>9</v>
      </c>
      <c r="H255" s="80">
        <v>43743</v>
      </c>
      <c r="I255" s="103">
        <v>300</v>
      </c>
    </row>
    <row r="256" spans="1:9" hidden="1" outlineLevel="1" x14ac:dyDescent="0.35">
      <c r="A256" s="83" t="s">
        <v>5349</v>
      </c>
      <c r="B256" s="86" t="s">
        <v>5837</v>
      </c>
      <c r="C256" s="92" t="s">
        <v>5350</v>
      </c>
      <c r="D256" s="96" t="s">
        <v>5838</v>
      </c>
      <c r="E256" s="96">
        <v>4</v>
      </c>
      <c r="F256" s="96">
        <v>5</v>
      </c>
      <c r="G256" s="97">
        <f t="shared" si="6"/>
        <v>9</v>
      </c>
      <c r="H256" s="80">
        <v>43743</v>
      </c>
      <c r="I256" s="103">
        <v>150</v>
      </c>
    </row>
    <row r="257" spans="1:9" hidden="1" outlineLevel="1" x14ac:dyDescent="0.35">
      <c r="A257" s="83" t="s">
        <v>5349</v>
      </c>
      <c r="B257" s="86" t="s">
        <v>5839</v>
      </c>
      <c r="C257" s="92" t="s">
        <v>5350</v>
      </c>
      <c r="D257" s="96" t="s">
        <v>5840</v>
      </c>
      <c r="E257" s="96">
        <v>4</v>
      </c>
      <c r="F257" s="96">
        <v>4</v>
      </c>
      <c r="G257" s="97">
        <f t="shared" si="6"/>
        <v>8</v>
      </c>
      <c r="H257" s="80">
        <v>43743</v>
      </c>
      <c r="I257" s="103">
        <v>200</v>
      </c>
    </row>
    <row r="258" spans="1:9" ht="15" collapsed="1" thickBot="1" x14ac:dyDescent="0.4">
      <c r="A258" s="84" t="s">
        <v>5349</v>
      </c>
      <c r="B258" s="87"/>
      <c r="C258" s="93" t="s">
        <v>5350</v>
      </c>
      <c r="D258" s="94">
        <f>COUNTA(D206:D257)</f>
        <v>52</v>
      </c>
      <c r="E258" s="94">
        <f>SUM(E206:E257)</f>
        <v>200</v>
      </c>
      <c r="F258" s="94">
        <f>SUM(F206:F257)</f>
        <v>254</v>
      </c>
      <c r="G258" s="94">
        <f>SUM(G206:G257)</f>
        <v>454</v>
      </c>
      <c r="H258" s="105">
        <v>43743</v>
      </c>
      <c r="I258" s="95">
        <f>AVERAGE(I206:I257)</f>
        <v>211.96153846153845</v>
      </c>
    </row>
    <row r="259" spans="1:9" hidden="1" outlineLevel="1" x14ac:dyDescent="0.35">
      <c r="A259" s="85" t="s">
        <v>5351</v>
      </c>
      <c r="B259" s="88" t="s">
        <v>5841</v>
      </c>
      <c r="C259" s="99" t="s">
        <v>5352</v>
      </c>
      <c r="D259" s="100" t="s">
        <v>5842</v>
      </c>
      <c r="E259" s="100">
        <v>4</v>
      </c>
      <c r="F259" s="100">
        <v>3</v>
      </c>
      <c r="G259" s="101">
        <f t="shared" ref="G259:G290" si="7">E259+F259</f>
        <v>7</v>
      </c>
      <c r="H259" s="81">
        <v>43615</v>
      </c>
      <c r="I259" s="102">
        <v>200</v>
      </c>
    </row>
    <row r="260" spans="1:9" hidden="1" outlineLevel="1" x14ac:dyDescent="0.35">
      <c r="A260" s="83" t="s">
        <v>5351</v>
      </c>
      <c r="B260" s="86" t="s">
        <v>5843</v>
      </c>
      <c r="C260" s="92" t="s">
        <v>5352</v>
      </c>
      <c r="D260" s="96" t="s">
        <v>5844</v>
      </c>
      <c r="E260" s="96">
        <v>3</v>
      </c>
      <c r="F260" s="96">
        <v>3</v>
      </c>
      <c r="G260" s="97">
        <f t="shared" si="7"/>
        <v>6</v>
      </c>
      <c r="H260" s="81">
        <v>43615</v>
      </c>
      <c r="I260" s="103">
        <v>300</v>
      </c>
    </row>
    <row r="261" spans="1:9" hidden="1" outlineLevel="1" x14ac:dyDescent="0.35">
      <c r="A261" s="83" t="s">
        <v>5351</v>
      </c>
      <c r="B261" s="86" t="s">
        <v>5845</v>
      </c>
      <c r="C261" s="92" t="s">
        <v>5352</v>
      </c>
      <c r="D261" s="96" t="s">
        <v>5846</v>
      </c>
      <c r="E261" s="96">
        <v>2</v>
      </c>
      <c r="F261" s="96">
        <v>3</v>
      </c>
      <c r="G261" s="97">
        <f t="shared" si="7"/>
        <v>5</v>
      </c>
      <c r="H261" s="81">
        <v>43615</v>
      </c>
      <c r="I261" s="103">
        <v>250</v>
      </c>
    </row>
    <row r="262" spans="1:9" hidden="1" outlineLevel="1" x14ac:dyDescent="0.35">
      <c r="A262" s="83" t="s">
        <v>5351</v>
      </c>
      <c r="B262" s="86" t="s">
        <v>5847</v>
      </c>
      <c r="C262" s="92" t="s">
        <v>5352</v>
      </c>
      <c r="D262" s="96" t="s">
        <v>5848</v>
      </c>
      <c r="E262" s="96">
        <v>2</v>
      </c>
      <c r="F262" s="96">
        <v>3</v>
      </c>
      <c r="G262" s="97">
        <f t="shared" si="7"/>
        <v>5</v>
      </c>
      <c r="H262" s="81">
        <v>43615</v>
      </c>
      <c r="I262" s="103">
        <v>190</v>
      </c>
    </row>
    <row r="263" spans="1:9" hidden="1" outlineLevel="1" x14ac:dyDescent="0.35">
      <c r="A263" s="83" t="s">
        <v>5351</v>
      </c>
      <c r="B263" s="86" t="s">
        <v>5849</v>
      </c>
      <c r="C263" s="92" t="s">
        <v>5352</v>
      </c>
      <c r="D263" s="96" t="s">
        <v>5850</v>
      </c>
      <c r="E263" s="96">
        <v>3</v>
      </c>
      <c r="F263" s="96">
        <v>3</v>
      </c>
      <c r="G263" s="97">
        <f t="shared" si="7"/>
        <v>6</v>
      </c>
      <c r="H263" s="81">
        <v>43615</v>
      </c>
      <c r="I263" s="103">
        <v>420</v>
      </c>
    </row>
    <row r="264" spans="1:9" hidden="1" outlineLevel="1" x14ac:dyDescent="0.35">
      <c r="A264" s="83" t="s">
        <v>5351</v>
      </c>
      <c r="B264" s="86" t="s">
        <v>5851</v>
      </c>
      <c r="C264" s="92" t="s">
        <v>5352</v>
      </c>
      <c r="D264" s="96" t="s">
        <v>5852</v>
      </c>
      <c r="E264" s="96">
        <v>2</v>
      </c>
      <c r="F264" s="96">
        <v>3</v>
      </c>
      <c r="G264" s="97">
        <f t="shared" si="7"/>
        <v>5</v>
      </c>
      <c r="H264" s="81">
        <v>43615</v>
      </c>
      <c r="I264" s="103">
        <v>300</v>
      </c>
    </row>
    <row r="265" spans="1:9" hidden="1" outlineLevel="1" x14ac:dyDescent="0.35">
      <c r="A265" s="83" t="s">
        <v>5351</v>
      </c>
      <c r="B265" s="86" t="s">
        <v>5853</v>
      </c>
      <c r="C265" s="92" t="s">
        <v>5352</v>
      </c>
      <c r="D265" s="96" t="s">
        <v>5854</v>
      </c>
      <c r="E265" s="96">
        <v>3</v>
      </c>
      <c r="F265" s="96">
        <v>4</v>
      </c>
      <c r="G265" s="97">
        <f t="shared" si="7"/>
        <v>7</v>
      </c>
      <c r="H265" s="81">
        <v>43615</v>
      </c>
      <c r="I265" s="103">
        <v>350</v>
      </c>
    </row>
    <row r="266" spans="1:9" hidden="1" outlineLevel="1" x14ac:dyDescent="0.35">
      <c r="A266" s="83" t="s">
        <v>5351</v>
      </c>
      <c r="B266" s="86" t="s">
        <v>5855</v>
      </c>
      <c r="C266" s="92" t="s">
        <v>5352</v>
      </c>
      <c r="D266" s="96" t="s">
        <v>5856</v>
      </c>
      <c r="E266" s="96">
        <v>4</v>
      </c>
      <c r="F266" s="96">
        <v>3</v>
      </c>
      <c r="G266" s="97">
        <f t="shared" si="7"/>
        <v>7</v>
      </c>
      <c r="H266" s="81">
        <v>43615</v>
      </c>
      <c r="I266" s="103">
        <v>290</v>
      </c>
    </row>
    <row r="267" spans="1:9" hidden="1" outlineLevel="1" x14ac:dyDescent="0.35">
      <c r="A267" s="83" t="s">
        <v>5351</v>
      </c>
      <c r="B267" s="86" t="s">
        <v>5857</v>
      </c>
      <c r="C267" s="92" t="s">
        <v>5352</v>
      </c>
      <c r="D267" s="96" t="s">
        <v>5858</v>
      </c>
      <c r="E267" s="96">
        <v>3</v>
      </c>
      <c r="F267" s="96">
        <v>3</v>
      </c>
      <c r="G267" s="97">
        <f t="shared" si="7"/>
        <v>6</v>
      </c>
      <c r="H267" s="81">
        <v>43615</v>
      </c>
      <c r="I267" s="103">
        <v>300</v>
      </c>
    </row>
    <row r="268" spans="1:9" hidden="1" outlineLevel="1" x14ac:dyDescent="0.35">
      <c r="A268" s="83" t="s">
        <v>5351</v>
      </c>
      <c r="B268" s="86" t="s">
        <v>5859</v>
      </c>
      <c r="C268" s="92" t="s">
        <v>5352</v>
      </c>
      <c r="D268" s="96" t="s">
        <v>5860</v>
      </c>
      <c r="E268" s="96">
        <v>4</v>
      </c>
      <c r="F268" s="96">
        <v>3</v>
      </c>
      <c r="G268" s="97">
        <f t="shared" si="7"/>
        <v>7</v>
      </c>
      <c r="H268" s="81">
        <v>43615</v>
      </c>
      <c r="I268" s="103">
        <v>100</v>
      </c>
    </row>
    <row r="269" spans="1:9" hidden="1" outlineLevel="1" x14ac:dyDescent="0.35">
      <c r="A269" s="83" t="s">
        <v>5351</v>
      </c>
      <c r="B269" s="86" t="s">
        <v>5861</v>
      </c>
      <c r="C269" s="92" t="s">
        <v>5352</v>
      </c>
      <c r="D269" s="96" t="s">
        <v>5862</v>
      </c>
      <c r="E269" s="96">
        <v>3</v>
      </c>
      <c r="F269" s="96">
        <v>4</v>
      </c>
      <c r="G269" s="97">
        <f t="shared" si="7"/>
        <v>7</v>
      </c>
      <c r="H269" s="81">
        <v>43615</v>
      </c>
      <c r="I269" s="103">
        <v>470</v>
      </c>
    </row>
    <row r="270" spans="1:9" hidden="1" outlineLevel="1" x14ac:dyDescent="0.35">
      <c r="A270" s="83" t="s">
        <v>5351</v>
      </c>
      <c r="B270" s="86" t="s">
        <v>5863</v>
      </c>
      <c r="C270" s="92" t="s">
        <v>5352</v>
      </c>
      <c r="D270" s="96" t="s">
        <v>5864</v>
      </c>
      <c r="E270" s="96">
        <v>3</v>
      </c>
      <c r="F270" s="96">
        <v>4</v>
      </c>
      <c r="G270" s="97">
        <f t="shared" si="7"/>
        <v>7</v>
      </c>
      <c r="H270" s="81">
        <v>43615</v>
      </c>
      <c r="I270" s="103">
        <v>300</v>
      </c>
    </row>
    <row r="271" spans="1:9" hidden="1" outlineLevel="1" x14ac:dyDescent="0.35">
      <c r="A271" s="83" t="s">
        <v>5351</v>
      </c>
      <c r="B271" s="86" t="s">
        <v>5865</v>
      </c>
      <c r="C271" s="92" t="s">
        <v>5352</v>
      </c>
      <c r="D271" s="96" t="s">
        <v>5866</v>
      </c>
      <c r="E271" s="96">
        <v>4</v>
      </c>
      <c r="F271" s="96">
        <v>4</v>
      </c>
      <c r="G271" s="97">
        <f t="shared" si="7"/>
        <v>8</v>
      </c>
      <c r="H271" s="81">
        <v>43615</v>
      </c>
      <c r="I271" s="103">
        <v>500</v>
      </c>
    </row>
    <row r="272" spans="1:9" hidden="1" outlineLevel="1" x14ac:dyDescent="0.35">
      <c r="A272" s="83" t="s">
        <v>5351</v>
      </c>
      <c r="B272" s="86" t="s">
        <v>5867</v>
      </c>
      <c r="C272" s="92" t="s">
        <v>5352</v>
      </c>
      <c r="D272" s="96" t="s">
        <v>5868</v>
      </c>
      <c r="E272" s="96">
        <v>3</v>
      </c>
      <c r="F272" s="96">
        <v>4</v>
      </c>
      <c r="G272" s="97">
        <f t="shared" si="7"/>
        <v>7</v>
      </c>
      <c r="H272" s="81">
        <v>43615</v>
      </c>
      <c r="I272" s="103">
        <v>270</v>
      </c>
    </row>
    <row r="273" spans="1:9" hidden="1" outlineLevel="1" x14ac:dyDescent="0.35">
      <c r="A273" s="83" t="s">
        <v>5351</v>
      </c>
      <c r="B273" s="86" t="s">
        <v>5869</v>
      </c>
      <c r="C273" s="92" t="s">
        <v>5352</v>
      </c>
      <c r="D273" s="96" t="s">
        <v>5870</v>
      </c>
      <c r="E273" s="96">
        <v>4</v>
      </c>
      <c r="F273" s="96">
        <v>3</v>
      </c>
      <c r="G273" s="97">
        <f t="shared" si="7"/>
        <v>7</v>
      </c>
      <c r="H273" s="81">
        <v>43615</v>
      </c>
      <c r="I273" s="103">
        <v>330</v>
      </c>
    </row>
    <row r="274" spans="1:9" hidden="1" outlineLevel="1" x14ac:dyDescent="0.35">
      <c r="A274" s="83" t="s">
        <v>5351</v>
      </c>
      <c r="B274" s="86" t="s">
        <v>5871</v>
      </c>
      <c r="C274" s="92" t="s">
        <v>5352</v>
      </c>
      <c r="D274" s="96" t="s">
        <v>5872</v>
      </c>
      <c r="E274" s="96">
        <v>4</v>
      </c>
      <c r="F274" s="96">
        <v>3</v>
      </c>
      <c r="G274" s="97">
        <f t="shared" si="7"/>
        <v>7</v>
      </c>
      <c r="H274" s="81">
        <v>43615</v>
      </c>
      <c r="I274" s="103">
        <v>220</v>
      </c>
    </row>
    <row r="275" spans="1:9" hidden="1" outlineLevel="1" x14ac:dyDescent="0.35">
      <c r="A275" s="83" t="s">
        <v>5351</v>
      </c>
      <c r="B275" s="86" t="s">
        <v>5873</v>
      </c>
      <c r="C275" s="92" t="s">
        <v>5352</v>
      </c>
      <c r="D275" s="96" t="s">
        <v>908</v>
      </c>
      <c r="E275" s="96">
        <v>2</v>
      </c>
      <c r="F275" s="96">
        <v>2</v>
      </c>
      <c r="G275" s="97">
        <f t="shared" si="7"/>
        <v>4</v>
      </c>
      <c r="H275" s="81">
        <v>43615</v>
      </c>
      <c r="I275" s="103">
        <v>200</v>
      </c>
    </row>
    <row r="276" spans="1:9" hidden="1" outlineLevel="1" x14ac:dyDescent="0.35">
      <c r="A276" s="83" t="s">
        <v>5351</v>
      </c>
      <c r="B276" s="86" t="s">
        <v>5874</v>
      </c>
      <c r="C276" s="92" t="s">
        <v>5352</v>
      </c>
      <c r="D276" s="96" t="s">
        <v>5875</v>
      </c>
      <c r="E276" s="96">
        <v>2</v>
      </c>
      <c r="F276" s="96">
        <v>3</v>
      </c>
      <c r="G276" s="97">
        <f t="shared" si="7"/>
        <v>5</v>
      </c>
      <c r="H276" s="81">
        <v>43615</v>
      </c>
      <c r="I276" s="103">
        <v>100</v>
      </c>
    </row>
    <row r="277" spans="1:9" hidden="1" outlineLevel="1" x14ac:dyDescent="0.35">
      <c r="A277" s="83" t="s">
        <v>5351</v>
      </c>
      <c r="B277" s="86" t="s">
        <v>5876</v>
      </c>
      <c r="C277" s="92" t="s">
        <v>5352</v>
      </c>
      <c r="D277" s="96" t="s">
        <v>5877</v>
      </c>
      <c r="E277" s="96">
        <v>3</v>
      </c>
      <c r="F277" s="96">
        <v>4</v>
      </c>
      <c r="G277" s="97">
        <f t="shared" si="7"/>
        <v>7</v>
      </c>
      <c r="H277" s="81">
        <v>43615</v>
      </c>
      <c r="I277" s="103">
        <v>220</v>
      </c>
    </row>
    <row r="278" spans="1:9" hidden="1" outlineLevel="1" x14ac:dyDescent="0.35">
      <c r="A278" s="83" t="s">
        <v>5351</v>
      </c>
      <c r="B278" s="86" t="s">
        <v>5878</v>
      </c>
      <c r="C278" s="92" t="s">
        <v>5352</v>
      </c>
      <c r="D278" s="96" t="s">
        <v>5879</v>
      </c>
      <c r="E278" s="96">
        <v>3</v>
      </c>
      <c r="F278" s="96">
        <v>4</v>
      </c>
      <c r="G278" s="97">
        <f t="shared" si="7"/>
        <v>7</v>
      </c>
      <c r="H278" s="81">
        <v>43615</v>
      </c>
      <c r="I278" s="103">
        <v>190</v>
      </c>
    </row>
    <row r="279" spans="1:9" hidden="1" outlineLevel="1" x14ac:dyDescent="0.35">
      <c r="A279" s="83" t="s">
        <v>5351</v>
      </c>
      <c r="B279" s="86" t="s">
        <v>5880</v>
      </c>
      <c r="C279" s="92" t="s">
        <v>5352</v>
      </c>
      <c r="D279" s="96" t="s">
        <v>5881</v>
      </c>
      <c r="E279" s="96">
        <v>4</v>
      </c>
      <c r="F279" s="96">
        <v>3</v>
      </c>
      <c r="G279" s="97">
        <f t="shared" si="7"/>
        <v>7</v>
      </c>
      <c r="H279" s="81">
        <v>43615</v>
      </c>
      <c r="I279" s="103">
        <v>450</v>
      </c>
    </row>
    <row r="280" spans="1:9" hidden="1" outlineLevel="1" x14ac:dyDescent="0.35">
      <c r="A280" s="83" t="s">
        <v>5351</v>
      </c>
      <c r="B280" s="86" t="s">
        <v>5882</v>
      </c>
      <c r="C280" s="92" t="s">
        <v>5352</v>
      </c>
      <c r="D280" s="96" t="s">
        <v>5883</v>
      </c>
      <c r="E280" s="96">
        <v>3</v>
      </c>
      <c r="F280" s="96">
        <v>3</v>
      </c>
      <c r="G280" s="97">
        <f t="shared" si="7"/>
        <v>6</v>
      </c>
      <c r="H280" s="81">
        <v>43615</v>
      </c>
      <c r="I280" s="103">
        <v>170</v>
      </c>
    </row>
    <row r="281" spans="1:9" hidden="1" outlineLevel="1" x14ac:dyDescent="0.35">
      <c r="A281" s="83" t="s">
        <v>5351</v>
      </c>
      <c r="B281" s="86" t="s">
        <v>5884</v>
      </c>
      <c r="C281" s="92" t="s">
        <v>5352</v>
      </c>
      <c r="D281" s="96" t="s">
        <v>5885</v>
      </c>
      <c r="E281" s="96">
        <v>2</v>
      </c>
      <c r="F281" s="96">
        <v>3</v>
      </c>
      <c r="G281" s="97">
        <f t="shared" si="7"/>
        <v>5</v>
      </c>
      <c r="H281" s="81">
        <v>43615</v>
      </c>
      <c r="I281" s="103">
        <v>380</v>
      </c>
    </row>
    <row r="282" spans="1:9" hidden="1" outlineLevel="1" x14ac:dyDescent="0.35">
      <c r="A282" s="83" t="s">
        <v>5351</v>
      </c>
      <c r="B282" s="86" t="s">
        <v>5886</v>
      </c>
      <c r="C282" s="92" t="s">
        <v>5352</v>
      </c>
      <c r="D282" s="96" t="s">
        <v>4555</v>
      </c>
      <c r="E282" s="96">
        <v>3</v>
      </c>
      <c r="F282" s="96">
        <v>3</v>
      </c>
      <c r="G282" s="97">
        <f t="shared" si="7"/>
        <v>6</v>
      </c>
      <c r="H282" s="81">
        <v>43615</v>
      </c>
      <c r="I282" s="103">
        <v>330</v>
      </c>
    </row>
    <row r="283" spans="1:9" hidden="1" outlineLevel="1" x14ac:dyDescent="0.35">
      <c r="A283" s="83" t="s">
        <v>5351</v>
      </c>
      <c r="B283" s="86" t="s">
        <v>5887</v>
      </c>
      <c r="C283" s="92" t="s">
        <v>5352</v>
      </c>
      <c r="D283" s="96" t="s">
        <v>5888</v>
      </c>
      <c r="E283" s="96">
        <v>3</v>
      </c>
      <c r="F283" s="96">
        <v>3</v>
      </c>
      <c r="G283" s="97">
        <f t="shared" si="7"/>
        <v>6</v>
      </c>
      <c r="H283" s="81">
        <v>43615</v>
      </c>
      <c r="I283" s="103">
        <v>400</v>
      </c>
    </row>
    <row r="284" spans="1:9" hidden="1" outlineLevel="1" x14ac:dyDescent="0.35">
      <c r="A284" s="83" t="s">
        <v>5351</v>
      </c>
      <c r="B284" s="86" t="s">
        <v>5889</v>
      </c>
      <c r="C284" s="92" t="s">
        <v>5352</v>
      </c>
      <c r="D284" s="96" t="s">
        <v>5890</v>
      </c>
      <c r="E284" s="96">
        <v>4</v>
      </c>
      <c r="F284" s="96">
        <v>2</v>
      </c>
      <c r="G284" s="97">
        <f t="shared" si="7"/>
        <v>6</v>
      </c>
      <c r="H284" s="81">
        <v>43615</v>
      </c>
      <c r="I284" s="103">
        <v>530</v>
      </c>
    </row>
    <row r="285" spans="1:9" hidden="1" outlineLevel="1" x14ac:dyDescent="0.35">
      <c r="A285" s="83" t="s">
        <v>5351</v>
      </c>
      <c r="B285" s="86" t="s">
        <v>5891</v>
      </c>
      <c r="C285" s="92" t="s">
        <v>5352</v>
      </c>
      <c r="D285" s="96" t="s">
        <v>5892</v>
      </c>
      <c r="E285" s="96">
        <v>3</v>
      </c>
      <c r="F285" s="96">
        <v>4</v>
      </c>
      <c r="G285" s="97">
        <f t="shared" si="7"/>
        <v>7</v>
      </c>
      <c r="H285" s="81">
        <v>43615</v>
      </c>
      <c r="I285" s="103">
        <v>150</v>
      </c>
    </row>
    <row r="286" spans="1:9" hidden="1" outlineLevel="1" x14ac:dyDescent="0.35">
      <c r="A286" s="83" t="s">
        <v>5351</v>
      </c>
      <c r="B286" s="86" t="s">
        <v>5893</v>
      </c>
      <c r="C286" s="92" t="s">
        <v>5352</v>
      </c>
      <c r="D286" s="96" t="s">
        <v>5894</v>
      </c>
      <c r="E286" s="96">
        <v>2</v>
      </c>
      <c r="F286" s="96">
        <v>2</v>
      </c>
      <c r="G286" s="97">
        <f t="shared" si="7"/>
        <v>4</v>
      </c>
      <c r="H286" s="81">
        <v>43615</v>
      </c>
      <c r="I286" s="103">
        <v>350</v>
      </c>
    </row>
    <row r="287" spans="1:9" hidden="1" outlineLevel="1" x14ac:dyDescent="0.35">
      <c r="A287" s="83" t="s">
        <v>5351</v>
      </c>
      <c r="B287" s="86" t="s">
        <v>5895</v>
      </c>
      <c r="C287" s="92" t="s">
        <v>5352</v>
      </c>
      <c r="D287" s="96" t="s">
        <v>5896</v>
      </c>
      <c r="E287" s="96">
        <v>4</v>
      </c>
      <c r="F287" s="96">
        <v>4</v>
      </c>
      <c r="G287" s="97">
        <f t="shared" si="7"/>
        <v>8</v>
      </c>
      <c r="H287" s="81">
        <v>43615</v>
      </c>
      <c r="I287" s="103">
        <v>230</v>
      </c>
    </row>
    <row r="288" spans="1:9" hidden="1" outlineLevel="1" x14ac:dyDescent="0.35">
      <c r="A288" s="83" t="s">
        <v>5351</v>
      </c>
      <c r="B288" s="86" t="s">
        <v>5897</v>
      </c>
      <c r="C288" s="92" t="s">
        <v>5352</v>
      </c>
      <c r="D288" s="96" t="s">
        <v>5898</v>
      </c>
      <c r="E288" s="96">
        <v>3</v>
      </c>
      <c r="F288" s="96">
        <v>4</v>
      </c>
      <c r="G288" s="97">
        <f t="shared" si="7"/>
        <v>7</v>
      </c>
      <c r="H288" s="81">
        <v>43615</v>
      </c>
      <c r="I288" s="103">
        <v>370</v>
      </c>
    </row>
    <row r="289" spans="1:9" hidden="1" outlineLevel="1" x14ac:dyDescent="0.35">
      <c r="A289" s="83" t="s">
        <v>5351</v>
      </c>
      <c r="B289" s="86" t="s">
        <v>5899</v>
      </c>
      <c r="C289" s="92" t="s">
        <v>5352</v>
      </c>
      <c r="D289" s="96" t="s">
        <v>5900</v>
      </c>
      <c r="E289" s="96">
        <v>2</v>
      </c>
      <c r="F289" s="96">
        <v>3</v>
      </c>
      <c r="G289" s="97">
        <f t="shared" si="7"/>
        <v>5</v>
      </c>
      <c r="H289" s="81">
        <v>43615</v>
      </c>
      <c r="I289" s="103">
        <v>340</v>
      </c>
    </row>
    <row r="290" spans="1:9" hidden="1" outlineLevel="1" x14ac:dyDescent="0.35">
      <c r="A290" s="83" t="s">
        <v>5351</v>
      </c>
      <c r="B290" s="86" t="s">
        <v>5901</v>
      </c>
      <c r="C290" s="92" t="s">
        <v>5352</v>
      </c>
      <c r="D290" s="96" t="s">
        <v>5902</v>
      </c>
      <c r="E290" s="96">
        <v>1</v>
      </c>
      <c r="F290" s="96">
        <v>3</v>
      </c>
      <c r="G290" s="97">
        <f t="shared" si="7"/>
        <v>4</v>
      </c>
      <c r="H290" s="81">
        <v>43615</v>
      </c>
      <c r="I290" s="103">
        <v>340</v>
      </c>
    </row>
    <row r="291" spans="1:9" hidden="1" outlineLevel="1" x14ac:dyDescent="0.35">
      <c r="A291" s="83" t="s">
        <v>5351</v>
      </c>
      <c r="B291" s="86" t="s">
        <v>5903</v>
      </c>
      <c r="C291" s="92" t="s">
        <v>5352</v>
      </c>
      <c r="D291" s="96" t="s">
        <v>5904</v>
      </c>
      <c r="E291" s="96">
        <v>1</v>
      </c>
      <c r="F291" s="96">
        <v>2</v>
      </c>
      <c r="G291" s="97">
        <f t="shared" ref="G291:G322" si="8">E291+F291</f>
        <v>3</v>
      </c>
      <c r="H291" s="81">
        <v>43615</v>
      </c>
      <c r="I291" s="103">
        <v>220</v>
      </c>
    </row>
    <row r="292" spans="1:9" hidden="1" outlineLevel="1" x14ac:dyDescent="0.35">
      <c r="A292" s="83" t="s">
        <v>5351</v>
      </c>
      <c r="B292" s="86" t="s">
        <v>5905</v>
      </c>
      <c r="C292" s="92" t="s">
        <v>5352</v>
      </c>
      <c r="D292" s="96" t="s">
        <v>5906</v>
      </c>
      <c r="E292" s="96">
        <v>4</v>
      </c>
      <c r="F292" s="96">
        <v>3</v>
      </c>
      <c r="G292" s="97">
        <f t="shared" si="8"/>
        <v>7</v>
      </c>
      <c r="H292" s="81">
        <v>43615</v>
      </c>
      <c r="I292" s="103">
        <v>720</v>
      </c>
    </row>
    <row r="293" spans="1:9" hidden="1" outlineLevel="1" x14ac:dyDescent="0.35">
      <c r="A293" s="83" t="s">
        <v>5351</v>
      </c>
      <c r="B293" s="86" t="s">
        <v>5907</v>
      </c>
      <c r="C293" s="92" t="s">
        <v>5352</v>
      </c>
      <c r="D293" s="96" t="s">
        <v>5908</v>
      </c>
      <c r="E293" s="96">
        <v>3</v>
      </c>
      <c r="F293" s="96">
        <v>5</v>
      </c>
      <c r="G293" s="97">
        <f t="shared" si="8"/>
        <v>8</v>
      </c>
      <c r="H293" s="81">
        <v>43615</v>
      </c>
      <c r="I293" s="103">
        <v>570</v>
      </c>
    </row>
    <row r="294" spans="1:9" hidden="1" outlineLevel="1" x14ac:dyDescent="0.35">
      <c r="A294" s="83" t="s">
        <v>5351</v>
      </c>
      <c r="B294" s="86" t="s">
        <v>5909</v>
      </c>
      <c r="C294" s="92" t="s">
        <v>5352</v>
      </c>
      <c r="D294" s="96" t="s">
        <v>5910</v>
      </c>
      <c r="E294" s="96">
        <v>2</v>
      </c>
      <c r="F294" s="96">
        <v>2</v>
      </c>
      <c r="G294" s="97">
        <f t="shared" si="8"/>
        <v>4</v>
      </c>
      <c r="H294" s="81">
        <v>43615</v>
      </c>
      <c r="I294" s="103">
        <v>500</v>
      </c>
    </row>
    <row r="295" spans="1:9" hidden="1" outlineLevel="1" x14ac:dyDescent="0.35">
      <c r="A295" s="83" t="s">
        <v>5351</v>
      </c>
      <c r="B295" s="86" t="s">
        <v>5911</v>
      </c>
      <c r="C295" s="92" t="s">
        <v>5352</v>
      </c>
      <c r="D295" s="96" t="s">
        <v>5912</v>
      </c>
      <c r="E295" s="96">
        <v>2</v>
      </c>
      <c r="F295" s="96">
        <v>3</v>
      </c>
      <c r="G295" s="97">
        <f t="shared" si="8"/>
        <v>5</v>
      </c>
      <c r="H295" s="81">
        <v>43615</v>
      </c>
      <c r="I295" s="103">
        <v>370</v>
      </c>
    </row>
    <row r="296" spans="1:9" hidden="1" outlineLevel="1" x14ac:dyDescent="0.35">
      <c r="A296" s="83" t="s">
        <v>5351</v>
      </c>
      <c r="B296" s="86" t="s">
        <v>5913</v>
      </c>
      <c r="C296" s="92" t="s">
        <v>5352</v>
      </c>
      <c r="D296" s="96" t="s">
        <v>5914</v>
      </c>
      <c r="E296" s="96">
        <v>3</v>
      </c>
      <c r="F296" s="96">
        <v>4</v>
      </c>
      <c r="G296" s="97">
        <f t="shared" si="8"/>
        <v>7</v>
      </c>
      <c r="H296" s="81">
        <v>43615</v>
      </c>
      <c r="I296" s="103">
        <v>400</v>
      </c>
    </row>
    <row r="297" spans="1:9" hidden="1" outlineLevel="1" x14ac:dyDescent="0.35">
      <c r="A297" s="83" t="s">
        <v>5351</v>
      </c>
      <c r="B297" s="86" t="s">
        <v>5915</v>
      </c>
      <c r="C297" s="92" t="s">
        <v>5352</v>
      </c>
      <c r="D297" s="96" t="s">
        <v>5916</v>
      </c>
      <c r="E297" s="96">
        <v>2</v>
      </c>
      <c r="F297" s="96">
        <v>2</v>
      </c>
      <c r="G297" s="97">
        <f t="shared" si="8"/>
        <v>4</v>
      </c>
      <c r="H297" s="81">
        <v>43615</v>
      </c>
      <c r="I297" s="103">
        <v>220</v>
      </c>
    </row>
    <row r="298" spans="1:9" hidden="1" outlineLevel="1" x14ac:dyDescent="0.35">
      <c r="A298" s="83" t="s">
        <v>5351</v>
      </c>
      <c r="B298" s="86" t="s">
        <v>5917</v>
      </c>
      <c r="C298" s="92" t="s">
        <v>5352</v>
      </c>
      <c r="D298" s="96" t="s">
        <v>5918</v>
      </c>
      <c r="E298" s="96">
        <v>2</v>
      </c>
      <c r="F298" s="96">
        <v>3</v>
      </c>
      <c r="G298" s="97">
        <f t="shared" si="8"/>
        <v>5</v>
      </c>
      <c r="H298" s="81">
        <v>43615</v>
      </c>
      <c r="I298" s="103">
        <v>670</v>
      </c>
    </row>
    <row r="299" spans="1:9" hidden="1" outlineLevel="1" x14ac:dyDescent="0.35">
      <c r="A299" s="83" t="s">
        <v>5351</v>
      </c>
      <c r="B299" s="86" t="s">
        <v>5919</v>
      </c>
      <c r="C299" s="92" t="s">
        <v>5352</v>
      </c>
      <c r="D299" s="96" t="s">
        <v>5920</v>
      </c>
      <c r="E299" s="96">
        <v>4</v>
      </c>
      <c r="F299" s="96">
        <v>3</v>
      </c>
      <c r="G299" s="97">
        <f t="shared" si="8"/>
        <v>7</v>
      </c>
      <c r="H299" s="81">
        <v>43615</v>
      </c>
      <c r="I299" s="103">
        <v>500</v>
      </c>
    </row>
    <row r="300" spans="1:9" hidden="1" outlineLevel="1" x14ac:dyDescent="0.35">
      <c r="A300" s="83" t="s">
        <v>5351</v>
      </c>
      <c r="B300" s="86" t="s">
        <v>5921</v>
      </c>
      <c r="C300" s="92" t="s">
        <v>5352</v>
      </c>
      <c r="D300" s="96" t="s">
        <v>5922</v>
      </c>
      <c r="E300" s="96">
        <v>3</v>
      </c>
      <c r="F300" s="96">
        <v>2</v>
      </c>
      <c r="G300" s="97">
        <f t="shared" si="8"/>
        <v>5</v>
      </c>
      <c r="H300" s="81">
        <v>43615</v>
      </c>
      <c r="I300" s="103">
        <v>100</v>
      </c>
    </row>
    <row r="301" spans="1:9" hidden="1" outlineLevel="1" x14ac:dyDescent="0.35">
      <c r="A301" s="83" t="s">
        <v>5351</v>
      </c>
      <c r="B301" s="86" t="s">
        <v>5923</v>
      </c>
      <c r="C301" s="92" t="s">
        <v>5352</v>
      </c>
      <c r="D301" s="96" t="s">
        <v>5924</v>
      </c>
      <c r="E301" s="96">
        <v>3</v>
      </c>
      <c r="F301" s="96">
        <v>3</v>
      </c>
      <c r="G301" s="97">
        <f t="shared" si="8"/>
        <v>6</v>
      </c>
      <c r="H301" s="81">
        <v>43615</v>
      </c>
      <c r="I301" s="103">
        <v>400</v>
      </c>
    </row>
    <row r="302" spans="1:9" hidden="1" outlineLevel="1" x14ac:dyDescent="0.35">
      <c r="A302" s="83" t="s">
        <v>5351</v>
      </c>
      <c r="B302" s="86" t="s">
        <v>5925</v>
      </c>
      <c r="C302" s="92" t="s">
        <v>5352</v>
      </c>
      <c r="D302" s="96" t="s">
        <v>5926</v>
      </c>
      <c r="E302" s="96">
        <v>2</v>
      </c>
      <c r="F302" s="96">
        <v>4</v>
      </c>
      <c r="G302" s="97">
        <f t="shared" si="8"/>
        <v>6</v>
      </c>
      <c r="H302" s="81">
        <v>43615</v>
      </c>
      <c r="I302" s="103">
        <v>300</v>
      </c>
    </row>
    <row r="303" spans="1:9" hidden="1" outlineLevel="1" x14ac:dyDescent="0.35">
      <c r="A303" s="83" t="s">
        <v>5351</v>
      </c>
      <c r="B303" s="86" t="s">
        <v>5927</v>
      </c>
      <c r="C303" s="92" t="s">
        <v>5352</v>
      </c>
      <c r="D303" s="96" t="s">
        <v>5928</v>
      </c>
      <c r="E303" s="96">
        <v>3</v>
      </c>
      <c r="F303" s="96">
        <v>3</v>
      </c>
      <c r="G303" s="97">
        <f t="shared" si="8"/>
        <v>6</v>
      </c>
      <c r="H303" s="81">
        <v>43615</v>
      </c>
      <c r="I303" s="103">
        <v>170</v>
      </c>
    </row>
    <row r="304" spans="1:9" hidden="1" outlineLevel="1" x14ac:dyDescent="0.35">
      <c r="A304" s="83" t="s">
        <v>5351</v>
      </c>
      <c r="B304" s="86" t="s">
        <v>5929</v>
      </c>
      <c r="C304" s="92" t="s">
        <v>5352</v>
      </c>
      <c r="D304" s="96" t="s">
        <v>5930</v>
      </c>
      <c r="E304" s="96">
        <v>3</v>
      </c>
      <c r="F304" s="96">
        <v>4</v>
      </c>
      <c r="G304" s="97">
        <f t="shared" si="8"/>
        <v>7</v>
      </c>
      <c r="H304" s="81">
        <v>43615</v>
      </c>
      <c r="I304" s="103">
        <v>220</v>
      </c>
    </row>
    <row r="305" spans="1:9" hidden="1" outlineLevel="1" x14ac:dyDescent="0.35">
      <c r="A305" s="83" t="s">
        <v>5351</v>
      </c>
      <c r="B305" s="86" t="s">
        <v>5931</v>
      </c>
      <c r="C305" s="92" t="s">
        <v>5352</v>
      </c>
      <c r="D305" s="96" t="s">
        <v>5932</v>
      </c>
      <c r="E305" s="96">
        <v>4</v>
      </c>
      <c r="F305" s="96">
        <v>4</v>
      </c>
      <c r="G305" s="97">
        <f t="shared" si="8"/>
        <v>8</v>
      </c>
      <c r="H305" s="81">
        <v>43615</v>
      </c>
      <c r="I305" s="103">
        <v>100</v>
      </c>
    </row>
    <row r="306" spans="1:9" hidden="1" outlineLevel="1" x14ac:dyDescent="0.35">
      <c r="A306" s="83" t="s">
        <v>5351</v>
      </c>
      <c r="B306" s="86" t="s">
        <v>5933</v>
      </c>
      <c r="C306" s="92" t="s">
        <v>5352</v>
      </c>
      <c r="D306" s="96" t="s">
        <v>5934</v>
      </c>
      <c r="E306" s="96">
        <v>3</v>
      </c>
      <c r="F306" s="96">
        <v>4</v>
      </c>
      <c r="G306" s="97">
        <f t="shared" si="8"/>
        <v>7</v>
      </c>
      <c r="H306" s="81">
        <v>43615</v>
      </c>
      <c r="I306" s="103">
        <v>230</v>
      </c>
    </row>
    <row r="307" spans="1:9" hidden="1" outlineLevel="1" x14ac:dyDescent="0.35">
      <c r="A307" s="83" t="s">
        <v>5351</v>
      </c>
      <c r="B307" s="86" t="s">
        <v>5935</v>
      </c>
      <c r="C307" s="92" t="s">
        <v>5352</v>
      </c>
      <c r="D307" s="96" t="s">
        <v>5936</v>
      </c>
      <c r="E307" s="96">
        <v>2</v>
      </c>
      <c r="F307" s="96">
        <v>2</v>
      </c>
      <c r="G307" s="97">
        <f t="shared" si="8"/>
        <v>4</v>
      </c>
      <c r="H307" s="81">
        <v>43615</v>
      </c>
      <c r="I307" s="103">
        <v>370</v>
      </c>
    </row>
    <row r="308" spans="1:9" hidden="1" outlineLevel="1" x14ac:dyDescent="0.35">
      <c r="A308" s="83" t="s">
        <v>5351</v>
      </c>
      <c r="B308" s="86" t="s">
        <v>5937</v>
      </c>
      <c r="C308" s="92" t="s">
        <v>5352</v>
      </c>
      <c r="D308" s="96" t="s">
        <v>5938</v>
      </c>
      <c r="E308" s="96">
        <v>3</v>
      </c>
      <c r="F308" s="96">
        <v>4</v>
      </c>
      <c r="G308" s="97">
        <f t="shared" si="8"/>
        <v>7</v>
      </c>
      <c r="H308" s="81">
        <v>43615</v>
      </c>
      <c r="I308" s="103">
        <v>470</v>
      </c>
    </row>
    <row r="309" spans="1:9" hidden="1" outlineLevel="1" x14ac:dyDescent="0.35">
      <c r="A309" s="83" t="s">
        <v>5351</v>
      </c>
      <c r="B309" s="86" t="s">
        <v>5939</v>
      </c>
      <c r="C309" s="92" t="s">
        <v>5352</v>
      </c>
      <c r="D309" s="96" t="s">
        <v>5940</v>
      </c>
      <c r="E309" s="96">
        <v>3</v>
      </c>
      <c r="F309" s="96">
        <v>2</v>
      </c>
      <c r="G309" s="97">
        <f t="shared" si="8"/>
        <v>5</v>
      </c>
      <c r="H309" s="81">
        <v>43615</v>
      </c>
      <c r="I309" s="103">
        <v>100</v>
      </c>
    </row>
    <row r="310" spans="1:9" hidden="1" outlineLevel="1" x14ac:dyDescent="0.35">
      <c r="A310" s="83" t="s">
        <v>5351</v>
      </c>
      <c r="B310" s="86" t="s">
        <v>5941</v>
      </c>
      <c r="C310" s="92" t="s">
        <v>5352</v>
      </c>
      <c r="D310" s="96" t="s">
        <v>5942</v>
      </c>
      <c r="E310" s="96">
        <v>4</v>
      </c>
      <c r="F310" s="96">
        <v>4</v>
      </c>
      <c r="G310" s="97">
        <f t="shared" si="8"/>
        <v>8</v>
      </c>
      <c r="H310" s="81">
        <v>43615</v>
      </c>
      <c r="I310" s="103">
        <v>200</v>
      </c>
    </row>
    <row r="311" spans="1:9" hidden="1" outlineLevel="1" x14ac:dyDescent="0.35">
      <c r="A311" s="83" t="s">
        <v>5351</v>
      </c>
      <c r="B311" s="86" t="s">
        <v>5943</v>
      </c>
      <c r="C311" s="92" t="s">
        <v>5352</v>
      </c>
      <c r="D311" s="96" t="s">
        <v>5944</v>
      </c>
      <c r="E311" s="96">
        <v>3</v>
      </c>
      <c r="F311" s="96">
        <v>4</v>
      </c>
      <c r="G311" s="97">
        <f t="shared" si="8"/>
        <v>7</v>
      </c>
      <c r="H311" s="81">
        <v>43615</v>
      </c>
      <c r="I311" s="103">
        <v>270</v>
      </c>
    </row>
    <row r="312" spans="1:9" hidden="1" outlineLevel="1" x14ac:dyDescent="0.35">
      <c r="A312" s="83" t="s">
        <v>5351</v>
      </c>
      <c r="B312" s="86" t="s">
        <v>5945</v>
      </c>
      <c r="C312" s="92" t="s">
        <v>5352</v>
      </c>
      <c r="D312" s="96" t="s">
        <v>5946</v>
      </c>
      <c r="E312" s="96">
        <v>2</v>
      </c>
      <c r="F312" s="96">
        <v>2</v>
      </c>
      <c r="G312" s="97">
        <f t="shared" si="8"/>
        <v>4</v>
      </c>
      <c r="H312" s="81">
        <v>43615</v>
      </c>
      <c r="I312" s="103">
        <v>340</v>
      </c>
    </row>
    <row r="313" spans="1:9" hidden="1" outlineLevel="1" x14ac:dyDescent="0.35">
      <c r="A313" s="83" t="s">
        <v>5351</v>
      </c>
      <c r="B313" s="86" t="s">
        <v>5947</v>
      </c>
      <c r="C313" s="92" t="s">
        <v>5352</v>
      </c>
      <c r="D313" s="96" t="s">
        <v>5948</v>
      </c>
      <c r="E313" s="96">
        <v>3</v>
      </c>
      <c r="F313" s="96">
        <v>4</v>
      </c>
      <c r="G313" s="97">
        <f t="shared" si="8"/>
        <v>7</v>
      </c>
      <c r="H313" s="81">
        <v>43615</v>
      </c>
      <c r="I313" s="103">
        <v>400</v>
      </c>
    </row>
    <row r="314" spans="1:9" hidden="1" outlineLevel="1" x14ac:dyDescent="0.35">
      <c r="A314" s="83" t="s">
        <v>5351</v>
      </c>
      <c r="B314" s="86" t="s">
        <v>5949</v>
      </c>
      <c r="C314" s="92" t="s">
        <v>5352</v>
      </c>
      <c r="D314" s="96" t="s">
        <v>5950</v>
      </c>
      <c r="E314" s="96">
        <v>2</v>
      </c>
      <c r="F314" s="96">
        <v>2</v>
      </c>
      <c r="G314" s="97">
        <f t="shared" si="8"/>
        <v>4</v>
      </c>
      <c r="H314" s="81">
        <v>43615</v>
      </c>
      <c r="I314" s="103">
        <v>190</v>
      </c>
    </row>
    <row r="315" spans="1:9" hidden="1" outlineLevel="1" x14ac:dyDescent="0.35">
      <c r="A315" s="83" t="s">
        <v>5351</v>
      </c>
      <c r="B315" s="86" t="s">
        <v>5951</v>
      </c>
      <c r="C315" s="92" t="s">
        <v>5352</v>
      </c>
      <c r="D315" s="96" t="s">
        <v>4726</v>
      </c>
      <c r="E315" s="96">
        <v>4</v>
      </c>
      <c r="F315" s="96">
        <v>5</v>
      </c>
      <c r="G315" s="97">
        <f t="shared" si="8"/>
        <v>9</v>
      </c>
      <c r="H315" s="81">
        <v>43615</v>
      </c>
      <c r="I315" s="103">
        <v>100</v>
      </c>
    </row>
    <row r="316" spans="1:9" hidden="1" outlineLevel="1" x14ac:dyDescent="0.35">
      <c r="A316" s="83" t="s">
        <v>5351</v>
      </c>
      <c r="B316" s="86" t="s">
        <v>5952</v>
      </c>
      <c r="C316" s="92" t="s">
        <v>5352</v>
      </c>
      <c r="D316" s="96" t="s">
        <v>5953</v>
      </c>
      <c r="E316" s="96">
        <v>2</v>
      </c>
      <c r="F316" s="96">
        <v>2</v>
      </c>
      <c r="G316" s="97">
        <f t="shared" si="8"/>
        <v>4</v>
      </c>
      <c r="H316" s="81">
        <v>43615</v>
      </c>
      <c r="I316" s="103">
        <v>250</v>
      </c>
    </row>
    <row r="317" spans="1:9" hidden="1" outlineLevel="1" x14ac:dyDescent="0.35">
      <c r="A317" s="83" t="s">
        <v>5351</v>
      </c>
      <c r="B317" s="86" t="s">
        <v>5954</v>
      </c>
      <c r="C317" s="92" t="s">
        <v>5352</v>
      </c>
      <c r="D317" s="96" t="s">
        <v>5955</v>
      </c>
      <c r="E317" s="96">
        <v>2</v>
      </c>
      <c r="F317" s="96">
        <v>4</v>
      </c>
      <c r="G317" s="97">
        <f t="shared" si="8"/>
        <v>6</v>
      </c>
      <c r="H317" s="81">
        <v>43615</v>
      </c>
      <c r="I317" s="103">
        <v>420</v>
      </c>
    </row>
    <row r="318" spans="1:9" hidden="1" outlineLevel="1" x14ac:dyDescent="0.35">
      <c r="A318" s="83" t="s">
        <v>5351</v>
      </c>
      <c r="B318" s="86" t="s">
        <v>5956</v>
      </c>
      <c r="C318" s="92" t="s">
        <v>5352</v>
      </c>
      <c r="D318" s="96" t="s">
        <v>5957</v>
      </c>
      <c r="E318" s="96">
        <v>4</v>
      </c>
      <c r="F318" s="96">
        <v>4</v>
      </c>
      <c r="G318" s="97">
        <f t="shared" si="8"/>
        <v>8</v>
      </c>
      <c r="H318" s="81">
        <v>43615</v>
      </c>
      <c r="I318" s="103">
        <v>450</v>
      </c>
    </row>
    <row r="319" spans="1:9" hidden="1" outlineLevel="1" x14ac:dyDescent="0.35">
      <c r="A319" s="83" t="s">
        <v>5351</v>
      </c>
      <c r="B319" s="86" t="s">
        <v>5958</v>
      </c>
      <c r="C319" s="92" t="s">
        <v>5352</v>
      </c>
      <c r="D319" s="96" t="s">
        <v>5959</v>
      </c>
      <c r="E319" s="96">
        <v>3</v>
      </c>
      <c r="F319" s="96">
        <v>4</v>
      </c>
      <c r="G319" s="97">
        <f t="shared" si="8"/>
        <v>7</v>
      </c>
      <c r="H319" s="81">
        <v>43615</v>
      </c>
      <c r="I319" s="103">
        <v>400</v>
      </c>
    </row>
    <row r="320" spans="1:9" hidden="1" outlineLevel="1" x14ac:dyDescent="0.35">
      <c r="A320" s="83" t="s">
        <v>5351</v>
      </c>
      <c r="B320" s="86" t="s">
        <v>5960</v>
      </c>
      <c r="C320" s="92" t="s">
        <v>5352</v>
      </c>
      <c r="D320" s="96" t="s">
        <v>5961</v>
      </c>
      <c r="E320" s="96">
        <v>3</v>
      </c>
      <c r="F320" s="96">
        <v>2</v>
      </c>
      <c r="G320" s="97">
        <f t="shared" si="8"/>
        <v>5</v>
      </c>
      <c r="H320" s="81">
        <v>43615</v>
      </c>
      <c r="I320" s="103">
        <v>290</v>
      </c>
    </row>
    <row r="321" spans="1:9" hidden="1" outlineLevel="1" x14ac:dyDescent="0.35">
      <c r="A321" s="83" t="s">
        <v>5351</v>
      </c>
      <c r="B321" s="86" t="s">
        <v>5962</v>
      </c>
      <c r="C321" s="92" t="s">
        <v>5352</v>
      </c>
      <c r="D321" s="96" t="s">
        <v>5963</v>
      </c>
      <c r="E321" s="96">
        <v>3</v>
      </c>
      <c r="F321" s="96">
        <v>4</v>
      </c>
      <c r="G321" s="97">
        <f t="shared" si="8"/>
        <v>7</v>
      </c>
      <c r="H321" s="81">
        <v>43615</v>
      </c>
      <c r="I321" s="103">
        <v>330</v>
      </c>
    </row>
    <row r="322" spans="1:9" hidden="1" outlineLevel="1" x14ac:dyDescent="0.35">
      <c r="A322" s="83" t="s">
        <v>5351</v>
      </c>
      <c r="B322" s="86" t="s">
        <v>5964</v>
      </c>
      <c r="C322" s="92" t="s">
        <v>5352</v>
      </c>
      <c r="D322" s="96" t="s">
        <v>5965</v>
      </c>
      <c r="E322" s="96">
        <v>4</v>
      </c>
      <c r="F322" s="96">
        <v>2</v>
      </c>
      <c r="G322" s="97">
        <f t="shared" si="8"/>
        <v>6</v>
      </c>
      <c r="H322" s="81">
        <v>43615</v>
      </c>
      <c r="I322" s="103">
        <v>400</v>
      </c>
    </row>
    <row r="323" spans="1:9" hidden="1" outlineLevel="1" x14ac:dyDescent="0.35">
      <c r="A323" s="83" t="s">
        <v>5351</v>
      </c>
      <c r="B323" s="86" t="s">
        <v>5966</v>
      </c>
      <c r="C323" s="92" t="s">
        <v>5352</v>
      </c>
      <c r="D323" s="96" t="s">
        <v>5967</v>
      </c>
      <c r="E323" s="96">
        <v>4</v>
      </c>
      <c r="F323" s="96">
        <v>2</v>
      </c>
      <c r="G323" s="97">
        <f t="shared" ref="G323:G354" si="9">E323+F323</f>
        <v>6</v>
      </c>
      <c r="H323" s="81">
        <v>43615</v>
      </c>
      <c r="I323" s="103">
        <v>350</v>
      </c>
    </row>
    <row r="324" spans="1:9" hidden="1" outlineLevel="1" x14ac:dyDescent="0.35">
      <c r="A324" s="83" t="s">
        <v>5351</v>
      </c>
      <c r="B324" s="86" t="s">
        <v>5968</v>
      </c>
      <c r="C324" s="92" t="s">
        <v>5352</v>
      </c>
      <c r="D324" s="96" t="s">
        <v>5969</v>
      </c>
      <c r="E324" s="96">
        <v>3</v>
      </c>
      <c r="F324" s="96">
        <v>3</v>
      </c>
      <c r="G324" s="97">
        <f t="shared" si="9"/>
        <v>6</v>
      </c>
      <c r="H324" s="81">
        <v>43615</v>
      </c>
      <c r="I324" s="103">
        <v>200</v>
      </c>
    </row>
    <row r="325" spans="1:9" hidden="1" outlineLevel="1" x14ac:dyDescent="0.35">
      <c r="A325" s="83" t="s">
        <v>5351</v>
      </c>
      <c r="B325" s="86" t="s">
        <v>5970</v>
      </c>
      <c r="C325" s="92" t="s">
        <v>5352</v>
      </c>
      <c r="D325" s="96" t="s">
        <v>5971</v>
      </c>
      <c r="E325" s="96">
        <v>3</v>
      </c>
      <c r="F325" s="96">
        <v>4</v>
      </c>
      <c r="G325" s="97">
        <f t="shared" si="9"/>
        <v>7</v>
      </c>
      <c r="H325" s="81">
        <v>43615</v>
      </c>
      <c r="I325" s="103">
        <v>100</v>
      </c>
    </row>
    <row r="326" spans="1:9" hidden="1" outlineLevel="1" x14ac:dyDescent="0.35">
      <c r="A326" s="83" t="s">
        <v>5351</v>
      </c>
      <c r="B326" s="86" t="s">
        <v>5972</v>
      </c>
      <c r="C326" s="92" t="s">
        <v>5352</v>
      </c>
      <c r="D326" s="96" t="s">
        <v>2131</v>
      </c>
      <c r="E326" s="96">
        <v>2</v>
      </c>
      <c r="F326" s="96">
        <v>3</v>
      </c>
      <c r="G326" s="97">
        <f t="shared" si="9"/>
        <v>5</v>
      </c>
      <c r="H326" s="81">
        <v>43615</v>
      </c>
      <c r="I326" s="103">
        <v>300</v>
      </c>
    </row>
    <row r="327" spans="1:9" hidden="1" outlineLevel="1" x14ac:dyDescent="0.35">
      <c r="A327" s="83" t="s">
        <v>5351</v>
      </c>
      <c r="B327" s="86" t="s">
        <v>5973</v>
      </c>
      <c r="C327" s="92" t="s">
        <v>5352</v>
      </c>
      <c r="D327" s="96" t="s">
        <v>5974</v>
      </c>
      <c r="E327" s="96">
        <v>4</v>
      </c>
      <c r="F327" s="96">
        <v>3</v>
      </c>
      <c r="G327" s="97">
        <f t="shared" si="9"/>
        <v>7</v>
      </c>
      <c r="H327" s="81">
        <v>43615</v>
      </c>
      <c r="I327" s="103">
        <v>200</v>
      </c>
    </row>
    <row r="328" spans="1:9" hidden="1" outlineLevel="1" x14ac:dyDescent="0.35">
      <c r="A328" s="83" t="s">
        <v>5351</v>
      </c>
      <c r="B328" s="86" t="s">
        <v>5975</v>
      </c>
      <c r="C328" s="92" t="s">
        <v>5352</v>
      </c>
      <c r="D328" s="96" t="s">
        <v>5976</v>
      </c>
      <c r="E328" s="96">
        <v>3</v>
      </c>
      <c r="F328" s="96">
        <v>2</v>
      </c>
      <c r="G328" s="97">
        <f t="shared" si="9"/>
        <v>5</v>
      </c>
      <c r="H328" s="81">
        <v>43615</v>
      </c>
      <c r="I328" s="103">
        <v>100</v>
      </c>
    </row>
    <row r="329" spans="1:9" hidden="1" outlineLevel="1" x14ac:dyDescent="0.35">
      <c r="A329" s="83" t="s">
        <v>5351</v>
      </c>
      <c r="B329" s="86" t="s">
        <v>5977</v>
      </c>
      <c r="C329" s="92" t="s">
        <v>5352</v>
      </c>
      <c r="D329" s="96" t="s">
        <v>5978</v>
      </c>
      <c r="E329" s="96">
        <v>2</v>
      </c>
      <c r="F329" s="96">
        <v>3</v>
      </c>
      <c r="G329" s="97">
        <f t="shared" si="9"/>
        <v>5</v>
      </c>
      <c r="H329" s="81">
        <v>43615</v>
      </c>
      <c r="I329" s="103">
        <v>330</v>
      </c>
    </row>
    <row r="330" spans="1:9" hidden="1" outlineLevel="1" x14ac:dyDescent="0.35">
      <c r="A330" s="83" t="s">
        <v>5351</v>
      </c>
      <c r="B330" s="86" t="s">
        <v>5979</v>
      </c>
      <c r="C330" s="92" t="s">
        <v>5352</v>
      </c>
      <c r="D330" s="96" t="s">
        <v>5980</v>
      </c>
      <c r="E330" s="96">
        <v>3</v>
      </c>
      <c r="F330" s="96">
        <v>6</v>
      </c>
      <c r="G330" s="97">
        <f t="shared" si="9"/>
        <v>9</v>
      </c>
      <c r="H330" s="81">
        <v>43615</v>
      </c>
      <c r="I330" s="103">
        <v>420</v>
      </c>
    </row>
    <row r="331" spans="1:9" hidden="1" outlineLevel="1" x14ac:dyDescent="0.35">
      <c r="A331" s="83" t="s">
        <v>5351</v>
      </c>
      <c r="B331" s="86" t="s">
        <v>5981</v>
      </c>
      <c r="C331" s="92" t="s">
        <v>5352</v>
      </c>
      <c r="D331" s="96" t="s">
        <v>5982</v>
      </c>
      <c r="E331" s="97">
        <v>2</v>
      </c>
      <c r="F331" s="96">
        <v>2</v>
      </c>
      <c r="G331" s="97">
        <f t="shared" si="9"/>
        <v>4</v>
      </c>
      <c r="H331" s="81">
        <v>43615</v>
      </c>
      <c r="I331" s="98">
        <v>500</v>
      </c>
    </row>
    <row r="332" spans="1:9" hidden="1" outlineLevel="1" x14ac:dyDescent="0.35">
      <c r="A332" s="83" t="s">
        <v>5351</v>
      </c>
      <c r="B332" s="86" t="s">
        <v>5983</v>
      </c>
      <c r="C332" s="92" t="s">
        <v>5352</v>
      </c>
      <c r="D332" s="96" t="s">
        <v>5984</v>
      </c>
      <c r="E332" s="97">
        <v>3</v>
      </c>
      <c r="F332" s="96">
        <v>6</v>
      </c>
      <c r="G332" s="97">
        <f t="shared" si="9"/>
        <v>9</v>
      </c>
      <c r="H332" s="81">
        <v>43615</v>
      </c>
      <c r="I332" s="98">
        <v>200</v>
      </c>
    </row>
    <row r="333" spans="1:9" hidden="1" outlineLevel="1" x14ac:dyDescent="0.35">
      <c r="A333" s="83" t="s">
        <v>5351</v>
      </c>
      <c r="B333" s="86" t="s">
        <v>5985</v>
      </c>
      <c r="C333" s="92" t="s">
        <v>5352</v>
      </c>
      <c r="D333" s="96" t="s">
        <v>5986</v>
      </c>
      <c r="E333" s="97">
        <v>4</v>
      </c>
      <c r="F333" s="96">
        <v>5</v>
      </c>
      <c r="G333" s="97">
        <f t="shared" si="9"/>
        <v>9</v>
      </c>
      <c r="H333" s="81">
        <v>43615</v>
      </c>
      <c r="I333" s="98">
        <v>100</v>
      </c>
    </row>
    <row r="334" spans="1:9" hidden="1" outlineLevel="1" x14ac:dyDescent="0.35">
      <c r="A334" s="83" t="s">
        <v>5351</v>
      </c>
      <c r="B334" s="86" t="s">
        <v>5987</v>
      </c>
      <c r="C334" s="92" t="s">
        <v>5352</v>
      </c>
      <c r="D334" s="96" t="s">
        <v>5988</v>
      </c>
      <c r="E334" s="97">
        <v>3</v>
      </c>
      <c r="F334" s="96">
        <v>2</v>
      </c>
      <c r="G334" s="97">
        <f t="shared" si="9"/>
        <v>5</v>
      </c>
      <c r="H334" s="81">
        <v>43615</v>
      </c>
      <c r="I334" s="98">
        <v>570</v>
      </c>
    </row>
    <row r="335" spans="1:9" hidden="1" outlineLevel="1" x14ac:dyDescent="0.35">
      <c r="A335" s="83" t="s">
        <v>5351</v>
      </c>
      <c r="B335" s="86" t="s">
        <v>5989</v>
      </c>
      <c r="C335" s="92" t="s">
        <v>5352</v>
      </c>
      <c r="D335" s="97" t="s">
        <v>5990</v>
      </c>
      <c r="E335" s="97">
        <v>2</v>
      </c>
      <c r="F335" s="96">
        <v>3</v>
      </c>
      <c r="G335" s="97">
        <f t="shared" si="9"/>
        <v>5</v>
      </c>
      <c r="H335" s="81">
        <v>43615</v>
      </c>
      <c r="I335" s="98">
        <v>480</v>
      </c>
    </row>
    <row r="336" spans="1:9" hidden="1" outlineLevel="1" x14ac:dyDescent="0.35">
      <c r="A336" s="83" t="s">
        <v>5351</v>
      </c>
      <c r="B336" s="86" t="s">
        <v>5991</v>
      </c>
      <c r="C336" s="92" t="s">
        <v>5352</v>
      </c>
      <c r="D336" s="97" t="s">
        <v>5992</v>
      </c>
      <c r="E336" s="97">
        <v>3</v>
      </c>
      <c r="F336" s="96">
        <v>2</v>
      </c>
      <c r="G336" s="97">
        <f t="shared" si="9"/>
        <v>5</v>
      </c>
      <c r="H336" s="81">
        <v>43615</v>
      </c>
      <c r="I336" s="98">
        <v>620</v>
      </c>
    </row>
    <row r="337" spans="1:9" hidden="1" outlineLevel="1" x14ac:dyDescent="0.35">
      <c r="A337" s="83" t="s">
        <v>5351</v>
      </c>
      <c r="B337" s="86" t="s">
        <v>5993</v>
      </c>
      <c r="C337" s="92" t="s">
        <v>5352</v>
      </c>
      <c r="D337" s="97" t="s">
        <v>5994</v>
      </c>
      <c r="E337" s="97">
        <v>3</v>
      </c>
      <c r="F337" s="96">
        <v>6</v>
      </c>
      <c r="G337" s="97">
        <f t="shared" si="9"/>
        <v>9</v>
      </c>
      <c r="H337" s="81">
        <v>43615</v>
      </c>
      <c r="I337" s="98">
        <v>200</v>
      </c>
    </row>
    <row r="338" spans="1:9" hidden="1" outlineLevel="1" x14ac:dyDescent="0.35">
      <c r="A338" s="83" t="s">
        <v>5351</v>
      </c>
      <c r="B338" s="86" t="s">
        <v>5995</v>
      </c>
      <c r="C338" s="92" t="s">
        <v>5352</v>
      </c>
      <c r="D338" s="97" t="s">
        <v>5996</v>
      </c>
      <c r="E338" s="97">
        <v>3</v>
      </c>
      <c r="F338" s="96">
        <v>2</v>
      </c>
      <c r="G338" s="97">
        <f t="shared" si="9"/>
        <v>5</v>
      </c>
      <c r="H338" s="81">
        <v>43615</v>
      </c>
      <c r="I338" s="98">
        <v>100</v>
      </c>
    </row>
    <row r="339" spans="1:9" hidden="1" outlineLevel="1" x14ac:dyDescent="0.35">
      <c r="A339" s="83" t="s">
        <v>5351</v>
      </c>
      <c r="B339" s="86" t="s">
        <v>5997</v>
      </c>
      <c r="C339" s="92" t="s">
        <v>5352</v>
      </c>
      <c r="D339" s="97" t="s">
        <v>5998</v>
      </c>
      <c r="E339" s="97">
        <v>4</v>
      </c>
      <c r="F339" s="96">
        <v>3</v>
      </c>
      <c r="G339" s="97">
        <f t="shared" si="9"/>
        <v>7</v>
      </c>
      <c r="H339" s="81">
        <v>43615</v>
      </c>
      <c r="I339" s="98">
        <v>690</v>
      </c>
    </row>
    <row r="340" spans="1:9" hidden="1" outlineLevel="1" x14ac:dyDescent="0.35">
      <c r="A340" s="83" t="s">
        <v>5351</v>
      </c>
      <c r="B340" s="86" t="s">
        <v>5999</v>
      </c>
      <c r="C340" s="92" t="s">
        <v>5352</v>
      </c>
      <c r="D340" s="97" t="s">
        <v>6000</v>
      </c>
      <c r="E340" s="97">
        <v>3</v>
      </c>
      <c r="F340" s="96">
        <v>2</v>
      </c>
      <c r="G340" s="97">
        <f t="shared" si="9"/>
        <v>5</v>
      </c>
      <c r="H340" s="81">
        <v>43615</v>
      </c>
      <c r="I340" s="98">
        <v>750</v>
      </c>
    </row>
    <row r="341" spans="1:9" hidden="1" outlineLevel="1" x14ac:dyDescent="0.35">
      <c r="A341" s="83" t="s">
        <v>5351</v>
      </c>
      <c r="B341" s="86" t="s">
        <v>6001</v>
      </c>
      <c r="C341" s="92" t="s">
        <v>5352</v>
      </c>
      <c r="D341" s="97" t="s">
        <v>6002</v>
      </c>
      <c r="E341" s="97">
        <v>2</v>
      </c>
      <c r="F341" s="96">
        <v>4</v>
      </c>
      <c r="G341" s="97">
        <f t="shared" si="9"/>
        <v>6</v>
      </c>
      <c r="H341" s="81">
        <v>43615</v>
      </c>
      <c r="I341" s="98">
        <v>590</v>
      </c>
    </row>
    <row r="342" spans="1:9" hidden="1" outlineLevel="1" x14ac:dyDescent="0.35">
      <c r="A342" s="83" t="s">
        <v>5351</v>
      </c>
      <c r="B342" s="86" t="s">
        <v>6003</v>
      </c>
      <c r="C342" s="92" t="s">
        <v>5352</v>
      </c>
      <c r="D342" s="97" t="s">
        <v>6004</v>
      </c>
      <c r="E342" s="97">
        <v>3</v>
      </c>
      <c r="F342" s="96">
        <v>2</v>
      </c>
      <c r="G342" s="97">
        <f t="shared" si="9"/>
        <v>5</v>
      </c>
      <c r="H342" s="81">
        <v>43615</v>
      </c>
      <c r="I342" s="98">
        <v>720</v>
      </c>
    </row>
    <row r="343" spans="1:9" hidden="1" outlineLevel="1" x14ac:dyDescent="0.35">
      <c r="A343" s="83" t="s">
        <v>5351</v>
      </c>
      <c r="B343" s="86" t="s">
        <v>6005</v>
      </c>
      <c r="C343" s="92" t="s">
        <v>5352</v>
      </c>
      <c r="D343" s="97" t="s">
        <v>6006</v>
      </c>
      <c r="E343" s="97">
        <v>2</v>
      </c>
      <c r="F343" s="96">
        <v>2</v>
      </c>
      <c r="G343" s="97">
        <f t="shared" si="9"/>
        <v>4</v>
      </c>
      <c r="H343" s="81">
        <v>43615</v>
      </c>
      <c r="I343" s="98">
        <v>300</v>
      </c>
    </row>
    <row r="344" spans="1:9" hidden="1" outlineLevel="1" x14ac:dyDescent="0.35">
      <c r="A344" s="83" t="s">
        <v>5351</v>
      </c>
      <c r="B344" s="86" t="s">
        <v>6007</v>
      </c>
      <c r="C344" s="92" t="s">
        <v>5352</v>
      </c>
      <c r="D344" s="97" t="s">
        <v>6008</v>
      </c>
      <c r="E344" s="97">
        <v>2</v>
      </c>
      <c r="F344" s="96">
        <v>3</v>
      </c>
      <c r="G344" s="97">
        <f t="shared" si="9"/>
        <v>5</v>
      </c>
      <c r="H344" s="81">
        <v>43615</v>
      </c>
      <c r="I344" s="98">
        <v>700</v>
      </c>
    </row>
    <row r="345" spans="1:9" hidden="1" outlineLevel="1" x14ac:dyDescent="0.35">
      <c r="A345" s="83" t="s">
        <v>5351</v>
      </c>
      <c r="B345" s="86" t="s">
        <v>6009</v>
      </c>
      <c r="C345" s="92" t="s">
        <v>5352</v>
      </c>
      <c r="D345" s="97" t="s">
        <v>6010</v>
      </c>
      <c r="E345" s="97">
        <v>3</v>
      </c>
      <c r="F345" s="96">
        <v>3</v>
      </c>
      <c r="G345" s="97">
        <f t="shared" si="9"/>
        <v>6</v>
      </c>
      <c r="H345" s="81">
        <v>43615</v>
      </c>
      <c r="I345" s="98">
        <v>600</v>
      </c>
    </row>
    <row r="346" spans="1:9" hidden="1" outlineLevel="1" x14ac:dyDescent="0.35">
      <c r="A346" s="83" t="s">
        <v>5351</v>
      </c>
      <c r="B346" s="86" t="s">
        <v>6011</v>
      </c>
      <c r="C346" s="92" t="s">
        <v>5352</v>
      </c>
      <c r="D346" s="97" t="s">
        <v>6012</v>
      </c>
      <c r="E346" s="97">
        <v>4</v>
      </c>
      <c r="F346" s="96">
        <v>3</v>
      </c>
      <c r="G346" s="97">
        <f t="shared" si="9"/>
        <v>7</v>
      </c>
      <c r="H346" s="81">
        <v>43615</v>
      </c>
      <c r="I346" s="98">
        <v>420</v>
      </c>
    </row>
    <row r="347" spans="1:9" hidden="1" outlineLevel="1" x14ac:dyDescent="0.35">
      <c r="A347" s="83" t="s">
        <v>5351</v>
      </c>
      <c r="B347" s="86" t="s">
        <v>6013</v>
      </c>
      <c r="C347" s="92" t="s">
        <v>5352</v>
      </c>
      <c r="D347" s="97" t="s">
        <v>6014</v>
      </c>
      <c r="E347" s="97">
        <v>2</v>
      </c>
      <c r="F347" s="96">
        <v>4</v>
      </c>
      <c r="G347" s="97">
        <f t="shared" si="9"/>
        <v>6</v>
      </c>
      <c r="H347" s="81">
        <v>43615</v>
      </c>
      <c r="I347" s="98">
        <v>200</v>
      </c>
    </row>
    <row r="348" spans="1:9" hidden="1" outlineLevel="1" x14ac:dyDescent="0.35">
      <c r="A348" s="83" t="s">
        <v>5351</v>
      </c>
      <c r="B348" s="86" t="s">
        <v>6015</v>
      </c>
      <c r="C348" s="92" t="s">
        <v>5352</v>
      </c>
      <c r="D348" s="97" t="s">
        <v>6016</v>
      </c>
      <c r="E348" s="97">
        <v>1</v>
      </c>
      <c r="F348" s="96">
        <v>2</v>
      </c>
      <c r="G348" s="97">
        <f t="shared" si="9"/>
        <v>3</v>
      </c>
      <c r="H348" s="81">
        <v>43615</v>
      </c>
      <c r="I348" s="98">
        <v>450</v>
      </c>
    </row>
    <row r="349" spans="1:9" hidden="1" outlineLevel="1" x14ac:dyDescent="0.35">
      <c r="A349" s="83" t="s">
        <v>5351</v>
      </c>
      <c r="B349" s="86" t="s">
        <v>6017</v>
      </c>
      <c r="C349" s="92" t="s">
        <v>5352</v>
      </c>
      <c r="D349" s="97" t="s">
        <v>6018</v>
      </c>
      <c r="E349" s="97">
        <v>3</v>
      </c>
      <c r="F349" s="96">
        <v>3</v>
      </c>
      <c r="G349" s="97">
        <f t="shared" si="9"/>
        <v>6</v>
      </c>
      <c r="H349" s="81">
        <v>43615</v>
      </c>
      <c r="I349" s="98">
        <v>350</v>
      </c>
    </row>
    <row r="350" spans="1:9" hidden="1" outlineLevel="1" x14ac:dyDescent="0.35">
      <c r="A350" s="83" t="s">
        <v>5351</v>
      </c>
      <c r="B350" s="86" t="s">
        <v>6019</v>
      </c>
      <c r="C350" s="92" t="s">
        <v>5352</v>
      </c>
      <c r="D350" s="97" t="s">
        <v>6020</v>
      </c>
      <c r="E350" s="97">
        <v>2</v>
      </c>
      <c r="F350" s="96">
        <v>4</v>
      </c>
      <c r="G350" s="97">
        <f t="shared" si="9"/>
        <v>6</v>
      </c>
      <c r="H350" s="81">
        <v>43615</v>
      </c>
      <c r="I350" s="98">
        <v>100</v>
      </c>
    </row>
    <row r="351" spans="1:9" hidden="1" outlineLevel="1" x14ac:dyDescent="0.35">
      <c r="A351" s="83" t="s">
        <v>5351</v>
      </c>
      <c r="B351" s="86" t="s">
        <v>6021</v>
      </c>
      <c r="C351" s="92" t="s">
        <v>5352</v>
      </c>
      <c r="D351" s="97" t="s">
        <v>6022</v>
      </c>
      <c r="E351" s="97">
        <v>1</v>
      </c>
      <c r="F351" s="96">
        <v>2</v>
      </c>
      <c r="G351" s="97">
        <f t="shared" si="9"/>
        <v>3</v>
      </c>
      <c r="H351" s="81">
        <v>43615</v>
      </c>
      <c r="I351" s="98">
        <v>200</v>
      </c>
    </row>
    <row r="352" spans="1:9" ht="15" collapsed="1" thickBot="1" x14ac:dyDescent="0.4">
      <c r="A352" s="84" t="s">
        <v>5351</v>
      </c>
      <c r="B352" s="87"/>
      <c r="C352" s="93" t="s">
        <v>5352</v>
      </c>
      <c r="D352" s="94">
        <f>COUNTA(D259:D351)</f>
        <v>93</v>
      </c>
      <c r="E352" s="94">
        <f>SUM(E259:E351)</f>
        <v>265</v>
      </c>
      <c r="F352" s="94">
        <f>SUM(F259:F351)</f>
        <v>296</v>
      </c>
      <c r="G352" s="94">
        <f t="shared" si="9"/>
        <v>561</v>
      </c>
      <c r="H352" s="106">
        <v>43615</v>
      </c>
      <c r="I352" s="249">
        <f>AVERAGE(I259:I351)</f>
        <v>333.87096774193549</v>
      </c>
    </row>
    <row r="353" spans="1:9" hidden="1" outlineLevel="1" x14ac:dyDescent="0.35">
      <c r="A353" s="85" t="s">
        <v>5353</v>
      </c>
      <c r="B353" s="88" t="s">
        <v>6023</v>
      </c>
      <c r="C353" s="99" t="s">
        <v>5354</v>
      </c>
      <c r="D353" s="100" t="s">
        <v>6024</v>
      </c>
      <c r="E353" s="100">
        <v>2</v>
      </c>
      <c r="F353" s="100">
        <v>2</v>
      </c>
      <c r="G353" s="101">
        <f t="shared" si="9"/>
        <v>4</v>
      </c>
      <c r="H353" s="80">
        <v>43777</v>
      </c>
      <c r="I353" s="102">
        <v>80</v>
      </c>
    </row>
    <row r="354" spans="1:9" hidden="1" outlineLevel="1" x14ac:dyDescent="0.35">
      <c r="A354" s="83" t="s">
        <v>5353</v>
      </c>
      <c r="B354" s="86" t="s">
        <v>6025</v>
      </c>
      <c r="C354" s="92" t="s">
        <v>5354</v>
      </c>
      <c r="D354" s="96" t="s">
        <v>6026</v>
      </c>
      <c r="E354" s="96">
        <v>4</v>
      </c>
      <c r="F354" s="96">
        <v>2</v>
      </c>
      <c r="G354" s="97">
        <f t="shared" si="9"/>
        <v>6</v>
      </c>
      <c r="H354" s="80">
        <v>43777</v>
      </c>
      <c r="I354" s="103">
        <v>90</v>
      </c>
    </row>
    <row r="355" spans="1:9" hidden="1" outlineLevel="1" x14ac:dyDescent="0.35">
      <c r="A355" s="83" t="s">
        <v>5353</v>
      </c>
      <c r="B355" s="86" t="s">
        <v>6027</v>
      </c>
      <c r="C355" s="92" t="s">
        <v>5354</v>
      </c>
      <c r="D355" s="96" t="s">
        <v>6028</v>
      </c>
      <c r="E355" s="96">
        <v>8</v>
      </c>
      <c r="F355" s="96">
        <v>5</v>
      </c>
      <c r="G355" s="97">
        <f t="shared" ref="G355:G386" si="10">E355+F355</f>
        <v>13</v>
      </c>
      <c r="H355" s="80">
        <v>43777</v>
      </c>
      <c r="I355" s="103">
        <v>100</v>
      </c>
    </row>
    <row r="356" spans="1:9" hidden="1" outlineLevel="1" x14ac:dyDescent="0.35">
      <c r="A356" s="83" t="s">
        <v>5353</v>
      </c>
      <c r="B356" s="86" t="s">
        <v>6029</v>
      </c>
      <c r="C356" s="92" t="s">
        <v>5354</v>
      </c>
      <c r="D356" s="96" t="s">
        <v>6030</v>
      </c>
      <c r="E356" s="96">
        <v>3</v>
      </c>
      <c r="F356" s="96">
        <v>4</v>
      </c>
      <c r="G356" s="97">
        <f t="shared" si="10"/>
        <v>7</v>
      </c>
      <c r="H356" s="80">
        <v>43777</v>
      </c>
      <c r="I356" s="103">
        <v>120</v>
      </c>
    </row>
    <row r="357" spans="1:9" hidden="1" outlineLevel="1" x14ac:dyDescent="0.35">
      <c r="A357" s="83" t="s">
        <v>5353</v>
      </c>
      <c r="B357" s="86" t="s">
        <v>6031</v>
      </c>
      <c r="C357" s="92" t="s">
        <v>5354</v>
      </c>
      <c r="D357" s="96" t="s">
        <v>1301</v>
      </c>
      <c r="E357" s="96">
        <v>2</v>
      </c>
      <c r="F357" s="96">
        <v>3</v>
      </c>
      <c r="G357" s="97">
        <f t="shared" si="10"/>
        <v>5</v>
      </c>
      <c r="H357" s="80">
        <v>43777</v>
      </c>
      <c r="I357" s="103">
        <v>135</v>
      </c>
    </row>
    <row r="358" spans="1:9" hidden="1" outlineLevel="1" x14ac:dyDescent="0.35">
      <c r="A358" s="83" t="s">
        <v>5353</v>
      </c>
      <c r="B358" s="86" t="s">
        <v>6032</v>
      </c>
      <c r="C358" s="92" t="s">
        <v>5354</v>
      </c>
      <c r="D358" s="96" t="s">
        <v>6033</v>
      </c>
      <c r="E358" s="96">
        <v>4</v>
      </c>
      <c r="F358" s="96">
        <v>3</v>
      </c>
      <c r="G358" s="97">
        <f t="shared" si="10"/>
        <v>7</v>
      </c>
      <c r="H358" s="80">
        <v>43777</v>
      </c>
      <c r="I358" s="103">
        <v>90</v>
      </c>
    </row>
    <row r="359" spans="1:9" hidden="1" outlineLevel="1" x14ac:dyDescent="0.35">
      <c r="A359" s="83" t="s">
        <v>5353</v>
      </c>
      <c r="B359" s="86" t="s">
        <v>6034</v>
      </c>
      <c r="C359" s="92" t="s">
        <v>5354</v>
      </c>
      <c r="D359" s="96" t="s">
        <v>6035</v>
      </c>
      <c r="E359" s="96">
        <v>3</v>
      </c>
      <c r="F359" s="96">
        <v>5</v>
      </c>
      <c r="G359" s="97">
        <f t="shared" si="10"/>
        <v>8</v>
      </c>
      <c r="H359" s="80">
        <v>43777</v>
      </c>
      <c r="I359" s="103">
        <v>60</v>
      </c>
    </row>
    <row r="360" spans="1:9" hidden="1" outlineLevel="1" x14ac:dyDescent="0.35">
      <c r="A360" s="83" t="s">
        <v>5353</v>
      </c>
      <c r="B360" s="86" t="s">
        <v>6036</v>
      </c>
      <c r="C360" s="92" t="s">
        <v>5354</v>
      </c>
      <c r="D360" s="96" t="s">
        <v>6037</v>
      </c>
      <c r="E360" s="96">
        <v>1</v>
      </c>
      <c r="F360" s="96">
        <v>4</v>
      </c>
      <c r="G360" s="97">
        <f t="shared" si="10"/>
        <v>5</v>
      </c>
      <c r="H360" s="80">
        <v>43777</v>
      </c>
      <c r="I360" s="103">
        <v>75</v>
      </c>
    </row>
    <row r="361" spans="1:9" hidden="1" outlineLevel="1" x14ac:dyDescent="0.35">
      <c r="A361" s="83" t="s">
        <v>5353</v>
      </c>
      <c r="B361" s="86" t="s">
        <v>6038</v>
      </c>
      <c r="C361" s="92" t="s">
        <v>5354</v>
      </c>
      <c r="D361" s="96" t="s">
        <v>6039</v>
      </c>
      <c r="E361" s="96">
        <v>2</v>
      </c>
      <c r="F361" s="96">
        <v>6</v>
      </c>
      <c r="G361" s="97">
        <f t="shared" si="10"/>
        <v>8</v>
      </c>
      <c r="H361" s="80">
        <v>43777</v>
      </c>
      <c r="I361" s="103">
        <v>45</v>
      </c>
    </row>
    <row r="362" spans="1:9" hidden="1" outlineLevel="1" x14ac:dyDescent="0.35">
      <c r="A362" s="83" t="s">
        <v>5353</v>
      </c>
      <c r="B362" s="86" t="s">
        <v>6040</v>
      </c>
      <c r="C362" s="92" t="s">
        <v>5354</v>
      </c>
      <c r="D362" s="96" t="s">
        <v>6041</v>
      </c>
      <c r="E362" s="96">
        <v>4</v>
      </c>
      <c r="F362" s="96">
        <v>8</v>
      </c>
      <c r="G362" s="97">
        <f t="shared" si="10"/>
        <v>12</v>
      </c>
      <c r="H362" s="80">
        <v>43777</v>
      </c>
      <c r="I362" s="103">
        <v>60</v>
      </c>
    </row>
    <row r="363" spans="1:9" hidden="1" outlineLevel="1" x14ac:dyDescent="0.35">
      <c r="A363" s="83" t="s">
        <v>5353</v>
      </c>
      <c r="B363" s="86" t="s">
        <v>6042</v>
      </c>
      <c r="C363" s="92" t="s">
        <v>5354</v>
      </c>
      <c r="D363" s="96" t="s">
        <v>6043</v>
      </c>
      <c r="E363" s="96">
        <v>6</v>
      </c>
      <c r="F363" s="96">
        <v>9</v>
      </c>
      <c r="G363" s="97">
        <f t="shared" si="10"/>
        <v>15</v>
      </c>
      <c r="H363" s="80">
        <v>43777</v>
      </c>
      <c r="I363" s="103">
        <v>35</v>
      </c>
    </row>
    <row r="364" spans="1:9" hidden="1" outlineLevel="1" x14ac:dyDescent="0.35">
      <c r="A364" s="83" t="s">
        <v>5353</v>
      </c>
      <c r="B364" s="86" t="s">
        <v>6044</v>
      </c>
      <c r="C364" s="92" t="s">
        <v>5354</v>
      </c>
      <c r="D364" s="96" t="s">
        <v>6045</v>
      </c>
      <c r="E364" s="96">
        <v>3</v>
      </c>
      <c r="F364" s="96">
        <v>3</v>
      </c>
      <c r="G364" s="97">
        <f t="shared" si="10"/>
        <v>6</v>
      </c>
      <c r="H364" s="80">
        <v>43777</v>
      </c>
      <c r="I364" s="103">
        <v>100</v>
      </c>
    </row>
    <row r="365" spans="1:9" hidden="1" outlineLevel="1" x14ac:dyDescent="0.35">
      <c r="A365" s="83" t="s">
        <v>5353</v>
      </c>
      <c r="B365" s="86" t="s">
        <v>6046</v>
      </c>
      <c r="C365" s="92" t="s">
        <v>5354</v>
      </c>
      <c r="D365" s="96" t="s">
        <v>6047</v>
      </c>
      <c r="E365" s="96">
        <v>1</v>
      </c>
      <c r="F365" s="96">
        <v>2</v>
      </c>
      <c r="G365" s="97">
        <f t="shared" si="10"/>
        <v>3</v>
      </c>
      <c r="H365" s="80">
        <v>43777</v>
      </c>
      <c r="I365" s="103">
        <v>150</v>
      </c>
    </row>
    <row r="366" spans="1:9" hidden="1" outlineLevel="1" x14ac:dyDescent="0.35">
      <c r="A366" s="83" t="s">
        <v>5353</v>
      </c>
      <c r="B366" s="86" t="s">
        <v>6048</v>
      </c>
      <c r="C366" s="92" t="s">
        <v>5354</v>
      </c>
      <c r="D366" s="96" t="s">
        <v>6049</v>
      </c>
      <c r="E366" s="96">
        <v>3</v>
      </c>
      <c r="F366" s="96">
        <v>3</v>
      </c>
      <c r="G366" s="97">
        <f t="shared" si="10"/>
        <v>6</v>
      </c>
      <c r="H366" s="80">
        <v>43777</v>
      </c>
      <c r="I366" s="103">
        <v>25</v>
      </c>
    </row>
    <row r="367" spans="1:9" hidden="1" outlineLevel="1" x14ac:dyDescent="0.35">
      <c r="A367" s="83" t="s">
        <v>5353</v>
      </c>
      <c r="B367" s="86" t="s">
        <v>6050</v>
      </c>
      <c r="C367" s="92" t="s">
        <v>5354</v>
      </c>
      <c r="D367" s="96" t="s">
        <v>6051</v>
      </c>
      <c r="E367" s="96">
        <v>1</v>
      </c>
      <c r="F367" s="96">
        <v>3</v>
      </c>
      <c r="G367" s="97">
        <f t="shared" si="10"/>
        <v>4</v>
      </c>
      <c r="H367" s="80">
        <v>43777</v>
      </c>
      <c r="I367" s="103">
        <v>72</v>
      </c>
    </row>
    <row r="368" spans="1:9" hidden="1" outlineLevel="1" x14ac:dyDescent="0.35">
      <c r="A368" s="83" t="s">
        <v>5353</v>
      </c>
      <c r="B368" s="86" t="s">
        <v>6052</v>
      </c>
      <c r="C368" s="92" t="s">
        <v>5354</v>
      </c>
      <c r="D368" s="96" t="s">
        <v>6053</v>
      </c>
      <c r="E368" s="96">
        <v>7</v>
      </c>
      <c r="F368" s="96">
        <v>4</v>
      </c>
      <c r="G368" s="97">
        <f t="shared" si="10"/>
        <v>11</v>
      </c>
      <c r="H368" s="80">
        <v>43777</v>
      </c>
      <c r="I368" s="103">
        <v>40</v>
      </c>
    </row>
    <row r="369" spans="1:9" hidden="1" outlineLevel="1" x14ac:dyDescent="0.35">
      <c r="A369" s="83" t="s">
        <v>5353</v>
      </c>
      <c r="B369" s="86" t="s">
        <v>6054</v>
      </c>
      <c r="C369" s="92" t="s">
        <v>5354</v>
      </c>
      <c r="D369" s="96" t="s">
        <v>6055</v>
      </c>
      <c r="E369" s="96">
        <v>2</v>
      </c>
      <c r="F369" s="96">
        <v>5</v>
      </c>
      <c r="G369" s="97">
        <f t="shared" si="10"/>
        <v>7</v>
      </c>
      <c r="H369" s="80">
        <v>43777</v>
      </c>
      <c r="I369" s="103">
        <v>60</v>
      </c>
    </row>
    <row r="370" spans="1:9" hidden="1" outlineLevel="1" x14ac:dyDescent="0.35">
      <c r="A370" s="83" t="s">
        <v>5353</v>
      </c>
      <c r="B370" s="86" t="s">
        <v>6056</v>
      </c>
      <c r="C370" s="92" t="s">
        <v>5354</v>
      </c>
      <c r="D370" s="96" t="s">
        <v>6057</v>
      </c>
      <c r="E370" s="96">
        <v>1</v>
      </c>
      <c r="F370" s="96">
        <v>4</v>
      </c>
      <c r="G370" s="97">
        <f t="shared" si="10"/>
        <v>5</v>
      </c>
      <c r="H370" s="80">
        <v>43777</v>
      </c>
      <c r="I370" s="103">
        <v>120</v>
      </c>
    </row>
    <row r="371" spans="1:9" hidden="1" outlineLevel="1" x14ac:dyDescent="0.35">
      <c r="A371" s="83" t="s">
        <v>5353</v>
      </c>
      <c r="B371" s="86" t="s">
        <v>6058</v>
      </c>
      <c r="C371" s="92" t="s">
        <v>5354</v>
      </c>
      <c r="D371" s="96" t="s">
        <v>6059</v>
      </c>
      <c r="E371" s="96">
        <v>2</v>
      </c>
      <c r="F371" s="96">
        <v>2</v>
      </c>
      <c r="G371" s="97">
        <f t="shared" si="10"/>
        <v>4</v>
      </c>
      <c r="H371" s="80">
        <v>43777</v>
      </c>
      <c r="I371" s="103">
        <v>180</v>
      </c>
    </row>
    <row r="372" spans="1:9" hidden="1" outlineLevel="1" x14ac:dyDescent="0.35">
      <c r="A372" s="83" t="s">
        <v>5353</v>
      </c>
      <c r="B372" s="86" t="s">
        <v>6060</v>
      </c>
      <c r="C372" s="92" t="s">
        <v>5354</v>
      </c>
      <c r="D372" s="96" t="s">
        <v>6061</v>
      </c>
      <c r="E372" s="96">
        <v>3</v>
      </c>
      <c r="F372" s="96">
        <v>3</v>
      </c>
      <c r="G372" s="97">
        <f t="shared" si="10"/>
        <v>6</v>
      </c>
      <c r="H372" s="80">
        <v>43777</v>
      </c>
      <c r="I372" s="103">
        <v>190</v>
      </c>
    </row>
    <row r="373" spans="1:9" hidden="1" outlineLevel="1" x14ac:dyDescent="0.35">
      <c r="A373" s="83" t="s">
        <v>5353</v>
      </c>
      <c r="B373" s="86" t="s">
        <v>6062</v>
      </c>
      <c r="C373" s="92" t="s">
        <v>5354</v>
      </c>
      <c r="D373" s="96" t="s">
        <v>6063</v>
      </c>
      <c r="E373" s="96">
        <v>6</v>
      </c>
      <c r="F373" s="96">
        <v>3</v>
      </c>
      <c r="G373" s="97">
        <f t="shared" si="10"/>
        <v>9</v>
      </c>
      <c r="H373" s="80">
        <v>43777</v>
      </c>
      <c r="I373" s="103">
        <v>100</v>
      </c>
    </row>
    <row r="374" spans="1:9" hidden="1" outlineLevel="1" x14ac:dyDescent="0.35">
      <c r="A374" s="83" t="s">
        <v>5353</v>
      </c>
      <c r="B374" s="86" t="s">
        <v>6064</v>
      </c>
      <c r="C374" s="92" t="s">
        <v>5354</v>
      </c>
      <c r="D374" s="96" t="s">
        <v>5639</v>
      </c>
      <c r="E374" s="96">
        <v>2</v>
      </c>
      <c r="F374" s="96">
        <v>5</v>
      </c>
      <c r="G374" s="97">
        <f t="shared" si="10"/>
        <v>7</v>
      </c>
      <c r="H374" s="80">
        <v>43777</v>
      </c>
      <c r="I374" s="103">
        <v>90</v>
      </c>
    </row>
    <row r="375" spans="1:9" hidden="1" outlineLevel="1" x14ac:dyDescent="0.35">
      <c r="A375" s="83" t="s">
        <v>5353</v>
      </c>
      <c r="B375" s="86" t="s">
        <v>6065</v>
      </c>
      <c r="C375" s="92" t="s">
        <v>5354</v>
      </c>
      <c r="D375" s="96" t="s">
        <v>6066</v>
      </c>
      <c r="E375" s="96">
        <v>4</v>
      </c>
      <c r="F375" s="96">
        <v>6</v>
      </c>
      <c r="G375" s="97">
        <f t="shared" si="10"/>
        <v>10</v>
      </c>
      <c r="H375" s="80">
        <v>43777</v>
      </c>
      <c r="I375" s="103">
        <v>85</v>
      </c>
    </row>
    <row r="376" spans="1:9" hidden="1" outlineLevel="1" x14ac:dyDescent="0.35">
      <c r="A376" s="83" t="s">
        <v>5353</v>
      </c>
      <c r="B376" s="86" t="s">
        <v>6067</v>
      </c>
      <c r="C376" s="92" t="s">
        <v>5354</v>
      </c>
      <c r="D376" s="96" t="s">
        <v>6068</v>
      </c>
      <c r="E376" s="96">
        <v>3</v>
      </c>
      <c r="F376" s="96">
        <v>4</v>
      </c>
      <c r="G376" s="97">
        <f t="shared" si="10"/>
        <v>7</v>
      </c>
      <c r="H376" s="80">
        <v>43777</v>
      </c>
      <c r="I376" s="103">
        <v>120</v>
      </c>
    </row>
    <row r="377" spans="1:9" hidden="1" outlineLevel="1" x14ac:dyDescent="0.35">
      <c r="A377" s="83" t="s">
        <v>5353</v>
      </c>
      <c r="B377" s="86" t="s">
        <v>6069</v>
      </c>
      <c r="C377" s="92" t="s">
        <v>5354</v>
      </c>
      <c r="D377" s="96" t="s">
        <v>6070</v>
      </c>
      <c r="E377" s="96">
        <v>5</v>
      </c>
      <c r="F377" s="96">
        <v>2</v>
      </c>
      <c r="G377" s="97">
        <f t="shared" si="10"/>
        <v>7</v>
      </c>
      <c r="H377" s="80">
        <v>43777</v>
      </c>
      <c r="I377" s="103">
        <v>200</v>
      </c>
    </row>
    <row r="378" spans="1:9" hidden="1" outlineLevel="1" x14ac:dyDescent="0.35">
      <c r="A378" s="83" t="s">
        <v>5353</v>
      </c>
      <c r="B378" s="86" t="s">
        <v>6071</v>
      </c>
      <c r="C378" s="92" t="s">
        <v>5354</v>
      </c>
      <c r="D378" s="96" t="s">
        <v>6072</v>
      </c>
      <c r="E378" s="96">
        <v>2</v>
      </c>
      <c r="F378" s="96">
        <v>6</v>
      </c>
      <c r="G378" s="97">
        <f t="shared" si="10"/>
        <v>8</v>
      </c>
      <c r="H378" s="80">
        <v>43777</v>
      </c>
      <c r="I378" s="103">
        <v>180</v>
      </c>
    </row>
    <row r="379" spans="1:9" hidden="1" outlineLevel="1" x14ac:dyDescent="0.35">
      <c r="A379" s="83" t="s">
        <v>5353</v>
      </c>
      <c r="B379" s="86" t="s">
        <v>6073</v>
      </c>
      <c r="C379" s="92" t="s">
        <v>5354</v>
      </c>
      <c r="D379" s="96" t="s">
        <v>6074</v>
      </c>
      <c r="E379" s="96">
        <v>1</v>
      </c>
      <c r="F379" s="96">
        <v>5</v>
      </c>
      <c r="G379" s="97">
        <f t="shared" si="10"/>
        <v>6</v>
      </c>
      <c r="H379" s="80">
        <v>43777</v>
      </c>
      <c r="I379" s="103">
        <v>70</v>
      </c>
    </row>
    <row r="380" spans="1:9" hidden="1" outlineLevel="1" x14ac:dyDescent="0.35">
      <c r="A380" s="83" t="s">
        <v>5353</v>
      </c>
      <c r="B380" s="86" t="s">
        <v>6075</v>
      </c>
      <c r="C380" s="92" t="s">
        <v>5354</v>
      </c>
      <c r="D380" s="96" t="s">
        <v>6076</v>
      </c>
      <c r="E380" s="96">
        <v>4</v>
      </c>
      <c r="F380" s="96">
        <v>4</v>
      </c>
      <c r="G380" s="97">
        <f t="shared" si="10"/>
        <v>8</v>
      </c>
      <c r="H380" s="80">
        <v>43777</v>
      </c>
      <c r="I380" s="103">
        <v>45</v>
      </c>
    </row>
    <row r="381" spans="1:9" hidden="1" outlineLevel="1" x14ac:dyDescent="0.35">
      <c r="A381" s="83" t="s">
        <v>5353</v>
      </c>
      <c r="B381" s="86" t="s">
        <v>6077</v>
      </c>
      <c r="C381" s="92" t="s">
        <v>5354</v>
      </c>
      <c r="D381" s="96" t="s">
        <v>6078</v>
      </c>
      <c r="E381" s="96">
        <v>3</v>
      </c>
      <c r="F381" s="96">
        <v>2</v>
      </c>
      <c r="G381" s="97">
        <f t="shared" si="10"/>
        <v>5</v>
      </c>
      <c r="H381" s="80">
        <v>43777</v>
      </c>
      <c r="I381" s="103">
        <v>120</v>
      </c>
    </row>
    <row r="382" spans="1:9" hidden="1" outlineLevel="1" x14ac:dyDescent="0.35">
      <c r="A382" s="83" t="s">
        <v>5353</v>
      </c>
      <c r="B382" s="86" t="s">
        <v>6079</v>
      </c>
      <c r="C382" s="92" t="s">
        <v>5354</v>
      </c>
      <c r="D382" s="96" t="s">
        <v>6080</v>
      </c>
      <c r="E382" s="96">
        <v>7</v>
      </c>
      <c r="F382" s="96">
        <v>7</v>
      </c>
      <c r="G382" s="97">
        <f t="shared" si="10"/>
        <v>14</v>
      </c>
      <c r="H382" s="80">
        <v>43777</v>
      </c>
      <c r="I382" s="103">
        <v>100</v>
      </c>
    </row>
    <row r="383" spans="1:9" hidden="1" outlineLevel="1" x14ac:dyDescent="0.35">
      <c r="A383" s="83" t="s">
        <v>5353</v>
      </c>
      <c r="B383" s="86" t="s">
        <v>6081</v>
      </c>
      <c r="C383" s="92" t="s">
        <v>5354</v>
      </c>
      <c r="D383" s="96" t="s">
        <v>6082</v>
      </c>
      <c r="E383" s="96">
        <v>9</v>
      </c>
      <c r="F383" s="96">
        <v>4</v>
      </c>
      <c r="G383" s="97">
        <f t="shared" si="10"/>
        <v>13</v>
      </c>
      <c r="H383" s="80">
        <v>43777</v>
      </c>
      <c r="I383" s="103">
        <v>40</v>
      </c>
    </row>
    <row r="384" spans="1:9" hidden="1" outlineLevel="1" x14ac:dyDescent="0.35">
      <c r="A384" s="83" t="s">
        <v>5353</v>
      </c>
      <c r="B384" s="86" t="s">
        <v>6083</v>
      </c>
      <c r="C384" s="92" t="s">
        <v>5354</v>
      </c>
      <c r="D384" s="96" t="s">
        <v>6084</v>
      </c>
      <c r="E384" s="96">
        <v>3</v>
      </c>
      <c r="F384" s="96">
        <v>2</v>
      </c>
      <c r="G384" s="97">
        <f t="shared" si="10"/>
        <v>5</v>
      </c>
      <c r="H384" s="80">
        <v>43777</v>
      </c>
      <c r="I384" s="103">
        <v>35</v>
      </c>
    </row>
    <row r="385" spans="1:9" hidden="1" outlineLevel="1" x14ac:dyDescent="0.35">
      <c r="A385" s="83" t="s">
        <v>5353</v>
      </c>
      <c r="B385" s="86" t="s">
        <v>6085</v>
      </c>
      <c r="C385" s="92" t="s">
        <v>5354</v>
      </c>
      <c r="D385" s="96" t="s">
        <v>6086</v>
      </c>
      <c r="E385" s="96">
        <v>4</v>
      </c>
      <c r="F385" s="96">
        <v>8</v>
      </c>
      <c r="G385" s="97">
        <f t="shared" si="10"/>
        <v>12</v>
      </c>
      <c r="H385" s="80">
        <v>43777</v>
      </c>
      <c r="I385" s="103">
        <v>130</v>
      </c>
    </row>
    <row r="386" spans="1:9" hidden="1" outlineLevel="1" x14ac:dyDescent="0.35">
      <c r="A386" s="83" t="s">
        <v>5353</v>
      </c>
      <c r="B386" s="86" t="s">
        <v>6087</v>
      </c>
      <c r="C386" s="92" t="s">
        <v>5354</v>
      </c>
      <c r="D386" s="96" t="s">
        <v>1293</v>
      </c>
      <c r="E386" s="96">
        <v>5</v>
      </c>
      <c r="F386" s="96">
        <v>6</v>
      </c>
      <c r="G386" s="97">
        <f t="shared" si="10"/>
        <v>11</v>
      </c>
      <c r="H386" s="80">
        <v>43777</v>
      </c>
      <c r="I386" s="103">
        <v>120</v>
      </c>
    </row>
    <row r="387" spans="1:9" hidden="1" outlineLevel="1" x14ac:dyDescent="0.35">
      <c r="A387" s="83" t="s">
        <v>5353</v>
      </c>
      <c r="B387" s="86" t="s">
        <v>6088</v>
      </c>
      <c r="C387" s="92" t="s">
        <v>5354</v>
      </c>
      <c r="D387" s="96" t="s">
        <v>6089</v>
      </c>
      <c r="E387" s="96">
        <v>7</v>
      </c>
      <c r="F387" s="96">
        <v>3</v>
      </c>
      <c r="G387" s="97">
        <f t="shared" ref="G387:G401" si="11">E387+F387</f>
        <v>10</v>
      </c>
      <c r="H387" s="80">
        <v>43777</v>
      </c>
      <c r="I387" s="103">
        <v>140</v>
      </c>
    </row>
    <row r="388" spans="1:9" hidden="1" outlineLevel="1" x14ac:dyDescent="0.35">
      <c r="A388" s="83" t="s">
        <v>5353</v>
      </c>
      <c r="B388" s="86" t="s">
        <v>6090</v>
      </c>
      <c r="C388" s="92" t="s">
        <v>5354</v>
      </c>
      <c r="D388" s="96" t="s">
        <v>6091</v>
      </c>
      <c r="E388" s="96">
        <v>6</v>
      </c>
      <c r="F388" s="96">
        <v>3</v>
      </c>
      <c r="G388" s="97">
        <f t="shared" si="11"/>
        <v>9</v>
      </c>
      <c r="H388" s="80">
        <v>43777</v>
      </c>
      <c r="I388" s="103">
        <v>220</v>
      </c>
    </row>
    <row r="389" spans="1:9" hidden="1" outlineLevel="1" x14ac:dyDescent="0.35">
      <c r="A389" s="83" t="s">
        <v>5353</v>
      </c>
      <c r="B389" s="86" t="s">
        <v>6092</v>
      </c>
      <c r="C389" s="92" t="s">
        <v>5354</v>
      </c>
      <c r="D389" s="96" t="s">
        <v>6093</v>
      </c>
      <c r="E389" s="96">
        <v>4</v>
      </c>
      <c r="F389" s="96">
        <v>4</v>
      </c>
      <c r="G389" s="97">
        <f t="shared" si="11"/>
        <v>8</v>
      </c>
      <c r="H389" s="80">
        <v>43777</v>
      </c>
      <c r="I389" s="103">
        <v>65</v>
      </c>
    </row>
    <row r="390" spans="1:9" hidden="1" outlineLevel="1" x14ac:dyDescent="0.35">
      <c r="A390" s="83" t="s">
        <v>5353</v>
      </c>
      <c r="B390" s="86" t="s">
        <v>6094</v>
      </c>
      <c r="C390" s="92" t="s">
        <v>5354</v>
      </c>
      <c r="D390" s="96" t="s">
        <v>6095</v>
      </c>
      <c r="E390" s="96">
        <v>7</v>
      </c>
      <c r="F390" s="96">
        <v>5</v>
      </c>
      <c r="G390" s="97">
        <f t="shared" si="11"/>
        <v>12</v>
      </c>
      <c r="H390" s="80">
        <v>43777</v>
      </c>
      <c r="I390" s="103">
        <v>70</v>
      </c>
    </row>
    <row r="391" spans="1:9" hidden="1" outlineLevel="1" x14ac:dyDescent="0.35">
      <c r="A391" s="83" t="s">
        <v>5353</v>
      </c>
      <c r="B391" s="86" t="s">
        <v>6096</v>
      </c>
      <c r="C391" s="92" t="s">
        <v>5354</v>
      </c>
      <c r="D391" s="96" t="s">
        <v>6097</v>
      </c>
      <c r="E391" s="96">
        <v>3</v>
      </c>
      <c r="F391" s="96">
        <v>3</v>
      </c>
      <c r="G391" s="97">
        <f t="shared" si="11"/>
        <v>6</v>
      </c>
      <c r="H391" s="80">
        <v>43777</v>
      </c>
      <c r="I391" s="103">
        <v>45</v>
      </c>
    </row>
    <row r="392" spans="1:9" hidden="1" outlineLevel="1" x14ac:dyDescent="0.35">
      <c r="A392" s="83" t="s">
        <v>5353</v>
      </c>
      <c r="B392" s="86" t="s">
        <v>6098</v>
      </c>
      <c r="C392" s="92" t="s">
        <v>5354</v>
      </c>
      <c r="D392" s="96" t="s">
        <v>6099</v>
      </c>
      <c r="E392" s="96">
        <v>4</v>
      </c>
      <c r="F392" s="96">
        <v>3</v>
      </c>
      <c r="G392" s="97">
        <f t="shared" si="11"/>
        <v>7</v>
      </c>
      <c r="H392" s="80">
        <v>43777</v>
      </c>
      <c r="I392" s="103">
        <v>90</v>
      </c>
    </row>
    <row r="393" spans="1:9" hidden="1" outlineLevel="1" x14ac:dyDescent="0.35">
      <c r="A393" s="83" t="s">
        <v>5353</v>
      </c>
      <c r="B393" s="86" t="s">
        <v>6100</v>
      </c>
      <c r="C393" s="92" t="s">
        <v>5354</v>
      </c>
      <c r="D393" s="96" t="s">
        <v>6101</v>
      </c>
      <c r="E393" s="96">
        <v>5</v>
      </c>
      <c r="F393" s="96">
        <v>5</v>
      </c>
      <c r="G393" s="97">
        <f t="shared" si="11"/>
        <v>10</v>
      </c>
      <c r="H393" s="80">
        <v>43777</v>
      </c>
      <c r="I393" s="103">
        <v>350</v>
      </c>
    </row>
    <row r="394" spans="1:9" hidden="1" outlineLevel="1" x14ac:dyDescent="0.35">
      <c r="A394" s="83" t="s">
        <v>5353</v>
      </c>
      <c r="B394" s="86" t="s">
        <v>6102</v>
      </c>
      <c r="C394" s="92" t="s">
        <v>5354</v>
      </c>
      <c r="D394" s="96" t="s">
        <v>6103</v>
      </c>
      <c r="E394" s="96">
        <v>6</v>
      </c>
      <c r="F394" s="96">
        <v>3</v>
      </c>
      <c r="G394" s="97">
        <f t="shared" si="11"/>
        <v>9</v>
      </c>
      <c r="H394" s="80">
        <v>43777</v>
      </c>
      <c r="I394" s="103">
        <v>100</v>
      </c>
    </row>
    <row r="395" spans="1:9" hidden="1" outlineLevel="1" x14ac:dyDescent="0.35">
      <c r="A395" s="83" t="s">
        <v>5353</v>
      </c>
      <c r="B395" s="86" t="s">
        <v>6104</v>
      </c>
      <c r="C395" s="92" t="s">
        <v>5354</v>
      </c>
      <c r="D395" s="96" t="s">
        <v>6105</v>
      </c>
      <c r="E395" s="96">
        <v>10</v>
      </c>
      <c r="F395" s="96">
        <v>11</v>
      </c>
      <c r="G395" s="97">
        <f t="shared" si="11"/>
        <v>21</v>
      </c>
      <c r="H395" s="80">
        <v>43777</v>
      </c>
      <c r="I395" s="103">
        <v>55</v>
      </c>
    </row>
    <row r="396" spans="1:9" hidden="1" outlineLevel="1" x14ac:dyDescent="0.35">
      <c r="A396" s="83" t="s">
        <v>5353</v>
      </c>
      <c r="B396" s="86" t="s">
        <v>6106</v>
      </c>
      <c r="C396" s="92" t="s">
        <v>5354</v>
      </c>
      <c r="D396" s="96" t="s">
        <v>6107</v>
      </c>
      <c r="E396" s="96">
        <v>6</v>
      </c>
      <c r="F396" s="96">
        <v>4</v>
      </c>
      <c r="G396" s="97">
        <f t="shared" si="11"/>
        <v>10</v>
      </c>
      <c r="H396" s="80">
        <v>43777</v>
      </c>
      <c r="I396" s="103">
        <v>80</v>
      </c>
    </row>
    <row r="397" spans="1:9" hidden="1" outlineLevel="1" x14ac:dyDescent="0.35">
      <c r="A397" s="83" t="s">
        <v>5353</v>
      </c>
      <c r="B397" s="86" t="s">
        <v>6108</v>
      </c>
      <c r="C397" s="92" t="s">
        <v>5354</v>
      </c>
      <c r="D397" s="96" t="s">
        <v>6109</v>
      </c>
      <c r="E397" s="96">
        <v>4</v>
      </c>
      <c r="F397" s="96">
        <v>5</v>
      </c>
      <c r="G397" s="97">
        <f t="shared" si="11"/>
        <v>9</v>
      </c>
      <c r="H397" s="80">
        <v>43777</v>
      </c>
      <c r="I397" s="103">
        <v>60</v>
      </c>
    </row>
    <row r="398" spans="1:9" hidden="1" outlineLevel="1" x14ac:dyDescent="0.35">
      <c r="A398" s="83" t="s">
        <v>5353</v>
      </c>
      <c r="B398" s="86" t="s">
        <v>6110</v>
      </c>
      <c r="C398" s="92" t="s">
        <v>5354</v>
      </c>
      <c r="D398" s="96" t="s">
        <v>6111</v>
      </c>
      <c r="E398" s="96">
        <v>3</v>
      </c>
      <c r="F398" s="96">
        <v>6</v>
      </c>
      <c r="G398" s="97">
        <f t="shared" si="11"/>
        <v>9</v>
      </c>
      <c r="H398" s="80">
        <v>43777</v>
      </c>
      <c r="I398" s="103">
        <v>40</v>
      </c>
    </row>
    <row r="399" spans="1:9" hidden="1" outlineLevel="1" x14ac:dyDescent="0.35">
      <c r="A399" s="83" t="s">
        <v>5353</v>
      </c>
      <c r="B399" s="86" t="s">
        <v>6112</v>
      </c>
      <c r="C399" s="92" t="s">
        <v>5354</v>
      </c>
      <c r="D399" s="96" t="s">
        <v>6113</v>
      </c>
      <c r="E399" s="96">
        <v>2</v>
      </c>
      <c r="F399" s="96">
        <v>4</v>
      </c>
      <c r="G399" s="97">
        <f t="shared" si="11"/>
        <v>6</v>
      </c>
      <c r="H399" s="80">
        <v>43777</v>
      </c>
      <c r="I399" s="103">
        <v>70</v>
      </c>
    </row>
    <row r="400" spans="1:9" hidden="1" outlineLevel="1" x14ac:dyDescent="0.35">
      <c r="A400" s="83" t="s">
        <v>5353</v>
      </c>
      <c r="B400" s="86" t="s">
        <v>6114</v>
      </c>
      <c r="C400" s="92" t="s">
        <v>5354</v>
      </c>
      <c r="D400" s="96" t="s">
        <v>6115</v>
      </c>
      <c r="E400" s="96">
        <v>6</v>
      </c>
      <c r="F400" s="96">
        <v>2</v>
      </c>
      <c r="G400" s="97">
        <f t="shared" si="11"/>
        <v>8</v>
      </c>
      <c r="H400" s="80">
        <v>43777</v>
      </c>
      <c r="I400" s="103">
        <v>85</v>
      </c>
    </row>
    <row r="401" spans="1:9" hidden="1" outlineLevel="1" x14ac:dyDescent="0.35">
      <c r="A401" s="83" t="s">
        <v>5353</v>
      </c>
      <c r="B401" s="86" t="s">
        <v>6116</v>
      </c>
      <c r="C401" s="92" t="s">
        <v>5354</v>
      </c>
      <c r="D401" s="96" t="s">
        <v>6117</v>
      </c>
      <c r="E401" s="96">
        <v>15</v>
      </c>
      <c r="F401" s="96">
        <v>8</v>
      </c>
      <c r="G401" s="97">
        <f t="shared" si="11"/>
        <v>23</v>
      </c>
      <c r="H401" s="80">
        <v>43777</v>
      </c>
      <c r="I401" s="103">
        <v>100</v>
      </c>
    </row>
    <row r="402" spans="1:9" ht="15" collapsed="1" thickBot="1" x14ac:dyDescent="0.4">
      <c r="A402" s="84" t="s">
        <v>5353</v>
      </c>
      <c r="B402" s="87"/>
      <c r="C402" s="93" t="s">
        <v>5354</v>
      </c>
      <c r="D402" s="94">
        <f>COUNTA(D353:D401)</f>
        <v>49</v>
      </c>
      <c r="E402" s="94">
        <f>SUM(E353:E401)</f>
        <v>208</v>
      </c>
      <c r="F402" s="94">
        <f>SUM(F353:F401)</f>
        <v>213</v>
      </c>
      <c r="G402" s="94">
        <f>SUM(G353:G401)</f>
        <v>421</v>
      </c>
      <c r="H402" s="105">
        <v>43777</v>
      </c>
      <c r="I402" s="95">
        <f>AVERAGE(I353:I401)</f>
        <v>98.612244897959187</v>
      </c>
    </row>
    <row r="405" spans="1:9" x14ac:dyDescent="0.35">
      <c r="G405" s="55">
        <f>SUM(G42+G80+G119+G165+G205+G258+G352+G402)</f>
        <v>3215</v>
      </c>
    </row>
  </sheetData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4A152-C405-4AE7-9BCA-C46F1CAFC082}">
  <sheetPr codeName="Sheet31"/>
  <dimension ref="A2:H20"/>
  <sheetViews>
    <sheetView topLeftCell="B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1431.6003000000001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'GS7470-PTDs'!J11</f>
        <v>2220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 t="s">
        <v>2050</v>
      </c>
      <c r="H6" s="138">
        <f>C4-C3</f>
        <v>788.39969999999994</v>
      </c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54">
        <f>C15*(1-C16)*C17</f>
        <v>2092.3388999999997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'GS7470-PTDs'!J11</f>
        <v>2220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</row>
    <row r="17" spans="1:8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 t="s">
        <v>2050</v>
      </c>
      <c r="H17" s="138">
        <f>C15-C14</f>
        <v>127.66110000000026</v>
      </c>
    </row>
    <row r="19" spans="1:8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</row>
    <row r="20" spans="1:8" x14ac:dyDescent="0.35">
      <c r="A20" s="292" t="s">
        <v>1124</v>
      </c>
      <c r="B20" s="293" t="s">
        <v>1125</v>
      </c>
      <c r="C20" s="38">
        <f>'GS7470-Summary'!E34</f>
        <v>3025</v>
      </c>
      <c r="D20" s="293" t="s">
        <v>1126</v>
      </c>
      <c r="E20" s="291"/>
      <c r="F20" s="291"/>
      <c r="G20" s="291"/>
      <c r="H20" s="291"/>
    </row>
  </sheetData>
  <pageMargins left="0.7" right="0.7" top="0.75" bottom="0.75" header="0.3" footer="0.3"/>
  <pageSetup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2"/>
  <dimension ref="B1:M35"/>
  <sheetViews>
    <sheetView topLeftCell="A30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ht="29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25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'GS7471-ER Calcs'!J27</f>
        <v>2044.4576255999998</v>
      </c>
      <c r="F6" s="294"/>
      <c r="G6" s="6"/>
      <c r="H6" s="6"/>
      <c r="I6" s="2">
        <v>2019</v>
      </c>
      <c r="J6" s="368">
        <v>1482</v>
      </c>
      <c r="K6" s="368"/>
      <c r="L6" s="368">
        <f>SUM(J6:K6)</f>
        <v>1482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'GS7471-ER Calcs'!J28</f>
        <v>0</v>
      </c>
      <c r="F7" s="294"/>
      <c r="G7" s="6"/>
      <c r="H7" s="6"/>
      <c r="I7" s="2">
        <v>2020</v>
      </c>
      <c r="J7" s="366">
        <v>1934</v>
      </c>
      <c r="K7" s="53">
        <f>E15</f>
        <v>1664</v>
      </c>
      <c r="L7" s="53">
        <f>SUM(J7:K7)</f>
        <v>3598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'GS7471-ER Calcs'!J29</f>
        <v>0.95</v>
      </c>
      <c r="F8" s="294"/>
      <c r="G8" s="6"/>
      <c r="H8" s="6"/>
      <c r="I8" s="2">
        <v>2021</v>
      </c>
      <c r="J8" s="2"/>
      <c r="K8" s="54">
        <f>E28</f>
        <v>1649</v>
      </c>
      <c r="L8" s="53">
        <f>SUM(K8:K8)</f>
        <v>1649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'GS7471-ER Calcs'!J30</f>
        <v>0</v>
      </c>
      <c r="F9" s="294"/>
      <c r="G9" s="6"/>
      <c r="H9" s="6"/>
      <c r="I9" s="3" t="s">
        <v>17</v>
      </c>
      <c r="J9" s="3">
        <f>SUM(J6:J8)</f>
        <v>3416</v>
      </c>
      <c r="K9" s="4">
        <f>SUM(K7:K8)</f>
        <v>3313</v>
      </c>
      <c r="L9" s="4">
        <f>SUM(L7:L8)</f>
        <v>5247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'GS7471-ER Calcs'!J31</f>
        <v>1942.2347443199997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'GS7471-ER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'GS7471-ER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'GS7471-ER Calcs'!J36</f>
        <v>1664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'GS7471-ER Calcs'!J38</f>
        <v>1664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'GS7471-ER Calcs'!O27</f>
        <v>2026.4063039999999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'GS7471-ER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'GS7471-ER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'GS7471-ER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'GS7471-ER Calcs'!O31</f>
        <v>1925.0859887999998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'GS7471-ER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'GS7471-ER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'GS7471-ER Calcs'!O36</f>
        <v>1649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'GS7471-ER Calcs'!O38</f>
        <v>1649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1664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1649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124">
        <f>E28+E15</f>
        <v>3313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11:E11"/>
    <mergeCell ref="B2:E2"/>
    <mergeCell ref="B4:E4"/>
    <mergeCell ref="B5:E5"/>
    <mergeCell ref="I4:K4"/>
    <mergeCell ref="I2:K2"/>
    <mergeCell ref="B34:C34"/>
    <mergeCell ref="B17:E17"/>
    <mergeCell ref="B18:E18"/>
    <mergeCell ref="B24:E24"/>
    <mergeCell ref="B30:E30"/>
    <mergeCell ref="B31:E31"/>
    <mergeCell ref="B32:D32"/>
    <mergeCell ref="B33:D33"/>
  </mergeCells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3"/>
  <dimension ref="B1:P39"/>
  <sheetViews>
    <sheetView topLeftCell="G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6" width="10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30.453125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ht="15" customHeight="1" x14ac:dyDescent="0.35">
      <c r="B3" s="427" t="s">
        <v>13</v>
      </c>
      <c r="C3" s="75" t="s">
        <v>6118</v>
      </c>
      <c r="D3" s="76" t="s">
        <v>6119</v>
      </c>
      <c r="E3" s="77">
        <v>-19.085730000000002</v>
      </c>
      <c r="F3" s="77">
        <v>33.649149999999999</v>
      </c>
      <c r="G3" s="81">
        <v>43776</v>
      </c>
      <c r="H3" s="316">
        <f t="shared" ref="H3:H10" si="0">L3+N3</f>
        <v>0</v>
      </c>
      <c r="I3" s="76">
        <v>45</v>
      </c>
      <c r="J3" s="56">
        <f>'Treatment Capacity BHs'!H140</f>
        <v>300</v>
      </c>
      <c r="K3" s="407" t="s">
        <v>6120</v>
      </c>
      <c r="L3" s="43">
        <v>0</v>
      </c>
      <c r="M3" s="316">
        <f t="shared" ref="M3:M10" si="1">F$20*J3</f>
        <v>52439.999999999993</v>
      </c>
      <c r="N3" s="43">
        <v>0</v>
      </c>
      <c r="O3" s="315">
        <f t="shared" ref="O3:O10" si="2">F$21*J3</f>
        <v>51585</v>
      </c>
      <c r="P3" s="43">
        <f t="shared" ref="P3:P10" si="3">M3+O3</f>
        <v>104025</v>
      </c>
    </row>
    <row r="4" spans="2:16" x14ac:dyDescent="0.35">
      <c r="B4" s="428"/>
      <c r="C4" s="75" t="s">
        <v>6121</v>
      </c>
      <c r="D4" s="76" t="s">
        <v>6122</v>
      </c>
      <c r="E4" s="77">
        <v>-19.11065</v>
      </c>
      <c r="F4" s="77">
        <v>33.488950000000003</v>
      </c>
      <c r="G4" s="80">
        <v>43616</v>
      </c>
      <c r="H4" s="327">
        <f t="shared" si="0"/>
        <v>10</v>
      </c>
      <c r="I4" s="78">
        <v>43</v>
      </c>
      <c r="J4" s="57">
        <f>'Treatment Capacity BHs'!H141</f>
        <v>300</v>
      </c>
      <c r="K4" s="408"/>
      <c r="L4" s="43">
        <f>Maintenance!N28+1</f>
        <v>6</v>
      </c>
      <c r="M4" s="316">
        <f t="shared" si="1"/>
        <v>52439.999999999993</v>
      </c>
      <c r="N4" s="43">
        <f>Maintenance!O29+1</f>
        <v>4</v>
      </c>
      <c r="O4" s="315">
        <f t="shared" si="2"/>
        <v>51585</v>
      </c>
      <c r="P4" s="43">
        <f t="shared" si="3"/>
        <v>104025</v>
      </c>
    </row>
    <row r="5" spans="2:16" x14ac:dyDescent="0.35">
      <c r="B5" s="428"/>
      <c r="C5" s="75" t="s">
        <v>6123</v>
      </c>
      <c r="D5" s="76" t="s">
        <v>6124</v>
      </c>
      <c r="E5" s="77">
        <v>-19.124970000000001</v>
      </c>
      <c r="F5" s="77">
        <v>33.511490000000002</v>
      </c>
      <c r="G5" s="80">
        <v>43615</v>
      </c>
      <c r="H5" s="316">
        <f t="shared" si="0"/>
        <v>0</v>
      </c>
      <c r="I5" s="78">
        <v>67</v>
      </c>
      <c r="J5" s="57">
        <f>'Treatment Capacity BHs'!H142</f>
        <v>300</v>
      </c>
      <c r="K5" s="408"/>
      <c r="L5" s="43">
        <v>0</v>
      </c>
      <c r="M5" s="316">
        <f t="shared" si="1"/>
        <v>52439.999999999993</v>
      </c>
      <c r="N5" s="43">
        <v>0</v>
      </c>
      <c r="O5" s="315">
        <f t="shared" si="2"/>
        <v>51585</v>
      </c>
      <c r="P5" s="43">
        <f t="shared" si="3"/>
        <v>104025</v>
      </c>
    </row>
    <row r="6" spans="2:16" x14ac:dyDescent="0.35">
      <c r="B6" s="428"/>
      <c r="C6" s="75" t="s">
        <v>6125</v>
      </c>
      <c r="D6" s="76" t="s">
        <v>6126</v>
      </c>
      <c r="E6" s="77">
        <v>-19.196349999999999</v>
      </c>
      <c r="F6" s="77">
        <v>33.497970000000002</v>
      </c>
      <c r="G6" s="80">
        <v>43616</v>
      </c>
      <c r="H6" s="327">
        <f t="shared" si="0"/>
        <v>0</v>
      </c>
      <c r="I6" s="78">
        <v>83</v>
      </c>
      <c r="J6" s="57">
        <f>'Treatment Capacity BHs'!H143</f>
        <v>300</v>
      </c>
      <c r="K6" s="408"/>
      <c r="L6" s="43">
        <v>0</v>
      </c>
      <c r="M6" s="316">
        <f t="shared" si="1"/>
        <v>52439.999999999993</v>
      </c>
      <c r="N6" s="43">
        <v>0</v>
      </c>
      <c r="O6" s="315">
        <f t="shared" si="2"/>
        <v>51585</v>
      </c>
      <c r="P6" s="43">
        <f t="shared" si="3"/>
        <v>104025</v>
      </c>
    </row>
    <row r="7" spans="2:16" x14ac:dyDescent="0.35">
      <c r="B7" s="428"/>
      <c r="C7" s="75" t="s">
        <v>6127</v>
      </c>
      <c r="D7" s="76" t="s">
        <v>6128</v>
      </c>
      <c r="E7" s="77">
        <v>-19.130649999999999</v>
      </c>
      <c r="F7" s="77">
        <v>33.475360000000002</v>
      </c>
      <c r="G7" s="80">
        <v>43715</v>
      </c>
      <c r="H7" s="316">
        <f t="shared" si="0"/>
        <v>0</v>
      </c>
      <c r="I7" s="76">
        <v>41</v>
      </c>
      <c r="J7" s="57">
        <f>'Treatment Capacity BHs'!H144</f>
        <v>300</v>
      </c>
      <c r="K7" s="408"/>
      <c r="L7" s="43">
        <v>0</v>
      </c>
      <c r="M7" s="316">
        <f t="shared" si="1"/>
        <v>52439.999999999993</v>
      </c>
      <c r="N7" s="43">
        <v>0</v>
      </c>
      <c r="O7" s="315">
        <f t="shared" si="2"/>
        <v>51585</v>
      </c>
      <c r="P7" s="43">
        <f t="shared" si="3"/>
        <v>104025</v>
      </c>
    </row>
    <row r="8" spans="2:16" x14ac:dyDescent="0.35">
      <c r="B8" s="428"/>
      <c r="C8" s="75" t="s">
        <v>6129</v>
      </c>
      <c r="D8" s="76" t="s">
        <v>6130</v>
      </c>
      <c r="E8" s="77">
        <v>-19.028420000000001</v>
      </c>
      <c r="F8" s="77">
        <v>33.551699999999997</v>
      </c>
      <c r="G8" s="80">
        <v>43718</v>
      </c>
      <c r="H8" s="327">
        <f t="shared" si="0"/>
        <v>0</v>
      </c>
      <c r="I8" s="76">
        <v>49</v>
      </c>
      <c r="J8" s="57">
        <f>'Treatment Capacity BHs'!H145</f>
        <v>300</v>
      </c>
      <c r="K8" s="408"/>
      <c r="L8" s="43">
        <v>0</v>
      </c>
      <c r="M8" s="316">
        <f t="shared" si="1"/>
        <v>52439.999999999993</v>
      </c>
      <c r="N8" s="43">
        <v>0</v>
      </c>
      <c r="O8" s="315">
        <f t="shared" si="2"/>
        <v>51585</v>
      </c>
      <c r="P8" s="43">
        <f t="shared" si="3"/>
        <v>104025</v>
      </c>
    </row>
    <row r="9" spans="2:16" x14ac:dyDescent="0.35">
      <c r="B9" s="428"/>
      <c r="C9" s="75" t="s">
        <v>6131</v>
      </c>
      <c r="D9" s="76" t="s">
        <v>6132</v>
      </c>
      <c r="E9" s="77">
        <v>-19.059640000000002</v>
      </c>
      <c r="F9" s="77">
        <v>33.547530000000002</v>
      </c>
      <c r="G9" s="80">
        <v>43711</v>
      </c>
      <c r="H9" s="316">
        <f t="shared" si="0"/>
        <v>0</v>
      </c>
      <c r="I9" s="76">
        <v>38</v>
      </c>
      <c r="J9" s="57">
        <f>'Treatment Capacity BHs'!H146</f>
        <v>300</v>
      </c>
      <c r="K9" s="408"/>
      <c r="L9" s="43">
        <v>0</v>
      </c>
      <c r="M9" s="316">
        <f t="shared" si="1"/>
        <v>52439.999999999993</v>
      </c>
      <c r="N9" s="43">
        <v>0</v>
      </c>
      <c r="O9" s="315">
        <f t="shared" si="2"/>
        <v>51585</v>
      </c>
      <c r="P9" s="43">
        <f t="shared" si="3"/>
        <v>104025</v>
      </c>
    </row>
    <row r="10" spans="2:16" ht="15" thickBot="1" x14ac:dyDescent="0.4">
      <c r="B10" s="429"/>
      <c r="C10" s="75" t="s">
        <v>6133</v>
      </c>
      <c r="D10" s="76" t="s">
        <v>6134</v>
      </c>
      <c r="E10" s="77">
        <v>-19.085979999999999</v>
      </c>
      <c r="F10" s="77">
        <v>33.657870000000003</v>
      </c>
      <c r="G10" s="80">
        <v>43775</v>
      </c>
      <c r="H10" s="327">
        <f t="shared" si="0"/>
        <v>0</v>
      </c>
      <c r="I10" s="76">
        <v>68</v>
      </c>
      <c r="J10" s="57">
        <f>'Treatment Capacity BHs'!H147</f>
        <v>300</v>
      </c>
      <c r="K10" s="409"/>
      <c r="L10" s="43">
        <v>0</v>
      </c>
      <c r="M10" s="316">
        <f t="shared" si="1"/>
        <v>52439.999999999993</v>
      </c>
      <c r="N10" s="43">
        <v>0</v>
      </c>
      <c r="O10" s="315">
        <f t="shared" si="2"/>
        <v>51585</v>
      </c>
      <c r="P10" s="43">
        <f t="shared" si="3"/>
        <v>104025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10</v>
      </c>
      <c r="I11" s="49" t="s">
        <v>17</v>
      </c>
      <c r="J11" s="50">
        <f>SUM(J3:J10)</f>
        <v>2400</v>
      </c>
      <c r="K11" s="294"/>
      <c r="L11" s="82">
        <f>SUM(L3:L10)</f>
        <v>6</v>
      </c>
      <c r="M11" s="40">
        <f>SUM(M3:M10)</f>
        <v>419519.99999999994</v>
      </c>
      <c r="N11" s="40">
        <f>SUM(N3:N10)</f>
        <v>4</v>
      </c>
      <c r="O11" s="41">
        <f>SUM(O3:O10)</f>
        <v>412680</v>
      </c>
      <c r="P11" s="30">
        <f>SUM(P3:P10)</f>
        <v>832200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109"/>
      <c r="K14" s="110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110"/>
      <c r="K15" s="110"/>
    </row>
    <row r="16" spans="2:16" x14ac:dyDescent="0.35">
      <c r="B16" s="294"/>
      <c r="C16" s="294"/>
      <c r="D16" s="294"/>
      <c r="E16" s="294"/>
      <c r="F16" s="294"/>
      <c r="G16" s="294"/>
      <c r="I16" s="294"/>
      <c r="J16" s="110"/>
      <c r="K16" s="110"/>
    </row>
    <row r="17" spans="2:12" x14ac:dyDescent="0.35">
      <c r="B17" s="294"/>
      <c r="C17" s="294"/>
      <c r="D17" s="294"/>
      <c r="E17" s="294"/>
      <c r="F17" s="294"/>
      <c r="G17" s="294"/>
      <c r="I17" s="294"/>
      <c r="J17" s="109"/>
      <c r="K17" s="110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60"/>
      <c r="G18" s="294"/>
      <c r="I18" s="294"/>
      <c r="J18" s="294"/>
      <c r="K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4.076086956521739E-3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</row>
    <row r="21" spans="2:12" ht="15" thickBot="1" x14ac:dyDescent="0.4">
      <c r="B21" s="47" t="s">
        <v>88</v>
      </c>
      <c r="C21" s="52">
        <f>C14-C15</f>
        <v>181</v>
      </c>
      <c r="D21" s="312">
        <f>SUM(N3:N10)/(C21*8)</f>
        <v>2.7624309392265192E-3</v>
      </c>
      <c r="E21" s="313">
        <f>IF(D21&lt;5%,95%,100%-D21)</f>
        <v>0.95</v>
      </c>
      <c r="F21" s="323">
        <f>C21*E21</f>
        <v>171.95</v>
      </c>
      <c r="G21" s="294"/>
      <c r="I21" s="294"/>
      <c r="J21" s="294"/>
      <c r="K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346.75</v>
      </c>
      <c r="G22" s="294"/>
      <c r="I22" s="294"/>
      <c r="J22" s="294"/>
      <c r="K22" s="294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69">
        <f>J11*365</f>
        <v>876000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17">
        <f>10000/C24</f>
        <v>1.1415525114155251E-2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6135</v>
      </c>
      <c r="C27" s="132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N1:O1"/>
    <mergeCell ref="B3:B10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4"/>
  <dimension ref="B2:P47"/>
  <sheetViews>
    <sheetView topLeftCell="I16" workbookViewId="0">
      <selection activeCell="P25" sqref="P25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'GS7471-PTDs'!P11</f>
        <v>832200</v>
      </c>
      <c r="F6" s="294"/>
      <c r="G6" s="293" t="s">
        <v>97</v>
      </c>
      <c r="H6" s="293" t="s">
        <v>98</v>
      </c>
      <c r="I6" s="293"/>
      <c r="J6" s="18">
        <f>'GS7471-PTDs'!M11</f>
        <v>419519.99999999994</v>
      </c>
      <c r="K6" s="294"/>
      <c r="L6" s="293" t="s">
        <v>97</v>
      </c>
      <c r="M6" s="293" t="s">
        <v>98</v>
      </c>
      <c r="N6" s="293"/>
      <c r="O6" s="18">
        <f>'GS7471-PTDs'!O11</f>
        <v>412680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2476</v>
      </c>
      <c r="F10" s="294"/>
      <c r="G10" s="293" t="s">
        <v>107</v>
      </c>
      <c r="H10" s="293" t="s">
        <v>108</v>
      </c>
      <c r="I10" s="293" t="s">
        <v>109</v>
      </c>
      <c r="J10" s="300">
        <f>ROUNDDOWN((1-J5)*J6*J7*(J8+J9),0)</f>
        <v>1248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1228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832200</v>
      </c>
      <c r="F14" s="294"/>
      <c r="G14" s="293" t="s">
        <v>97</v>
      </c>
      <c r="H14" s="293" t="s">
        <v>98</v>
      </c>
      <c r="I14" s="293"/>
      <c r="J14" s="18">
        <f>J6</f>
        <v>419519.99999999994</v>
      </c>
      <c r="K14" s="294"/>
      <c r="L14" s="293" t="s">
        <v>97</v>
      </c>
      <c r="M14" s="293" t="s">
        <v>98</v>
      </c>
      <c r="N14" s="293"/>
      <c r="O14" s="18">
        <f>O6</f>
        <v>412680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30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58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 t="shared" ref="J22:J24" si="0">E22</f>
        <v>112</v>
      </c>
      <c r="K22" s="294"/>
      <c r="L22" s="293" t="s">
        <v>122</v>
      </c>
      <c r="M22" s="293" t="s">
        <v>123</v>
      </c>
      <c r="N22" s="293" t="s">
        <v>124</v>
      </c>
      <c r="O22" s="300">
        <f t="shared" ref="O22" si="1"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309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11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 t="shared" si="0"/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118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4085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2044.4576255999998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2026.4063039999999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3880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1942.2347443199997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1925.0859887999998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3325</v>
      </c>
      <c r="F36" s="294"/>
      <c r="G36" s="305" t="s">
        <v>131</v>
      </c>
      <c r="H36" s="306" t="s">
        <v>37</v>
      </c>
      <c r="I36" s="307" t="s">
        <v>28</v>
      </c>
      <c r="J36" s="308">
        <f>ROUNDDOWN(J31*(1-J35),0)</f>
        <v>1664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1649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3313</v>
      </c>
      <c r="F38" s="294"/>
      <c r="G38" s="305" t="s">
        <v>132</v>
      </c>
      <c r="H38" s="306"/>
      <c r="I38" s="307" t="s">
        <v>28</v>
      </c>
      <c r="J38" s="308">
        <f>ROUNDDOWN(IF(E36&gt;'GS7471-PTDs'!C27,J6*'GS7471-PTDs'!C25,J36),0)</f>
        <v>1664</v>
      </c>
      <c r="K38" s="294"/>
      <c r="L38" s="305" t="s">
        <v>132</v>
      </c>
      <c r="M38" s="306"/>
      <c r="N38" s="307" t="s">
        <v>28</v>
      </c>
      <c r="O38" s="308">
        <f>ROUNDDOWN(IF(E36&gt;'GS7471-PTDs'!C27,O6*'GS7471-PTDs'!C25,'GS7471-ER Calcs'!O36),0)</f>
        <v>1649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B2:E2"/>
    <mergeCell ref="B4:E4"/>
    <mergeCell ref="B12:E12"/>
    <mergeCell ref="B20:E20"/>
    <mergeCell ref="B26:E26"/>
    <mergeCell ref="B33:E33"/>
    <mergeCell ref="G33:J33"/>
    <mergeCell ref="L4:O4"/>
    <mergeCell ref="L12:O12"/>
    <mergeCell ref="L20:O20"/>
    <mergeCell ref="L26:O26"/>
    <mergeCell ref="L33:O33"/>
    <mergeCell ref="G26:J26"/>
    <mergeCell ref="G2:J2"/>
    <mergeCell ref="L2:O2"/>
    <mergeCell ref="G4:J4"/>
    <mergeCell ref="G12:J12"/>
    <mergeCell ref="G20:J20"/>
  </mergeCells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AAC9B8-A318-41E6-B399-CD55F4F1E1DF}">
  <sheetPr codeName="Sheet35"/>
  <dimension ref="A1:I445"/>
  <sheetViews>
    <sheetView topLeftCell="C1" workbookViewId="0">
      <selection activeCell="G446" sqref="G446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2.17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85" t="s">
        <v>6118</v>
      </c>
      <c r="B2" s="88" t="s">
        <v>6136</v>
      </c>
      <c r="C2" s="111" t="s">
        <v>6119</v>
      </c>
      <c r="D2" s="85" t="s">
        <v>6137</v>
      </c>
      <c r="E2" s="111">
        <v>5</v>
      </c>
      <c r="F2" s="111">
        <v>8</v>
      </c>
      <c r="G2" s="112">
        <f>E2+F2</f>
        <v>13</v>
      </c>
      <c r="H2" s="81">
        <v>43776</v>
      </c>
      <c r="I2" s="123">
        <v>50</v>
      </c>
    </row>
    <row r="3" spans="1:9" hidden="1" outlineLevel="1" x14ac:dyDescent="0.35">
      <c r="A3" s="83" t="s">
        <v>6118</v>
      </c>
      <c r="B3" s="86" t="s">
        <v>6138</v>
      </c>
      <c r="C3" s="89" t="s">
        <v>6119</v>
      </c>
      <c r="D3" s="83" t="s">
        <v>6139</v>
      </c>
      <c r="E3" s="89">
        <v>3</v>
      </c>
      <c r="F3" s="89">
        <v>9</v>
      </c>
      <c r="G3" s="90">
        <f t="shared" ref="G3:G46" si="0">E3+F3</f>
        <v>12</v>
      </c>
      <c r="H3" s="81">
        <v>43776</v>
      </c>
      <c r="I3" s="91">
        <v>40</v>
      </c>
    </row>
    <row r="4" spans="1:9" hidden="1" outlineLevel="1" x14ac:dyDescent="0.35">
      <c r="A4" s="83" t="s">
        <v>6118</v>
      </c>
      <c r="B4" s="86" t="s">
        <v>6140</v>
      </c>
      <c r="C4" s="89" t="s">
        <v>6119</v>
      </c>
      <c r="D4" s="83" t="s">
        <v>6141</v>
      </c>
      <c r="E4" s="89">
        <v>7</v>
      </c>
      <c r="F4" s="89">
        <v>7</v>
      </c>
      <c r="G4" s="90">
        <f t="shared" si="0"/>
        <v>14</v>
      </c>
      <c r="H4" s="81">
        <v>43776</v>
      </c>
      <c r="I4" s="91">
        <v>20</v>
      </c>
    </row>
    <row r="5" spans="1:9" hidden="1" outlineLevel="1" x14ac:dyDescent="0.35">
      <c r="A5" s="83" t="s">
        <v>6118</v>
      </c>
      <c r="B5" s="86" t="s">
        <v>6142</v>
      </c>
      <c r="C5" s="89" t="s">
        <v>6119</v>
      </c>
      <c r="D5" s="83" t="s">
        <v>6143</v>
      </c>
      <c r="E5" s="89">
        <v>6</v>
      </c>
      <c r="F5" s="89">
        <v>9</v>
      </c>
      <c r="G5" s="90">
        <f t="shared" si="0"/>
        <v>15</v>
      </c>
      <c r="H5" s="81">
        <v>43776</v>
      </c>
      <c r="I5" s="91">
        <v>15</v>
      </c>
    </row>
    <row r="6" spans="1:9" hidden="1" outlineLevel="1" x14ac:dyDescent="0.35">
      <c r="A6" s="83" t="s">
        <v>6118</v>
      </c>
      <c r="B6" s="86" t="s">
        <v>6144</v>
      </c>
      <c r="C6" s="89" t="s">
        <v>6119</v>
      </c>
      <c r="D6" s="83" t="s">
        <v>6145</v>
      </c>
      <c r="E6" s="89">
        <v>2</v>
      </c>
      <c r="F6" s="89">
        <v>6</v>
      </c>
      <c r="G6" s="90">
        <f t="shared" si="0"/>
        <v>8</v>
      </c>
      <c r="H6" s="81">
        <v>43776</v>
      </c>
      <c r="I6" s="91">
        <v>50</v>
      </c>
    </row>
    <row r="7" spans="1:9" hidden="1" outlineLevel="1" x14ac:dyDescent="0.35">
      <c r="A7" s="83" t="s">
        <v>6118</v>
      </c>
      <c r="B7" s="86" t="s">
        <v>6146</v>
      </c>
      <c r="C7" s="89" t="s">
        <v>6119</v>
      </c>
      <c r="D7" s="83" t="s">
        <v>5488</v>
      </c>
      <c r="E7" s="89">
        <v>2</v>
      </c>
      <c r="F7" s="89">
        <v>10</v>
      </c>
      <c r="G7" s="90">
        <f t="shared" si="0"/>
        <v>12</v>
      </c>
      <c r="H7" s="81">
        <v>43776</v>
      </c>
      <c r="I7" s="91">
        <v>50</v>
      </c>
    </row>
    <row r="8" spans="1:9" hidden="1" outlineLevel="1" x14ac:dyDescent="0.35">
      <c r="A8" s="83" t="s">
        <v>6118</v>
      </c>
      <c r="B8" s="86" t="s">
        <v>6147</v>
      </c>
      <c r="C8" s="89" t="s">
        <v>6119</v>
      </c>
      <c r="D8" s="83" t="s">
        <v>6148</v>
      </c>
      <c r="E8" s="89">
        <v>8</v>
      </c>
      <c r="F8" s="89">
        <v>8</v>
      </c>
      <c r="G8" s="90">
        <f t="shared" si="0"/>
        <v>16</v>
      </c>
      <c r="H8" s="81">
        <v>43776</v>
      </c>
      <c r="I8" s="91">
        <v>50</v>
      </c>
    </row>
    <row r="9" spans="1:9" hidden="1" outlineLevel="1" x14ac:dyDescent="0.35">
      <c r="A9" s="83" t="s">
        <v>6118</v>
      </c>
      <c r="B9" s="86" t="s">
        <v>6149</v>
      </c>
      <c r="C9" s="89" t="s">
        <v>6119</v>
      </c>
      <c r="D9" s="83" t="s">
        <v>6150</v>
      </c>
      <c r="E9" s="89">
        <v>5</v>
      </c>
      <c r="F9" s="89">
        <v>5</v>
      </c>
      <c r="G9" s="90">
        <f t="shared" si="0"/>
        <v>10</v>
      </c>
      <c r="H9" s="81">
        <v>43776</v>
      </c>
      <c r="I9" s="91">
        <v>40</v>
      </c>
    </row>
    <row r="10" spans="1:9" hidden="1" outlineLevel="1" x14ac:dyDescent="0.35">
      <c r="A10" s="83" t="s">
        <v>6118</v>
      </c>
      <c r="B10" s="86" t="s">
        <v>6151</v>
      </c>
      <c r="C10" s="89" t="s">
        <v>6119</v>
      </c>
      <c r="D10" s="83" t="s">
        <v>6152</v>
      </c>
      <c r="E10" s="89">
        <v>4</v>
      </c>
      <c r="F10" s="89">
        <v>4</v>
      </c>
      <c r="G10" s="90">
        <f t="shared" si="0"/>
        <v>8</v>
      </c>
      <c r="H10" s="81">
        <v>43776</v>
      </c>
      <c r="I10" s="91">
        <v>50</v>
      </c>
    </row>
    <row r="11" spans="1:9" hidden="1" outlineLevel="1" x14ac:dyDescent="0.35">
      <c r="A11" s="83" t="s">
        <v>6118</v>
      </c>
      <c r="B11" s="86" t="s">
        <v>6153</v>
      </c>
      <c r="C11" s="89" t="s">
        <v>6119</v>
      </c>
      <c r="D11" s="92" t="s">
        <v>6154</v>
      </c>
      <c r="E11" s="89">
        <v>0</v>
      </c>
      <c r="F11" s="89">
        <v>2</v>
      </c>
      <c r="G11" s="90">
        <f t="shared" si="0"/>
        <v>2</v>
      </c>
      <c r="H11" s="81">
        <v>43776</v>
      </c>
      <c r="I11" s="91">
        <v>60</v>
      </c>
    </row>
    <row r="12" spans="1:9" hidden="1" outlineLevel="1" x14ac:dyDescent="0.35">
      <c r="A12" s="83" t="s">
        <v>6118</v>
      </c>
      <c r="B12" s="86" t="s">
        <v>6155</v>
      </c>
      <c r="C12" s="89" t="s">
        <v>6119</v>
      </c>
      <c r="D12" s="92" t="s">
        <v>6156</v>
      </c>
      <c r="E12" s="89">
        <v>8</v>
      </c>
      <c r="F12" s="89">
        <v>8</v>
      </c>
      <c r="G12" s="90">
        <f t="shared" si="0"/>
        <v>16</v>
      </c>
      <c r="H12" s="81">
        <v>43776</v>
      </c>
      <c r="I12" s="91">
        <v>60</v>
      </c>
    </row>
    <row r="13" spans="1:9" hidden="1" outlineLevel="1" x14ac:dyDescent="0.35">
      <c r="A13" s="83" t="s">
        <v>6118</v>
      </c>
      <c r="B13" s="86" t="s">
        <v>6157</v>
      </c>
      <c r="C13" s="89" t="s">
        <v>6119</v>
      </c>
      <c r="D13" s="92" t="s">
        <v>6158</v>
      </c>
      <c r="E13" s="89">
        <v>6</v>
      </c>
      <c r="F13" s="89">
        <v>6</v>
      </c>
      <c r="G13" s="90">
        <f t="shared" si="0"/>
        <v>12</v>
      </c>
      <c r="H13" s="81">
        <v>43776</v>
      </c>
      <c r="I13" s="91">
        <v>10</v>
      </c>
    </row>
    <row r="14" spans="1:9" hidden="1" outlineLevel="1" x14ac:dyDescent="0.35">
      <c r="A14" s="83" t="s">
        <v>6118</v>
      </c>
      <c r="B14" s="86" t="s">
        <v>6159</v>
      </c>
      <c r="C14" s="89" t="s">
        <v>6119</v>
      </c>
      <c r="D14" s="92" t="s">
        <v>6160</v>
      </c>
      <c r="E14" s="89">
        <v>7</v>
      </c>
      <c r="F14" s="89">
        <v>12</v>
      </c>
      <c r="G14" s="90">
        <f t="shared" si="0"/>
        <v>19</v>
      </c>
      <c r="H14" s="81">
        <v>43776</v>
      </c>
      <c r="I14" s="91">
        <v>50</v>
      </c>
    </row>
    <row r="15" spans="1:9" hidden="1" outlineLevel="1" x14ac:dyDescent="0.35">
      <c r="A15" s="83" t="s">
        <v>6118</v>
      </c>
      <c r="B15" s="86" t="s">
        <v>6161</v>
      </c>
      <c r="C15" s="89" t="s">
        <v>6119</v>
      </c>
      <c r="D15" s="92" t="s">
        <v>6162</v>
      </c>
      <c r="E15" s="89">
        <v>8</v>
      </c>
      <c r="F15" s="89">
        <v>7</v>
      </c>
      <c r="G15" s="90">
        <f t="shared" si="0"/>
        <v>15</v>
      </c>
      <c r="H15" s="81">
        <v>43776</v>
      </c>
      <c r="I15" s="91">
        <v>60</v>
      </c>
    </row>
    <row r="16" spans="1:9" hidden="1" outlineLevel="1" x14ac:dyDescent="0.35">
      <c r="A16" s="83" t="s">
        <v>6118</v>
      </c>
      <c r="B16" s="86" t="s">
        <v>6163</v>
      </c>
      <c r="C16" s="89" t="s">
        <v>6119</v>
      </c>
      <c r="D16" s="92" t="s">
        <v>6164</v>
      </c>
      <c r="E16" s="89">
        <v>3</v>
      </c>
      <c r="F16" s="89">
        <v>3</v>
      </c>
      <c r="G16" s="90">
        <f t="shared" si="0"/>
        <v>6</v>
      </c>
      <c r="H16" s="81">
        <v>43776</v>
      </c>
      <c r="I16" s="91">
        <v>40</v>
      </c>
    </row>
    <row r="17" spans="1:9" hidden="1" outlineLevel="1" x14ac:dyDescent="0.35">
      <c r="A17" s="83" t="s">
        <v>6118</v>
      </c>
      <c r="B17" s="86" t="s">
        <v>6165</v>
      </c>
      <c r="C17" s="89" t="s">
        <v>6119</v>
      </c>
      <c r="D17" s="92" t="s">
        <v>6166</v>
      </c>
      <c r="E17" s="89">
        <v>2</v>
      </c>
      <c r="F17" s="89">
        <v>2</v>
      </c>
      <c r="G17" s="90">
        <f t="shared" si="0"/>
        <v>4</v>
      </c>
      <c r="H17" s="81">
        <v>43776</v>
      </c>
      <c r="I17" s="91">
        <v>45</v>
      </c>
    </row>
    <row r="18" spans="1:9" hidden="1" outlineLevel="1" x14ac:dyDescent="0.35">
      <c r="A18" s="83" t="s">
        <v>6118</v>
      </c>
      <c r="B18" s="86" t="s">
        <v>6167</v>
      </c>
      <c r="C18" s="89" t="s">
        <v>6119</v>
      </c>
      <c r="D18" s="92" t="s">
        <v>6168</v>
      </c>
      <c r="E18" s="89">
        <v>6</v>
      </c>
      <c r="F18" s="89">
        <v>7</v>
      </c>
      <c r="G18" s="90">
        <f t="shared" si="0"/>
        <v>13</v>
      </c>
      <c r="H18" s="81">
        <v>43776</v>
      </c>
      <c r="I18" s="91">
        <v>10</v>
      </c>
    </row>
    <row r="19" spans="1:9" hidden="1" outlineLevel="1" x14ac:dyDescent="0.35">
      <c r="A19" s="83" t="s">
        <v>6118</v>
      </c>
      <c r="B19" s="86" t="s">
        <v>6169</v>
      </c>
      <c r="C19" s="89" t="s">
        <v>6119</v>
      </c>
      <c r="D19" s="92" t="s">
        <v>6170</v>
      </c>
      <c r="E19" s="89">
        <v>4</v>
      </c>
      <c r="F19" s="89">
        <v>6</v>
      </c>
      <c r="G19" s="90">
        <f t="shared" si="0"/>
        <v>10</v>
      </c>
      <c r="H19" s="81">
        <v>43776</v>
      </c>
      <c r="I19" s="91">
        <v>15</v>
      </c>
    </row>
    <row r="20" spans="1:9" hidden="1" outlineLevel="1" x14ac:dyDescent="0.35">
      <c r="A20" s="83" t="s">
        <v>6118</v>
      </c>
      <c r="B20" s="86" t="s">
        <v>6171</v>
      </c>
      <c r="C20" s="89" t="s">
        <v>6119</v>
      </c>
      <c r="D20" s="92" t="s">
        <v>6172</v>
      </c>
      <c r="E20" s="89">
        <v>2</v>
      </c>
      <c r="F20" s="89">
        <v>3</v>
      </c>
      <c r="G20" s="90">
        <f t="shared" si="0"/>
        <v>5</v>
      </c>
      <c r="H20" s="81">
        <v>43776</v>
      </c>
      <c r="I20" s="91">
        <v>90</v>
      </c>
    </row>
    <row r="21" spans="1:9" hidden="1" outlineLevel="1" x14ac:dyDescent="0.35">
      <c r="A21" s="83" t="s">
        <v>6118</v>
      </c>
      <c r="B21" s="86" t="s">
        <v>6173</v>
      </c>
      <c r="C21" s="89" t="s">
        <v>6119</v>
      </c>
      <c r="D21" s="83" t="s">
        <v>6174</v>
      </c>
      <c r="E21" s="89">
        <v>3</v>
      </c>
      <c r="F21" s="89">
        <v>4</v>
      </c>
      <c r="G21" s="90">
        <f t="shared" si="0"/>
        <v>7</v>
      </c>
      <c r="H21" s="81">
        <v>43776</v>
      </c>
      <c r="I21" s="91">
        <v>70</v>
      </c>
    </row>
    <row r="22" spans="1:9" hidden="1" outlineLevel="1" x14ac:dyDescent="0.35">
      <c r="A22" s="83" t="s">
        <v>6118</v>
      </c>
      <c r="B22" s="86" t="s">
        <v>6175</v>
      </c>
      <c r="C22" s="89" t="s">
        <v>6119</v>
      </c>
      <c r="D22" s="83" t="s">
        <v>6176</v>
      </c>
      <c r="E22" s="89">
        <v>4</v>
      </c>
      <c r="F22" s="89">
        <v>16</v>
      </c>
      <c r="G22" s="90">
        <f t="shared" si="0"/>
        <v>20</v>
      </c>
      <c r="H22" s="81">
        <v>43776</v>
      </c>
      <c r="I22" s="91">
        <v>50</v>
      </c>
    </row>
    <row r="23" spans="1:9" hidden="1" outlineLevel="1" x14ac:dyDescent="0.35">
      <c r="A23" s="83" t="s">
        <v>6118</v>
      </c>
      <c r="B23" s="86" t="s">
        <v>6177</v>
      </c>
      <c r="C23" s="89" t="s">
        <v>6119</v>
      </c>
      <c r="D23" s="83" t="s">
        <v>6178</v>
      </c>
      <c r="E23" s="89">
        <v>6</v>
      </c>
      <c r="F23" s="89">
        <v>19</v>
      </c>
      <c r="G23" s="90">
        <f t="shared" si="0"/>
        <v>25</v>
      </c>
      <c r="H23" s="81">
        <v>43776</v>
      </c>
      <c r="I23" s="91">
        <v>60</v>
      </c>
    </row>
    <row r="24" spans="1:9" hidden="1" outlineLevel="1" x14ac:dyDescent="0.35">
      <c r="A24" s="83" t="s">
        <v>6118</v>
      </c>
      <c r="B24" s="86" t="s">
        <v>6179</v>
      </c>
      <c r="C24" s="89" t="s">
        <v>6119</v>
      </c>
      <c r="D24" s="83" t="s">
        <v>6180</v>
      </c>
      <c r="E24" s="89">
        <v>8</v>
      </c>
      <c r="F24" s="89">
        <v>17</v>
      </c>
      <c r="G24" s="90">
        <f t="shared" si="0"/>
        <v>25</v>
      </c>
      <c r="H24" s="81">
        <v>43776</v>
      </c>
      <c r="I24" s="91">
        <v>70</v>
      </c>
    </row>
    <row r="25" spans="1:9" hidden="1" outlineLevel="1" x14ac:dyDescent="0.35">
      <c r="A25" s="83" t="s">
        <v>6118</v>
      </c>
      <c r="B25" s="86" t="s">
        <v>6181</v>
      </c>
      <c r="C25" s="89" t="s">
        <v>6119</v>
      </c>
      <c r="D25" s="92" t="s">
        <v>6182</v>
      </c>
      <c r="E25" s="89">
        <v>2</v>
      </c>
      <c r="F25" s="89">
        <v>15</v>
      </c>
      <c r="G25" s="90">
        <f t="shared" si="0"/>
        <v>17</v>
      </c>
      <c r="H25" s="81">
        <v>43776</v>
      </c>
      <c r="I25" s="91">
        <v>50</v>
      </c>
    </row>
    <row r="26" spans="1:9" hidden="1" outlineLevel="1" x14ac:dyDescent="0.35">
      <c r="A26" s="83" t="s">
        <v>6118</v>
      </c>
      <c r="B26" s="86" t="s">
        <v>6183</v>
      </c>
      <c r="C26" s="89" t="s">
        <v>6119</v>
      </c>
      <c r="D26" s="92" t="s">
        <v>6184</v>
      </c>
      <c r="E26" s="89">
        <v>6</v>
      </c>
      <c r="F26" s="89">
        <v>18</v>
      </c>
      <c r="G26" s="90">
        <f t="shared" si="0"/>
        <v>24</v>
      </c>
      <c r="H26" s="81">
        <v>43776</v>
      </c>
      <c r="I26" s="91">
        <v>90</v>
      </c>
    </row>
    <row r="27" spans="1:9" hidden="1" outlineLevel="1" x14ac:dyDescent="0.35">
      <c r="A27" s="83" t="s">
        <v>6118</v>
      </c>
      <c r="B27" s="86" t="s">
        <v>6185</v>
      </c>
      <c r="C27" s="89" t="s">
        <v>6119</v>
      </c>
      <c r="D27" s="92" t="s">
        <v>6186</v>
      </c>
      <c r="E27" s="89">
        <v>8</v>
      </c>
      <c r="F27" s="89">
        <v>20</v>
      </c>
      <c r="G27" s="90">
        <f t="shared" si="0"/>
        <v>28</v>
      </c>
      <c r="H27" s="81">
        <v>43776</v>
      </c>
      <c r="I27" s="91">
        <v>60</v>
      </c>
    </row>
    <row r="28" spans="1:9" hidden="1" outlineLevel="1" x14ac:dyDescent="0.35">
      <c r="A28" s="83" t="s">
        <v>6118</v>
      </c>
      <c r="B28" s="86" t="s">
        <v>6187</v>
      </c>
      <c r="C28" s="89" t="s">
        <v>6119</v>
      </c>
      <c r="D28" s="92" t="s">
        <v>6188</v>
      </c>
      <c r="E28" s="89">
        <v>9</v>
      </c>
      <c r="F28" s="89">
        <v>20</v>
      </c>
      <c r="G28" s="90">
        <f t="shared" si="0"/>
        <v>29</v>
      </c>
      <c r="H28" s="81">
        <v>43776</v>
      </c>
      <c r="I28" s="91">
        <v>70</v>
      </c>
    </row>
    <row r="29" spans="1:9" hidden="1" outlineLevel="1" x14ac:dyDescent="0.35">
      <c r="A29" s="83" t="s">
        <v>6118</v>
      </c>
      <c r="B29" s="86" t="s">
        <v>6189</v>
      </c>
      <c r="C29" s="89" t="s">
        <v>6119</v>
      </c>
      <c r="D29" s="92" t="s">
        <v>6190</v>
      </c>
      <c r="E29" s="89">
        <v>4</v>
      </c>
      <c r="F29" s="89">
        <v>18</v>
      </c>
      <c r="G29" s="90">
        <f t="shared" si="0"/>
        <v>22</v>
      </c>
      <c r="H29" s="81">
        <v>43776</v>
      </c>
      <c r="I29" s="91">
        <v>100</v>
      </c>
    </row>
    <row r="30" spans="1:9" hidden="1" outlineLevel="1" x14ac:dyDescent="0.35">
      <c r="A30" s="83" t="s">
        <v>6118</v>
      </c>
      <c r="B30" s="86" t="s">
        <v>6191</v>
      </c>
      <c r="C30" s="89" t="s">
        <v>6119</v>
      </c>
      <c r="D30" s="92" t="s">
        <v>6192</v>
      </c>
      <c r="E30" s="89">
        <v>4</v>
      </c>
      <c r="F30" s="89">
        <v>12</v>
      </c>
      <c r="G30" s="90">
        <f t="shared" si="0"/>
        <v>16</v>
      </c>
      <c r="H30" s="81">
        <v>43776</v>
      </c>
      <c r="I30" s="91">
        <v>80</v>
      </c>
    </row>
    <row r="31" spans="1:9" hidden="1" outlineLevel="1" x14ac:dyDescent="0.35">
      <c r="A31" s="83" t="s">
        <v>6118</v>
      </c>
      <c r="B31" s="86" t="s">
        <v>6193</v>
      </c>
      <c r="C31" s="89" t="s">
        <v>6119</v>
      </c>
      <c r="D31" s="92" t="s">
        <v>6194</v>
      </c>
      <c r="E31" s="89">
        <v>6</v>
      </c>
      <c r="F31" s="89">
        <v>17</v>
      </c>
      <c r="G31" s="90">
        <f t="shared" si="0"/>
        <v>23</v>
      </c>
      <c r="H31" s="81">
        <v>43776</v>
      </c>
      <c r="I31" s="91">
        <v>90</v>
      </c>
    </row>
    <row r="32" spans="1:9" hidden="1" outlineLevel="1" x14ac:dyDescent="0.35">
      <c r="A32" s="83" t="s">
        <v>6118</v>
      </c>
      <c r="B32" s="86" t="s">
        <v>6195</v>
      </c>
      <c r="C32" s="89" t="s">
        <v>6119</v>
      </c>
      <c r="D32" s="92" t="s">
        <v>6137</v>
      </c>
      <c r="E32" s="89">
        <v>7</v>
      </c>
      <c r="F32" s="89">
        <v>17</v>
      </c>
      <c r="G32" s="90">
        <f t="shared" si="0"/>
        <v>24</v>
      </c>
      <c r="H32" s="81">
        <v>43776</v>
      </c>
      <c r="I32" s="91">
        <v>70</v>
      </c>
    </row>
    <row r="33" spans="1:9" hidden="1" outlineLevel="1" x14ac:dyDescent="0.35">
      <c r="A33" s="83" t="s">
        <v>6118</v>
      </c>
      <c r="B33" s="86" t="s">
        <v>6196</v>
      </c>
      <c r="C33" s="89" t="s">
        <v>6119</v>
      </c>
      <c r="D33" s="92" t="s">
        <v>6197</v>
      </c>
      <c r="E33" s="89">
        <v>3</v>
      </c>
      <c r="F33" s="89">
        <v>20</v>
      </c>
      <c r="G33" s="90">
        <f t="shared" si="0"/>
        <v>23</v>
      </c>
      <c r="H33" s="81">
        <v>43776</v>
      </c>
      <c r="I33" s="91">
        <v>80</v>
      </c>
    </row>
    <row r="34" spans="1:9" hidden="1" outlineLevel="1" x14ac:dyDescent="0.35">
      <c r="A34" s="83" t="s">
        <v>6118</v>
      </c>
      <c r="B34" s="86" t="s">
        <v>6198</v>
      </c>
      <c r="C34" s="89" t="s">
        <v>6119</v>
      </c>
      <c r="D34" s="92" t="s">
        <v>6199</v>
      </c>
      <c r="E34" s="89">
        <v>4</v>
      </c>
      <c r="F34" s="89">
        <v>17</v>
      </c>
      <c r="G34" s="90">
        <f t="shared" si="0"/>
        <v>21</v>
      </c>
      <c r="H34" s="81">
        <v>43776</v>
      </c>
      <c r="I34" s="91">
        <v>50</v>
      </c>
    </row>
    <row r="35" spans="1:9" hidden="1" outlineLevel="1" x14ac:dyDescent="0.35">
      <c r="A35" s="83" t="s">
        <v>6118</v>
      </c>
      <c r="B35" s="86" t="s">
        <v>6200</v>
      </c>
      <c r="C35" s="89" t="s">
        <v>6119</v>
      </c>
      <c r="D35" s="92" t="s">
        <v>1607</v>
      </c>
      <c r="E35" s="89">
        <v>6</v>
      </c>
      <c r="F35" s="89">
        <v>15</v>
      </c>
      <c r="G35" s="90">
        <f t="shared" si="0"/>
        <v>21</v>
      </c>
      <c r="H35" s="81">
        <v>43776</v>
      </c>
      <c r="I35" s="91">
        <v>50</v>
      </c>
    </row>
    <row r="36" spans="1:9" hidden="1" outlineLevel="1" x14ac:dyDescent="0.35">
      <c r="A36" s="83" t="s">
        <v>6118</v>
      </c>
      <c r="B36" s="86" t="s">
        <v>6201</v>
      </c>
      <c r="C36" s="89" t="s">
        <v>6119</v>
      </c>
      <c r="D36" s="92" t="s">
        <v>6202</v>
      </c>
      <c r="E36" s="89">
        <v>4</v>
      </c>
      <c r="F36" s="89">
        <v>12</v>
      </c>
      <c r="G36" s="90">
        <f t="shared" si="0"/>
        <v>16</v>
      </c>
      <c r="H36" s="81">
        <v>43776</v>
      </c>
      <c r="I36" s="91">
        <v>60</v>
      </c>
    </row>
    <row r="37" spans="1:9" hidden="1" outlineLevel="1" x14ac:dyDescent="0.35">
      <c r="A37" s="83" t="s">
        <v>6118</v>
      </c>
      <c r="B37" s="86" t="s">
        <v>6203</v>
      </c>
      <c r="C37" s="89" t="s">
        <v>6119</v>
      </c>
      <c r="D37" s="92" t="s">
        <v>6204</v>
      </c>
      <c r="E37" s="89">
        <v>3</v>
      </c>
      <c r="F37" s="89">
        <v>13</v>
      </c>
      <c r="G37" s="90">
        <f t="shared" si="0"/>
        <v>16</v>
      </c>
      <c r="H37" s="81">
        <v>43776</v>
      </c>
      <c r="I37" s="91">
        <v>70</v>
      </c>
    </row>
    <row r="38" spans="1:9" hidden="1" outlineLevel="1" x14ac:dyDescent="0.35">
      <c r="A38" s="83" t="s">
        <v>6118</v>
      </c>
      <c r="B38" s="86" t="s">
        <v>6205</v>
      </c>
      <c r="C38" s="89" t="s">
        <v>6119</v>
      </c>
      <c r="D38" s="92" t="s">
        <v>6206</v>
      </c>
      <c r="E38" s="89">
        <v>6</v>
      </c>
      <c r="F38" s="89">
        <v>17</v>
      </c>
      <c r="G38" s="90">
        <f t="shared" si="0"/>
        <v>23</v>
      </c>
      <c r="H38" s="81">
        <v>43776</v>
      </c>
      <c r="I38" s="91">
        <v>80</v>
      </c>
    </row>
    <row r="39" spans="1:9" hidden="1" outlineLevel="1" x14ac:dyDescent="0.35">
      <c r="A39" s="83" t="s">
        <v>6118</v>
      </c>
      <c r="B39" s="86" t="s">
        <v>6207</v>
      </c>
      <c r="C39" s="89" t="s">
        <v>6119</v>
      </c>
      <c r="D39" s="92" t="s">
        <v>6208</v>
      </c>
      <c r="E39" s="89">
        <v>3</v>
      </c>
      <c r="F39" s="89">
        <v>13</v>
      </c>
      <c r="G39" s="90">
        <f t="shared" si="0"/>
        <v>16</v>
      </c>
      <c r="H39" s="81">
        <v>43776</v>
      </c>
      <c r="I39" s="91">
        <v>50</v>
      </c>
    </row>
    <row r="40" spans="1:9" hidden="1" outlineLevel="1" x14ac:dyDescent="0.35">
      <c r="A40" s="83" t="s">
        <v>6118</v>
      </c>
      <c r="B40" s="86" t="s">
        <v>6209</v>
      </c>
      <c r="C40" s="89" t="s">
        <v>6119</v>
      </c>
      <c r="D40" s="92" t="s">
        <v>6210</v>
      </c>
      <c r="E40" s="89">
        <v>6</v>
      </c>
      <c r="F40" s="89">
        <v>11</v>
      </c>
      <c r="G40" s="90">
        <f t="shared" si="0"/>
        <v>17</v>
      </c>
      <c r="H40" s="81">
        <v>43776</v>
      </c>
      <c r="I40" s="91">
        <v>60</v>
      </c>
    </row>
    <row r="41" spans="1:9" hidden="1" outlineLevel="1" x14ac:dyDescent="0.35">
      <c r="A41" s="83" t="s">
        <v>6118</v>
      </c>
      <c r="B41" s="86" t="s">
        <v>6211</v>
      </c>
      <c r="C41" s="89" t="s">
        <v>6119</v>
      </c>
      <c r="D41" s="92" t="s">
        <v>6212</v>
      </c>
      <c r="E41" s="89">
        <v>2</v>
      </c>
      <c r="F41" s="89">
        <v>13</v>
      </c>
      <c r="G41" s="90">
        <f t="shared" si="0"/>
        <v>15</v>
      </c>
      <c r="H41" s="81">
        <v>43776</v>
      </c>
      <c r="I41" s="91">
        <v>50</v>
      </c>
    </row>
    <row r="42" spans="1:9" hidden="1" outlineLevel="1" x14ac:dyDescent="0.35">
      <c r="A42" s="83" t="s">
        <v>6118</v>
      </c>
      <c r="B42" s="86" t="s">
        <v>6213</v>
      </c>
      <c r="C42" s="89" t="s">
        <v>6119</v>
      </c>
      <c r="D42" s="92" t="s">
        <v>6214</v>
      </c>
      <c r="E42" s="89">
        <v>8</v>
      </c>
      <c r="F42" s="89">
        <v>19</v>
      </c>
      <c r="G42" s="90">
        <f t="shared" si="0"/>
        <v>27</v>
      </c>
      <c r="H42" s="81">
        <v>43776</v>
      </c>
      <c r="I42" s="91">
        <v>70</v>
      </c>
    </row>
    <row r="43" spans="1:9" hidden="1" outlineLevel="1" x14ac:dyDescent="0.35">
      <c r="A43" s="83" t="s">
        <v>6118</v>
      </c>
      <c r="B43" s="86" t="s">
        <v>6215</v>
      </c>
      <c r="C43" s="89" t="s">
        <v>6119</v>
      </c>
      <c r="D43" s="92" t="s">
        <v>6216</v>
      </c>
      <c r="E43" s="89">
        <v>10</v>
      </c>
      <c r="F43" s="89">
        <v>23</v>
      </c>
      <c r="G43" s="90">
        <f t="shared" si="0"/>
        <v>33</v>
      </c>
      <c r="H43" s="81">
        <v>43776</v>
      </c>
      <c r="I43" s="91">
        <v>80</v>
      </c>
    </row>
    <row r="44" spans="1:9" hidden="1" outlineLevel="1" x14ac:dyDescent="0.35">
      <c r="A44" s="83" t="s">
        <v>6118</v>
      </c>
      <c r="B44" s="86" t="s">
        <v>6217</v>
      </c>
      <c r="C44" s="89" t="s">
        <v>6119</v>
      </c>
      <c r="D44" s="83" t="s">
        <v>6218</v>
      </c>
      <c r="E44" s="89">
        <v>8</v>
      </c>
      <c r="F44" s="89">
        <v>20</v>
      </c>
      <c r="G44" s="90">
        <f t="shared" si="0"/>
        <v>28</v>
      </c>
      <c r="H44" s="81">
        <v>43776</v>
      </c>
      <c r="I44" s="91">
        <v>70</v>
      </c>
    </row>
    <row r="45" spans="1:9" hidden="1" outlineLevel="1" x14ac:dyDescent="0.35">
      <c r="A45" s="83" t="s">
        <v>6118</v>
      </c>
      <c r="B45" s="86" t="s">
        <v>6219</v>
      </c>
      <c r="C45" s="89" t="s">
        <v>6119</v>
      </c>
      <c r="D45" s="92" t="s">
        <v>6220</v>
      </c>
      <c r="E45" s="89">
        <v>6</v>
      </c>
      <c r="F45" s="89">
        <v>16</v>
      </c>
      <c r="G45" s="90">
        <f t="shared" si="0"/>
        <v>22</v>
      </c>
      <c r="H45" s="81">
        <v>43776</v>
      </c>
      <c r="I45" s="91">
        <v>50</v>
      </c>
    </row>
    <row r="46" spans="1:9" hidden="1" outlineLevel="1" x14ac:dyDescent="0.35">
      <c r="A46" s="83" t="s">
        <v>6118</v>
      </c>
      <c r="B46" s="86" t="s">
        <v>6221</v>
      </c>
      <c r="C46" s="89" t="s">
        <v>6119</v>
      </c>
      <c r="D46" s="92" t="s">
        <v>6222</v>
      </c>
      <c r="E46" s="89">
        <v>3</v>
      </c>
      <c r="F46" s="89">
        <v>12</v>
      </c>
      <c r="G46" s="90">
        <f t="shared" si="0"/>
        <v>15</v>
      </c>
      <c r="H46" s="81">
        <v>43776</v>
      </c>
      <c r="I46" s="91">
        <v>70</v>
      </c>
    </row>
    <row r="47" spans="1:9" ht="15" collapsed="1" thickBot="1" x14ac:dyDescent="0.4">
      <c r="A47" s="84" t="s">
        <v>6118</v>
      </c>
      <c r="B47" s="87"/>
      <c r="C47" s="93" t="s">
        <v>6119</v>
      </c>
      <c r="D47" s="94">
        <f>COUNTA(D2:D46)</f>
        <v>45</v>
      </c>
      <c r="E47" s="94">
        <f>SUM(E2:E46)</f>
        <v>227</v>
      </c>
      <c r="F47" s="94">
        <f t="shared" ref="F47:G47" si="1">SUM(F2:F46)</f>
        <v>536</v>
      </c>
      <c r="G47" s="94">
        <f t="shared" si="1"/>
        <v>763</v>
      </c>
      <c r="H47" s="106">
        <v>43776</v>
      </c>
      <c r="I47" s="95">
        <f>AVERAGE(I2:I46)</f>
        <v>56.777777777777779</v>
      </c>
    </row>
    <row r="48" spans="1:9" hidden="1" outlineLevel="1" x14ac:dyDescent="0.35">
      <c r="A48" s="85" t="s">
        <v>6121</v>
      </c>
      <c r="B48" s="88" t="s">
        <v>6223</v>
      </c>
      <c r="C48" s="99" t="s">
        <v>6122</v>
      </c>
      <c r="D48" s="100" t="s">
        <v>2907</v>
      </c>
      <c r="E48" s="100">
        <v>3</v>
      </c>
      <c r="F48" s="113">
        <v>5</v>
      </c>
      <c r="G48" s="101">
        <f>E48+F48</f>
        <v>8</v>
      </c>
      <c r="H48" s="80">
        <v>43616</v>
      </c>
      <c r="I48" s="104">
        <v>100</v>
      </c>
    </row>
    <row r="49" spans="1:9" hidden="1" outlineLevel="1" x14ac:dyDescent="0.35">
      <c r="A49" s="83" t="s">
        <v>6121</v>
      </c>
      <c r="B49" s="86" t="s">
        <v>6224</v>
      </c>
      <c r="C49" s="92" t="s">
        <v>6122</v>
      </c>
      <c r="D49" s="96" t="s">
        <v>6225</v>
      </c>
      <c r="E49" s="96">
        <v>3</v>
      </c>
      <c r="F49" s="114">
        <v>5</v>
      </c>
      <c r="G49" s="97">
        <f t="shared" ref="G49:G90" si="2">E49+F49</f>
        <v>8</v>
      </c>
      <c r="H49" s="80">
        <v>43616</v>
      </c>
      <c r="I49" s="103">
        <v>80</v>
      </c>
    </row>
    <row r="50" spans="1:9" hidden="1" outlineLevel="1" x14ac:dyDescent="0.35">
      <c r="A50" s="83" t="s">
        <v>6121</v>
      </c>
      <c r="B50" s="86" t="s">
        <v>6226</v>
      </c>
      <c r="C50" s="92" t="s">
        <v>6122</v>
      </c>
      <c r="D50" s="96" t="s">
        <v>6227</v>
      </c>
      <c r="E50" s="96">
        <v>3</v>
      </c>
      <c r="F50" s="114">
        <v>3</v>
      </c>
      <c r="G50" s="97">
        <f t="shared" si="2"/>
        <v>6</v>
      </c>
      <c r="H50" s="80">
        <v>43616</v>
      </c>
      <c r="I50" s="103">
        <v>60</v>
      </c>
    </row>
    <row r="51" spans="1:9" hidden="1" outlineLevel="1" x14ac:dyDescent="0.35">
      <c r="A51" s="83" t="s">
        <v>6121</v>
      </c>
      <c r="B51" s="86" t="s">
        <v>6228</v>
      </c>
      <c r="C51" s="92" t="s">
        <v>6122</v>
      </c>
      <c r="D51" s="96" t="s">
        <v>6229</v>
      </c>
      <c r="E51" s="96">
        <v>4</v>
      </c>
      <c r="F51" s="114">
        <v>6</v>
      </c>
      <c r="G51" s="97">
        <f t="shared" si="2"/>
        <v>10</v>
      </c>
      <c r="H51" s="80">
        <v>43616</v>
      </c>
      <c r="I51" s="103">
        <v>30</v>
      </c>
    </row>
    <row r="52" spans="1:9" hidden="1" outlineLevel="1" x14ac:dyDescent="0.35">
      <c r="A52" s="83" t="s">
        <v>6121</v>
      </c>
      <c r="B52" s="86" t="s">
        <v>6230</v>
      </c>
      <c r="C52" s="92" t="s">
        <v>6122</v>
      </c>
      <c r="D52" s="96" t="s">
        <v>6231</v>
      </c>
      <c r="E52" s="96">
        <v>3</v>
      </c>
      <c r="F52" s="114">
        <v>6</v>
      </c>
      <c r="G52" s="97">
        <f t="shared" si="2"/>
        <v>9</v>
      </c>
      <c r="H52" s="80">
        <v>43616</v>
      </c>
      <c r="I52" s="103">
        <v>40</v>
      </c>
    </row>
    <row r="53" spans="1:9" hidden="1" outlineLevel="1" x14ac:dyDescent="0.35">
      <c r="A53" s="83" t="s">
        <v>6121</v>
      </c>
      <c r="B53" s="86" t="s">
        <v>6232</v>
      </c>
      <c r="C53" s="92" t="s">
        <v>6122</v>
      </c>
      <c r="D53" s="96" t="s">
        <v>6233</v>
      </c>
      <c r="E53" s="96">
        <v>0</v>
      </c>
      <c r="F53" s="114">
        <v>4</v>
      </c>
      <c r="G53" s="97">
        <f t="shared" si="2"/>
        <v>4</v>
      </c>
      <c r="H53" s="80">
        <v>43616</v>
      </c>
      <c r="I53" s="103">
        <v>65</v>
      </c>
    </row>
    <row r="54" spans="1:9" hidden="1" outlineLevel="1" x14ac:dyDescent="0.35">
      <c r="A54" s="83" t="s">
        <v>6121</v>
      </c>
      <c r="B54" s="86" t="s">
        <v>6234</v>
      </c>
      <c r="C54" s="92" t="s">
        <v>6122</v>
      </c>
      <c r="D54" s="96" t="s">
        <v>6235</v>
      </c>
      <c r="E54" s="96">
        <v>3</v>
      </c>
      <c r="F54" s="114">
        <v>6</v>
      </c>
      <c r="G54" s="97">
        <f t="shared" si="2"/>
        <v>9</v>
      </c>
      <c r="H54" s="80">
        <v>43616</v>
      </c>
      <c r="I54" s="103">
        <v>100</v>
      </c>
    </row>
    <row r="55" spans="1:9" hidden="1" outlineLevel="1" x14ac:dyDescent="0.35">
      <c r="A55" s="83" t="s">
        <v>6121</v>
      </c>
      <c r="B55" s="86" t="s">
        <v>6236</v>
      </c>
      <c r="C55" s="92" t="s">
        <v>6122</v>
      </c>
      <c r="D55" s="96" t="s">
        <v>6237</v>
      </c>
      <c r="E55" s="96">
        <v>4</v>
      </c>
      <c r="F55" s="114">
        <v>7</v>
      </c>
      <c r="G55" s="97">
        <f t="shared" si="2"/>
        <v>11</v>
      </c>
      <c r="H55" s="80">
        <v>43616</v>
      </c>
      <c r="I55" s="103">
        <v>50</v>
      </c>
    </row>
    <row r="56" spans="1:9" hidden="1" outlineLevel="1" x14ac:dyDescent="0.35">
      <c r="A56" s="83" t="s">
        <v>6121</v>
      </c>
      <c r="B56" s="86" t="s">
        <v>6238</v>
      </c>
      <c r="C56" s="92" t="s">
        <v>6122</v>
      </c>
      <c r="D56" s="96" t="s">
        <v>6239</v>
      </c>
      <c r="E56" s="96">
        <v>10</v>
      </c>
      <c r="F56" s="114">
        <v>8</v>
      </c>
      <c r="G56" s="97">
        <f t="shared" si="2"/>
        <v>18</v>
      </c>
      <c r="H56" s="80">
        <v>43616</v>
      </c>
      <c r="I56" s="103">
        <v>200</v>
      </c>
    </row>
    <row r="57" spans="1:9" hidden="1" outlineLevel="1" x14ac:dyDescent="0.35">
      <c r="A57" s="83" t="s">
        <v>6121</v>
      </c>
      <c r="B57" s="86" t="s">
        <v>6240</v>
      </c>
      <c r="C57" s="92" t="s">
        <v>6122</v>
      </c>
      <c r="D57" s="96" t="s">
        <v>6241</v>
      </c>
      <c r="E57" s="96">
        <v>8</v>
      </c>
      <c r="F57" s="114">
        <v>8</v>
      </c>
      <c r="G57" s="97">
        <f t="shared" si="2"/>
        <v>16</v>
      </c>
      <c r="H57" s="80">
        <v>43616</v>
      </c>
      <c r="I57" s="103">
        <v>75</v>
      </c>
    </row>
    <row r="58" spans="1:9" hidden="1" outlineLevel="1" x14ac:dyDescent="0.35">
      <c r="A58" s="83" t="s">
        <v>6121</v>
      </c>
      <c r="B58" s="86" t="s">
        <v>6242</v>
      </c>
      <c r="C58" s="92" t="s">
        <v>6122</v>
      </c>
      <c r="D58" s="96" t="s">
        <v>6243</v>
      </c>
      <c r="E58" s="96">
        <v>6</v>
      </c>
      <c r="F58" s="114">
        <v>4</v>
      </c>
      <c r="G58" s="97">
        <f t="shared" si="2"/>
        <v>10</v>
      </c>
      <c r="H58" s="80">
        <v>43616</v>
      </c>
      <c r="I58" s="103">
        <v>240</v>
      </c>
    </row>
    <row r="59" spans="1:9" hidden="1" outlineLevel="1" x14ac:dyDescent="0.35">
      <c r="A59" s="83" t="s">
        <v>6121</v>
      </c>
      <c r="B59" s="86" t="s">
        <v>6244</v>
      </c>
      <c r="C59" s="92" t="s">
        <v>6122</v>
      </c>
      <c r="D59" s="96" t="s">
        <v>6245</v>
      </c>
      <c r="E59" s="96">
        <v>4</v>
      </c>
      <c r="F59" s="114">
        <v>3</v>
      </c>
      <c r="G59" s="97">
        <f t="shared" si="2"/>
        <v>7</v>
      </c>
      <c r="H59" s="80">
        <v>43616</v>
      </c>
      <c r="I59" s="103">
        <v>300</v>
      </c>
    </row>
    <row r="60" spans="1:9" hidden="1" outlineLevel="1" x14ac:dyDescent="0.35">
      <c r="A60" s="83" t="s">
        <v>6121</v>
      </c>
      <c r="B60" s="86" t="s">
        <v>6246</v>
      </c>
      <c r="C60" s="92" t="s">
        <v>6122</v>
      </c>
      <c r="D60" s="96" t="s">
        <v>6247</v>
      </c>
      <c r="E60" s="96">
        <v>5</v>
      </c>
      <c r="F60" s="114">
        <v>6</v>
      </c>
      <c r="G60" s="97">
        <f t="shared" si="2"/>
        <v>11</v>
      </c>
      <c r="H60" s="80">
        <v>43616</v>
      </c>
      <c r="I60" s="103">
        <v>110</v>
      </c>
    </row>
    <row r="61" spans="1:9" hidden="1" outlineLevel="1" x14ac:dyDescent="0.35">
      <c r="A61" s="83" t="s">
        <v>6121</v>
      </c>
      <c r="B61" s="86" t="s">
        <v>6248</v>
      </c>
      <c r="C61" s="92" t="s">
        <v>6122</v>
      </c>
      <c r="D61" s="96" t="s">
        <v>6249</v>
      </c>
      <c r="E61" s="96">
        <v>3</v>
      </c>
      <c r="F61" s="114">
        <v>3</v>
      </c>
      <c r="G61" s="97">
        <f t="shared" si="2"/>
        <v>6</v>
      </c>
      <c r="H61" s="80">
        <v>43616</v>
      </c>
      <c r="I61" s="103">
        <v>180</v>
      </c>
    </row>
    <row r="62" spans="1:9" hidden="1" outlineLevel="1" x14ac:dyDescent="0.35">
      <c r="A62" s="83" t="s">
        <v>6121</v>
      </c>
      <c r="B62" s="86" t="s">
        <v>6250</v>
      </c>
      <c r="C62" s="92" t="s">
        <v>6122</v>
      </c>
      <c r="D62" s="96" t="s">
        <v>6251</v>
      </c>
      <c r="E62" s="96">
        <v>4</v>
      </c>
      <c r="F62" s="114">
        <v>4</v>
      </c>
      <c r="G62" s="97">
        <f t="shared" si="2"/>
        <v>8</v>
      </c>
      <c r="H62" s="80">
        <v>43616</v>
      </c>
      <c r="I62" s="103">
        <v>208</v>
      </c>
    </row>
    <row r="63" spans="1:9" hidden="1" outlineLevel="1" x14ac:dyDescent="0.35">
      <c r="A63" s="83" t="s">
        <v>6121</v>
      </c>
      <c r="B63" s="86" t="s">
        <v>6252</v>
      </c>
      <c r="C63" s="92" t="s">
        <v>6122</v>
      </c>
      <c r="D63" s="96" t="s">
        <v>6253</v>
      </c>
      <c r="E63" s="96">
        <v>3</v>
      </c>
      <c r="F63" s="114">
        <v>5</v>
      </c>
      <c r="G63" s="97">
        <f t="shared" si="2"/>
        <v>8</v>
      </c>
      <c r="H63" s="80">
        <v>43616</v>
      </c>
      <c r="I63" s="103">
        <v>400</v>
      </c>
    </row>
    <row r="64" spans="1:9" hidden="1" outlineLevel="1" x14ac:dyDescent="0.35">
      <c r="A64" s="83" t="s">
        <v>6121</v>
      </c>
      <c r="B64" s="86" t="s">
        <v>6254</v>
      </c>
      <c r="C64" s="92" t="s">
        <v>6122</v>
      </c>
      <c r="D64" s="96" t="s">
        <v>5631</v>
      </c>
      <c r="E64" s="96">
        <v>4</v>
      </c>
      <c r="F64" s="114">
        <v>3</v>
      </c>
      <c r="G64" s="97">
        <f t="shared" si="2"/>
        <v>7</v>
      </c>
      <c r="H64" s="80">
        <v>43616</v>
      </c>
      <c r="I64" s="103">
        <v>250</v>
      </c>
    </row>
    <row r="65" spans="1:9" hidden="1" outlineLevel="1" x14ac:dyDescent="0.35">
      <c r="A65" s="83" t="s">
        <v>6121</v>
      </c>
      <c r="B65" s="86" t="s">
        <v>6255</v>
      </c>
      <c r="C65" s="92" t="s">
        <v>6122</v>
      </c>
      <c r="D65" s="96" t="s">
        <v>6256</v>
      </c>
      <c r="E65" s="96">
        <v>3</v>
      </c>
      <c r="F65" s="114">
        <v>3</v>
      </c>
      <c r="G65" s="97">
        <f t="shared" si="2"/>
        <v>6</v>
      </c>
      <c r="H65" s="80">
        <v>43616</v>
      </c>
      <c r="I65" s="103">
        <v>340</v>
      </c>
    </row>
    <row r="66" spans="1:9" hidden="1" outlineLevel="1" x14ac:dyDescent="0.35">
      <c r="A66" s="83" t="s">
        <v>6121</v>
      </c>
      <c r="B66" s="86" t="s">
        <v>6257</v>
      </c>
      <c r="C66" s="92" t="s">
        <v>6122</v>
      </c>
      <c r="D66" s="96" t="s">
        <v>6258</v>
      </c>
      <c r="E66" s="96">
        <v>7</v>
      </c>
      <c r="F66" s="114">
        <v>5</v>
      </c>
      <c r="G66" s="97">
        <f t="shared" si="2"/>
        <v>12</v>
      </c>
      <c r="H66" s="80">
        <v>43616</v>
      </c>
      <c r="I66" s="103">
        <v>160</v>
      </c>
    </row>
    <row r="67" spans="1:9" hidden="1" outlineLevel="1" x14ac:dyDescent="0.35">
      <c r="A67" s="83" t="s">
        <v>6121</v>
      </c>
      <c r="B67" s="86" t="s">
        <v>6259</v>
      </c>
      <c r="C67" s="92" t="s">
        <v>6122</v>
      </c>
      <c r="D67" s="96" t="s">
        <v>6260</v>
      </c>
      <c r="E67" s="96">
        <v>3</v>
      </c>
      <c r="F67" s="114">
        <v>5</v>
      </c>
      <c r="G67" s="97">
        <f t="shared" si="2"/>
        <v>8</v>
      </c>
      <c r="H67" s="80">
        <v>43616</v>
      </c>
      <c r="I67" s="103">
        <v>200</v>
      </c>
    </row>
    <row r="68" spans="1:9" hidden="1" outlineLevel="1" x14ac:dyDescent="0.35">
      <c r="A68" s="83" t="s">
        <v>6121</v>
      </c>
      <c r="B68" s="86" t="s">
        <v>6261</v>
      </c>
      <c r="C68" s="92" t="s">
        <v>6122</v>
      </c>
      <c r="D68" s="96" t="s">
        <v>2186</v>
      </c>
      <c r="E68" s="96">
        <v>9</v>
      </c>
      <c r="F68" s="114">
        <v>8</v>
      </c>
      <c r="G68" s="97">
        <f t="shared" si="2"/>
        <v>17</v>
      </c>
      <c r="H68" s="80">
        <v>43616</v>
      </c>
      <c r="I68" s="103">
        <v>150</v>
      </c>
    </row>
    <row r="69" spans="1:9" hidden="1" outlineLevel="1" x14ac:dyDescent="0.35">
      <c r="A69" s="83" t="s">
        <v>6121</v>
      </c>
      <c r="B69" s="86" t="s">
        <v>6262</v>
      </c>
      <c r="C69" s="92" t="s">
        <v>6122</v>
      </c>
      <c r="D69" s="96" t="s">
        <v>6263</v>
      </c>
      <c r="E69" s="96">
        <v>6</v>
      </c>
      <c r="F69" s="114">
        <v>8</v>
      </c>
      <c r="G69" s="97">
        <f t="shared" si="2"/>
        <v>14</v>
      </c>
      <c r="H69" s="80">
        <v>43616</v>
      </c>
      <c r="I69" s="103">
        <v>410</v>
      </c>
    </row>
    <row r="70" spans="1:9" hidden="1" outlineLevel="1" x14ac:dyDescent="0.35">
      <c r="A70" s="83" t="s">
        <v>6121</v>
      </c>
      <c r="B70" s="86" t="s">
        <v>6264</v>
      </c>
      <c r="C70" s="92" t="s">
        <v>6122</v>
      </c>
      <c r="D70" s="96" t="s">
        <v>6265</v>
      </c>
      <c r="E70" s="96">
        <v>8</v>
      </c>
      <c r="F70" s="114">
        <v>5</v>
      </c>
      <c r="G70" s="97">
        <f t="shared" si="2"/>
        <v>13</v>
      </c>
      <c r="H70" s="80">
        <v>43616</v>
      </c>
      <c r="I70" s="103">
        <v>80</v>
      </c>
    </row>
    <row r="71" spans="1:9" hidden="1" outlineLevel="1" x14ac:dyDescent="0.35">
      <c r="A71" s="83" t="s">
        <v>6121</v>
      </c>
      <c r="B71" s="86" t="s">
        <v>6266</v>
      </c>
      <c r="C71" s="92" t="s">
        <v>6122</v>
      </c>
      <c r="D71" s="96" t="s">
        <v>2791</v>
      </c>
      <c r="E71" s="96">
        <v>2</v>
      </c>
      <c r="F71" s="114">
        <v>7</v>
      </c>
      <c r="G71" s="97">
        <f t="shared" si="2"/>
        <v>9</v>
      </c>
      <c r="H71" s="80">
        <v>43616</v>
      </c>
      <c r="I71" s="103">
        <v>130</v>
      </c>
    </row>
    <row r="72" spans="1:9" hidden="1" outlineLevel="1" x14ac:dyDescent="0.35">
      <c r="A72" s="83" t="s">
        <v>6121</v>
      </c>
      <c r="B72" s="86" t="s">
        <v>6267</v>
      </c>
      <c r="C72" s="92" t="s">
        <v>6122</v>
      </c>
      <c r="D72" s="96" t="s">
        <v>6268</v>
      </c>
      <c r="E72" s="96">
        <v>3</v>
      </c>
      <c r="F72" s="114">
        <v>8</v>
      </c>
      <c r="G72" s="97">
        <f t="shared" si="2"/>
        <v>11</v>
      </c>
      <c r="H72" s="80">
        <v>43616</v>
      </c>
      <c r="I72" s="103">
        <v>250</v>
      </c>
    </row>
    <row r="73" spans="1:9" hidden="1" outlineLevel="1" x14ac:dyDescent="0.35">
      <c r="A73" s="83" t="s">
        <v>6121</v>
      </c>
      <c r="B73" s="86" t="s">
        <v>6269</v>
      </c>
      <c r="C73" s="92" t="s">
        <v>6122</v>
      </c>
      <c r="D73" s="96" t="s">
        <v>6270</v>
      </c>
      <c r="E73" s="96">
        <v>4</v>
      </c>
      <c r="F73" s="114">
        <v>8</v>
      </c>
      <c r="G73" s="97">
        <f t="shared" si="2"/>
        <v>12</v>
      </c>
      <c r="H73" s="80">
        <v>43616</v>
      </c>
      <c r="I73" s="103">
        <v>400</v>
      </c>
    </row>
    <row r="74" spans="1:9" hidden="1" outlineLevel="1" x14ac:dyDescent="0.35">
      <c r="A74" s="83" t="s">
        <v>6121</v>
      </c>
      <c r="B74" s="86" t="s">
        <v>6271</v>
      </c>
      <c r="C74" s="92" t="s">
        <v>6122</v>
      </c>
      <c r="D74" s="96" t="s">
        <v>6272</v>
      </c>
      <c r="E74" s="96">
        <v>7</v>
      </c>
      <c r="F74" s="114">
        <v>7</v>
      </c>
      <c r="G74" s="97">
        <f t="shared" si="2"/>
        <v>14</v>
      </c>
      <c r="H74" s="80">
        <v>43616</v>
      </c>
      <c r="I74" s="103">
        <v>330</v>
      </c>
    </row>
    <row r="75" spans="1:9" hidden="1" outlineLevel="1" x14ac:dyDescent="0.35">
      <c r="A75" s="83" t="s">
        <v>6121</v>
      </c>
      <c r="B75" s="86" t="s">
        <v>6273</v>
      </c>
      <c r="C75" s="92" t="s">
        <v>6122</v>
      </c>
      <c r="D75" s="96" t="s">
        <v>6274</v>
      </c>
      <c r="E75" s="96">
        <v>8</v>
      </c>
      <c r="F75" s="114">
        <v>5</v>
      </c>
      <c r="G75" s="97">
        <f t="shared" si="2"/>
        <v>13</v>
      </c>
      <c r="H75" s="80">
        <v>43616</v>
      </c>
      <c r="I75" s="103">
        <v>150</v>
      </c>
    </row>
    <row r="76" spans="1:9" hidden="1" outlineLevel="1" x14ac:dyDescent="0.35">
      <c r="A76" s="83" t="s">
        <v>6121</v>
      </c>
      <c r="B76" s="86" t="s">
        <v>6275</v>
      </c>
      <c r="C76" s="92" t="s">
        <v>6122</v>
      </c>
      <c r="D76" s="96" t="s">
        <v>6276</v>
      </c>
      <c r="E76" s="96">
        <v>3</v>
      </c>
      <c r="F76" s="114">
        <v>7</v>
      </c>
      <c r="G76" s="97">
        <f t="shared" si="2"/>
        <v>10</v>
      </c>
      <c r="H76" s="80">
        <v>43616</v>
      </c>
      <c r="I76" s="103">
        <v>470</v>
      </c>
    </row>
    <row r="77" spans="1:9" hidden="1" outlineLevel="1" x14ac:dyDescent="0.35">
      <c r="A77" s="83" t="s">
        <v>6121</v>
      </c>
      <c r="B77" s="86" t="s">
        <v>6277</v>
      </c>
      <c r="C77" s="92" t="s">
        <v>6122</v>
      </c>
      <c r="D77" s="96" t="s">
        <v>6278</v>
      </c>
      <c r="E77" s="96">
        <v>4</v>
      </c>
      <c r="F77" s="114">
        <v>6</v>
      </c>
      <c r="G77" s="97">
        <f t="shared" si="2"/>
        <v>10</v>
      </c>
      <c r="H77" s="80">
        <v>43616</v>
      </c>
      <c r="I77" s="103">
        <v>130</v>
      </c>
    </row>
    <row r="78" spans="1:9" hidden="1" outlineLevel="1" x14ac:dyDescent="0.35">
      <c r="A78" s="83" t="s">
        <v>6121</v>
      </c>
      <c r="B78" s="86" t="s">
        <v>6279</v>
      </c>
      <c r="C78" s="92" t="s">
        <v>6122</v>
      </c>
      <c r="D78" s="96" t="s">
        <v>6280</v>
      </c>
      <c r="E78" s="96">
        <v>12</v>
      </c>
      <c r="F78" s="114">
        <v>7</v>
      </c>
      <c r="G78" s="97">
        <f t="shared" si="2"/>
        <v>19</v>
      </c>
      <c r="H78" s="80">
        <v>43616</v>
      </c>
      <c r="I78" s="103">
        <v>490</v>
      </c>
    </row>
    <row r="79" spans="1:9" hidden="1" outlineLevel="1" x14ac:dyDescent="0.35">
      <c r="A79" s="83" t="s">
        <v>6121</v>
      </c>
      <c r="B79" s="86" t="s">
        <v>6281</v>
      </c>
      <c r="C79" s="92" t="s">
        <v>6122</v>
      </c>
      <c r="D79" s="96" t="s">
        <v>6282</v>
      </c>
      <c r="E79" s="96">
        <v>5</v>
      </c>
      <c r="F79" s="114">
        <v>7</v>
      </c>
      <c r="G79" s="97">
        <f t="shared" si="2"/>
        <v>12</v>
      </c>
      <c r="H79" s="80">
        <v>43616</v>
      </c>
      <c r="I79" s="103">
        <v>430</v>
      </c>
    </row>
    <row r="80" spans="1:9" hidden="1" outlineLevel="1" x14ac:dyDescent="0.35">
      <c r="A80" s="83" t="s">
        <v>6121</v>
      </c>
      <c r="B80" s="86" t="s">
        <v>6283</v>
      </c>
      <c r="C80" s="92" t="s">
        <v>6122</v>
      </c>
      <c r="D80" s="96" t="s">
        <v>6284</v>
      </c>
      <c r="E80" s="96">
        <v>4</v>
      </c>
      <c r="F80" s="114">
        <v>7</v>
      </c>
      <c r="G80" s="97">
        <f t="shared" si="2"/>
        <v>11</v>
      </c>
      <c r="H80" s="80">
        <v>43616</v>
      </c>
      <c r="I80" s="103">
        <v>240</v>
      </c>
    </row>
    <row r="81" spans="1:9" hidden="1" outlineLevel="1" x14ac:dyDescent="0.35">
      <c r="A81" s="83" t="s">
        <v>6121</v>
      </c>
      <c r="B81" s="86" t="s">
        <v>6285</v>
      </c>
      <c r="C81" s="92" t="s">
        <v>6122</v>
      </c>
      <c r="D81" s="96" t="s">
        <v>6286</v>
      </c>
      <c r="E81" s="96">
        <v>6</v>
      </c>
      <c r="F81" s="114">
        <v>4</v>
      </c>
      <c r="G81" s="97">
        <f t="shared" si="2"/>
        <v>10</v>
      </c>
      <c r="H81" s="80">
        <v>43616</v>
      </c>
      <c r="I81" s="103">
        <v>500</v>
      </c>
    </row>
    <row r="82" spans="1:9" hidden="1" outlineLevel="1" x14ac:dyDescent="0.35">
      <c r="A82" s="83" t="s">
        <v>6121</v>
      </c>
      <c r="B82" s="86" t="s">
        <v>6287</v>
      </c>
      <c r="C82" s="92" t="s">
        <v>6122</v>
      </c>
      <c r="D82" s="96" t="s">
        <v>6288</v>
      </c>
      <c r="E82" s="96">
        <v>5</v>
      </c>
      <c r="F82" s="114">
        <v>8</v>
      </c>
      <c r="G82" s="97">
        <f t="shared" si="2"/>
        <v>13</v>
      </c>
      <c r="H82" s="80">
        <v>43616</v>
      </c>
      <c r="I82" s="103">
        <v>300</v>
      </c>
    </row>
    <row r="83" spans="1:9" hidden="1" outlineLevel="1" x14ac:dyDescent="0.35">
      <c r="A83" s="83" t="s">
        <v>6121</v>
      </c>
      <c r="B83" s="86" t="s">
        <v>6289</v>
      </c>
      <c r="C83" s="92" t="s">
        <v>6122</v>
      </c>
      <c r="D83" s="96" t="s">
        <v>6290</v>
      </c>
      <c r="E83" s="96">
        <v>9</v>
      </c>
      <c r="F83" s="114">
        <v>7</v>
      </c>
      <c r="G83" s="97">
        <f t="shared" si="2"/>
        <v>16</v>
      </c>
      <c r="H83" s="80">
        <v>43616</v>
      </c>
      <c r="I83" s="103">
        <v>280</v>
      </c>
    </row>
    <row r="84" spans="1:9" hidden="1" outlineLevel="1" x14ac:dyDescent="0.35">
      <c r="A84" s="83" t="s">
        <v>6121</v>
      </c>
      <c r="B84" s="86" t="s">
        <v>6291</v>
      </c>
      <c r="C84" s="92" t="s">
        <v>6122</v>
      </c>
      <c r="D84" s="96" t="s">
        <v>6292</v>
      </c>
      <c r="E84" s="96">
        <v>8</v>
      </c>
      <c r="F84" s="114">
        <v>6</v>
      </c>
      <c r="G84" s="97">
        <f t="shared" si="2"/>
        <v>14</v>
      </c>
      <c r="H84" s="80">
        <v>43616</v>
      </c>
      <c r="I84" s="103">
        <v>340</v>
      </c>
    </row>
    <row r="85" spans="1:9" hidden="1" outlineLevel="1" x14ac:dyDescent="0.35">
      <c r="A85" s="83" t="s">
        <v>6121</v>
      </c>
      <c r="B85" s="86" t="s">
        <v>6293</v>
      </c>
      <c r="C85" s="92" t="s">
        <v>6122</v>
      </c>
      <c r="D85" s="96" t="s">
        <v>3244</v>
      </c>
      <c r="E85" s="96">
        <v>8</v>
      </c>
      <c r="F85" s="114">
        <v>8</v>
      </c>
      <c r="G85" s="97">
        <f t="shared" si="2"/>
        <v>16</v>
      </c>
      <c r="H85" s="80">
        <v>43616</v>
      </c>
      <c r="I85" s="103">
        <v>70</v>
      </c>
    </row>
    <row r="86" spans="1:9" hidden="1" outlineLevel="1" x14ac:dyDescent="0.35">
      <c r="A86" s="83" t="s">
        <v>6121</v>
      </c>
      <c r="B86" s="86" t="s">
        <v>6294</v>
      </c>
      <c r="C86" s="92" t="s">
        <v>6122</v>
      </c>
      <c r="D86" s="96" t="s">
        <v>6295</v>
      </c>
      <c r="E86" s="96">
        <v>7</v>
      </c>
      <c r="F86" s="114">
        <v>6</v>
      </c>
      <c r="G86" s="97">
        <f t="shared" si="2"/>
        <v>13</v>
      </c>
      <c r="H86" s="80">
        <v>43616</v>
      </c>
      <c r="I86" s="103">
        <v>50</v>
      </c>
    </row>
    <row r="87" spans="1:9" hidden="1" outlineLevel="1" x14ac:dyDescent="0.35">
      <c r="A87" s="83" t="s">
        <v>6121</v>
      </c>
      <c r="B87" s="86" t="s">
        <v>6296</v>
      </c>
      <c r="C87" s="92" t="s">
        <v>6122</v>
      </c>
      <c r="D87" s="96" t="s">
        <v>6297</v>
      </c>
      <c r="E87" s="96">
        <v>5</v>
      </c>
      <c r="F87" s="114">
        <v>6</v>
      </c>
      <c r="G87" s="97">
        <f t="shared" si="2"/>
        <v>11</v>
      </c>
      <c r="H87" s="80">
        <v>43616</v>
      </c>
      <c r="I87" s="103">
        <v>320</v>
      </c>
    </row>
    <row r="88" spans="1:9" hidden="1" outlineLevel="1" x14ac:dyDescent="0.35">
      <c r="A88" s="83" t="s">
        <v>6121</v>
      </c>
      <c r="B88" s="86" t="s">
        <v>6298</v>
      </c>
      <c r="C88" s="92" t="s">
        <v>6122</v>
      </c>
      <c r="D88" s="96" t="s">
        <v>6299</v>
      </c>
      <c r="E88" s="96">
        <v>4</v>
      </c>
      <c r="F88" s="114">
        <v>5</v>
      </c>
      <c r="G88" s="97">
        <f t="shared" si="2"/>
        <v>9</v>
      </c>
      <c r="H88" s="80">
        <v>43616</v>
      </c>
      <c r="I88" s="103">
        <v>510</v>
      </c>
    </row>
    <row r="89" spans="1:9" hidden="1" outlineLevel="1" x14ac:dyDescent="0.35">
      <c r="A89" s="83" t="s">
        <v>6121</v>
      </c>
      <c r="B89" s="86" t="s">
        <v>6300</v>
      </c>
      <c r="C89" s="92" t="s">
        <v>6122</v>
      </c>
      <c r="D89" s="96" t="s">
        <v>6301</v>
      </c>
      <c r="E89" s="96">
        <v>5</v>
      </c>
      <c r="F89" s="114">
        <v>6</v>
      </c>
      <c r="G89" s="97">
        <f t="shared" si="2"/>
        <v>11</v>
      </c>
      <c r="H89" s="80">
        <v>43616</v>
      </c>
      <c r="I89" s="103">
        <v>60</v>
      </c>
    </row>
    <row r="90" spans="1:9" hidden="1" outlineLevel="1" x14ac:dyDescent="0.35">
      <c r="A90" s="83" t="s">
        <v>6121</v>
      </c>
      <c r="B90" s="86" t="s">
        <v>6302</v>
      </c>
      <c r="C90" s="92" t="s">
        <v>6122</v>
      </c>
      <c r="D90" s="96" t="s">
        <v>6303</v>
      </c>
      <c r="E90" s="96">
        <v>4</v>
      </c>
      <c r="F90" s="114">
        <v>7</v>
      </c>
      <c r="G90" s="97">
        <f t="shared" si="2"/>
        <v>11</v>
      </c>
      <c r="H90" s="80">
        <v>43616</v>
      </c>
      <c r="I90" s="103">
        <v>550</v>
      </c>
    </row>
    <row r="91" spans="1:9" ht="15" collapsed="1" thickBot="1" x14ac:dyDescent="0.4">
      <c r="A91" s="84" t="s">
        <v>6121</v>
      </c>
      <c r="B91" s="87"/>
      <c r="C91" s="93" t="s">
        <v>6122</v>
      </c>
      <c r="D91" s="94">
        <f>COUNTA(D48:D90)</f>
        <v>43</v>
      </c>
      <c r="E91" s="94">
        <f>SUM(E48:E90)</f>
        <v>219</v>
      </c>
      <c r="F91" s="94">
        <f>SUM(F48:F90)</f>
        <v>252</v>
      </c>
      <c r="G91" s="94">
        <f>SUM(G48:G90)</f>
        <v>471</v>
      </c>
      <c r="H91" s="105">
        <v>43616</v>
      </c>
      <c r="I91" s="95">
        <f>AVERAGE(I48:I90)</f>
        <v>228.55813953488371</v>
      </c>
    </row>
    <row r="92" spans="1:9" hidden="1" outlineLevel="1" x14ac:dyDescent="0.35">
      <c r="A92" s="85" t="s">
        <v>6123</v>
      </c>
      <c r="B92" s="88" t="s">
        <v>6304</v>
      </c>
      <c r="C92" s="99" t="s">
        <v>6124</v>
      </c>
      <c r="D92" s="100" t="s">
        <v>6305</v>
      </c>
      <c r="E92" s="100">
        <v>3</v>
      </c>
      <c r="F92" s="113">
        <v>3</v>
      </c>
      <c r="G92" s="101">
        <f>E92+F92</f>
        <v>6</v>
      </c>
      <c r="H92" s="80">
        <v>43615</v>
      </c>
      <c r="I92" s="104">
        <v>300</v>
      </c>
    </row>
    <row r="93" spans="1:9" hidden="1" outlineLevel="1" x14ac:dyDescent="0.35">
      <c r="A93" s="83" t="s">
        <v>6123</v>
      </c>
      <c r="B93" s="86" t="s">
        <v>6306</v>
      </c>
      <c r="C93" s="92" t="s">
        <v>6124</v>
      </c>
      <c r="D93" s="96" t="s">
        <v>6307</v>
      </c>
      <c r="E93" s="96">
        <v>5</v>
      </c>
      <c r="F93" s="114">
        <v>4</v>
      </c>
      <c r="G93" s="97">
        <f t="shared" ref="G93:G156" si="3">E93+F93</f>
        <v>9</v>
      </c>
      <c r="H93" s="80">
        <v>43615</v>
      </c>
      <c r="I93" s="103">
        <v>500</v>
      </c>
    </row>
    <row r="94" spans="1:9" hidden="1" outlineLevel="1" x14ac:dyDescent="0.35">
      <c r="A94" s="83" t="s">
        <v>6123</v>
      </c>
      <c r="B94" s="86" t="s">
        <v>6308</v>
      </c>
      <c r="C94" s="92" t="s">
        <v>6124</v>
      </c>
      <c r="D94" s="96" t="s">
        <v>6309</v>
      </c>
      <c r="E94" s="96">
        <v>4</v>
      </c>
      <c r="F94" s="114">
        <v>2</v>
      </c>
      <c r="G94" s="97">
        <f t="shared" si="3"/>
        <v>6</v>
      </c>
      <c r="H94" s="80">
        <v>43615</v>
      </c>
      <c r="I94" s="103">
        <v>150</v>
      </c>
    </row>
    <row r="95" spans="1:9" hidden="1" outlineLevel="1" x14ac:dyDescent="0.35">
      <c r="A95" s="83" t="s">
        <v>6123</v>
      </c>
      <c r="B95" s="86" t="s">
        <v>6310</v>
      </c>
      <c r="C95" s="92" t="s">
        <v>6124</v>
      </c>
      <c r="D95" s="96" t="s">
        <v>6311</v>
      </c>
      <c r="E95" s="96">
        <v>6</v>
      </c>
      <c r="F95" s="114">
        <v>3</v>
      </c>
      <c r="G95" s="97">
        <f t="shared" si="3"/>
        <v>9</v>
      </c>
      <c r="H95" s="80">
        <v>43615</v>
      </c>
      <c r="I95" s="103">
        <v>120</v>
      </c>
    </row>
    <row r="96" spans="1:9" hidden="1" outlineLevel="1" x14ac:dyDescent="0.35">
      <c r="A96" s="83" t="s">
        <v>6123</v>
      </c>
      <c r="B96" s="86" t="s">
        <v>6312</v>
      </c>
      <c r="C96" s="92" t="s">
        <v>6124</v>
      </c>
      <c r="D96" s="96" t="s">
        <v>6313</v>
      </c>
      <c r="E96" s="96">
        <v>3</v>
      </c>
      <c r="F96" s="114">
        <v>2</v>
      </c>
      <c r="G96" s="97">
        <f t="shared" si="3"/>
        <v>5</v>
      </c>
      <c r="H96" s="80">
        <v>43615</v>
      </c>
      <c r="I96" s="103">
        <v>450</v>
      </c>
    </row>
    <row r="97" spans="1:9" hidden="1" outlineLevel="1" x14ac:dyDescent="0.35">
      <c r="A97" s="83" t="s">
        <v>6123</v>
      </c>
      <c r="B97" s="86" t="s">
        <v>6314</v>
      </c>
      <c r="C97" s="92" t="s">
        <v>6124</v>
      </c>
      <c r="D97" s="96" t="s">
        <v>6315</v>
      </c>
      <c r="E97" s="96">
        <v>4</v>
      </c>
      <c r="F97" s="114">
        <v>2</v>
      </c>
      <c r="G97" s="97">
        <f t="shared" si="3"/>
        <v>6</v>
      </c>
      <c r="H97" s="80">
        <v>43615</v>
      </c>
      <c r="I97" s="103">
        <v>50</v>
      </c>
    </row>
    <row r="98" spans="1:9" hidden="1" outlineLevel="1" x14ac:dyDescent="0.35">
      <c r="A98" s="83" t="s">
        <v>6123</v>
      </c>
      <c r="B98" s="86" t="s">
        <v>6316</v>
      </c>
      <c r="C98" s="92" t="s">
        <v>6124</v>
      </c>
      <c r="D98" s="96" t="s">
        <v>6317</v>
      </c>
      <c r="E98" s="96">
        <v>5</v>
      </c>
      <c r="F98" s="114">
        <v>2</v>
      </c>
      <c r="G98" s="97">
        <f t="shared" si="3"/>
        <v>7</v>
      </c>
      <c r="H98" s="80">
        <v>43615</v>
      </c>
      <c r="I98" s="103">
        <v>950</v>
      </c>
    </row>
    <row r="99" spans="1:9" hidden="1" outlineLevel="1" x14ac:dyDescent="0.35">
      <c r="A99" s="83" t="s">
        <v>6123</v>
      </c>
      <c r="B99" s="86" t="s">
        <v>6318</v>
      </c>
      <c r="C99" s="92" t="s">
        <v>6124</v>
      </c>
      <c r="D99" s="96" t="s">
        <v>6319</v>
      </c>
      <c r="E99" s="96">
        <v>6</v>
      </c>
      <c r="F99" s="114">
        <v>2</v>
      </c>
      <c r="G99" s="97">
        <f t="shared" si="3"/>
        <v>8</v>
      </c>
      <c r="H99" s="80">
        <v>43615</v>
      </c>
      <c r="I99" s="103">
        <v>90</v>
      </c>
    </row>
    <row r="100" spans="1:9" hidden="1" outlineLevel="1" x14ac:dyDescent="0.35">
      <c r="A100" s="83" t="s">
        <v>6123</v>
      </c>
      <c r="B100" s="86" t="s">
        <v>6320</v>
      </c>
      <c r="C100" s="92" t="s">
        <v>6124</v>
      </c>
      <c r="D100" s="96" t="s">
        <v>6321</v>
      </c>
      <c r="E100" s="96">
        <v>4</v>
      </c>
      <c r="F100" s="114">
        <v>3</v>
      </c>
      <c r="G100" s="97">
        <f t="shared" si="3"/>
        <v>7</v>
      </c>
      <c r="H100" s="80">
        <v>43615</v>
      </c>
      <c r="I100" s="103">
        <v>225</v>
      </c>
    </row>
    <row r="101" spans="1:9" hidden="1" outlineLevel="1" x14ac:dyDescent="0.35">
      <c r="A101" s="83" t="s">
        <v>6123</v>
      </c>
      <c r="B101" s="86" t="s">
        <v>6322</v>
      </c>
      <c r="C101" s="92" t="s">
        <v>6124</v>
      </c>
      <c r="D101" s="96" t="s">
        <v>6323</v>
      </c>
      <c r="E101" s="96">
        <v>5</v>
      </c>
      <c r="F101" s="114">
        <v>2</v>
      </c>
      <c r="G101" s="97">
        <f t="shared" si="3"/>
        <v>7</v>
      </c>
      <c r="H101" s="80">
        <v>43615</v>
      </c>
      <c r="I101" s="103">
        <v>650</v>
      </c>
    </row>
    <row r="102" spans="1:9" hidden="1" outlineLevel="1" x14ac:dyDescent="0.35">
      <c r="A102" s="83" t="s">
        <v>6123</v>
      </c>
      <c r="B102" s="86" t="s">
        <v>6324</v>
      </c>
      <c r="C102" s="92" t="s">
        <v>6124</v>
      </c>
      <c r="D102" s="96" t="s">
        <v>6325</v>
      </c>
      <c r="E102" s="96">
        <v>3</v>
      </c>
      <c r="F102" s="114">
        <v>2</v>
      </c>
      <c r="G102" s="97">
        <f t="shared" si="3"/>
        <v>5</v>
      </c>
      <c r="H102" s="80">
        <v>43615</v>
      </c>
      <c r="I102" s="103">
        <v>800</v>
      </c>
    </row>
    <row r="103" spans="1:9" hidden="1" outlineLevel="1" x14ac:dyDescent="0.35">
      <c r="A103" s="83" t="s">
        <v>6123</v>
      </c>
      <c r="B103" s="86" t="s">
        <v>6326</v>
      </c>
      <c r="C103" s="92" t="s">
        <v>6124</v>
      </c>
      <c r="D103" s="96" t="s">
        <v>6327</v>
      </c>
      <c r="E103" s="96">
        <v>4</v>
      </c>
      <c r="F103" s="114">
        <v>2</v>
      </c>
      <c r="G103" s="97">
        <f t="shared" si="3"/>
        <v>6</v>
      </c>
      <c r="H103" s="80">
        <v>43615</v>
      </c>
      <c r="I103" s="103">
        <v>375</v>
      </c>
    </row>
    <row r="104" spans="1:9" hidden="1" outlineLevel="1" x14ac:dyDescent="0.35">
      <c r="A104" s="83" t="s">
        <v>6123</v>
      </c>
      <c r="B104" s="86" t="s">
        <v>6328</v>
      </c>
      <c r="C104" s="92" t="s">
        <v>6124</v>
      </c>
      <c r="D104" s="96" t="s">
        <v>6329</v>
      </c>
      <c r="E104" s="96">
        <v>3</v>
      </c>
      <c r="F104" s="114">
        <v>2</v>
      </c>
      <c r="G104" s="97">
        <f t="shared" si="3"/>
        <v>5</v>
      </c>
      <c r="H104" s="80">
        <v>43615</v>
      </c>
      <c r="I104" s="103">
        <v>750</v>
      </c>
    </row>
    <row r="105" spans="1:9" hidden="1" outlineLevel="1" x14ac:dyDescent="0.35">
      <c r="A105" s="83" t="s">
        <v>6123</v>
      </c>
      <c r="B105" s="86" t="s">
        <v>6330</v>
      </c>
      <c r="C105" s="92" t="s">
        <v>6124</v>
      </c>
      <c r="D105" s="96" t="s">
        <v>5852</v>
      </c>
      <c r="E105" s="96">
        <v>6</v>
      </c>
      <c r="F105" s="114">
        <v>2</v>
      </c>
      <c r="G105" s="97">
        <f t="shared" si="3"/>
        <v>8</v>
      </c>
      <c r="H105" s="80">
        <v>43615</v>
      </c>
      <c r="I105" s="103">
        <v>550</v>
      </c>
    </row>
    <row r="106" spans="1:9" hidden="1" outlineLevel="1" x14ac:dyDescent="0.35">
      <c r="A106" s="83" t="s">
        <v>6123</v>
      </c>
      <c r="B106" s="86" t="s">
        <v>6331</v>
      </c>
      <c r="C106" s="92" t="s">
        <v>6124</v>
      </c>
      <c r="D106" s="96" t="s">
        <v>6332</v>
      </c>
      <c r="E106" s="96">
        <v>5</v>
      </c>
      <c r="F106" s="114">
        <v>2</v>
      </c>
      <c r="G106" s="97">
        <f t="shared" si="3"/>
        <v>7</v>
      </c>
      <c r="H106" s="80">
        <v>43615</v>
      </c>
      <c r="I106" s="103">
        <v>370</v>
      </c>
    </row>
    <row r="107" spans="1:9" hidden="1" outlineLevel="1" x14ac:dyDescent="0.35">
      <c r="A107" s="83" t="s">
        <v>6123</v>
      </c>
      <c r="B107" s="86" t="s">
        <v>6333</v>
      </c>
      <c r="C107" s="92" t="s">
        <v>6124</v>
      </c>
      <c r="D107" s="96" t="s">
        <v>6334</v>
      </c>
      <c r="E107" s="96">
        <v>4</v>
      </c>
      <c r="F107" s="114">
        <v>2</v>
      </c>
      <c r="G107" s="97">
        <f t="shared" si="3"/>
        <v>6</v>
      </c>
      <c r="H107" s="80">
        <v>43615</v>
      </c>
      <c r="I107" s="103">
        <v>315</v>
      </c>
    </row>
    <row r="108" spans="1:9" hidden="1" outlineLevel="1" x14ac:dyDescent="0.35">
      <c r="A108" s="83" t="s">
        <v>6123</v>
      </c>
      <c r="B108" s="86" t="s">
        <v>6335</v>
      </c>
      <c r="C108" s="92" t="s">
        <v>6124</v>
      </c>
      <c r="D108" s="96" t="s">
        <v>6336</v>
      </c>
      <c r="E108" s="96">
        <v>3</v>
      </c>
      <c r="F108" s="114">
        <v>2</v>
      </c>
      <c r="G108" s="97">
        <f t="shared" si="3"/>
        <v>5</v>
      </c>
      <c r="H108" s="80">
        <v>43615</v>
      </c>
      <c r="I108" s="103">
        <v>180</v>
      </c>
    </row>
    <row r="109" spans="1:9" hidden="1" outlineLevel="1" x14ac:dyDescent="0.35">
      <c r="A109" s="83" t="s">
        <v>6123</v>
      </c>
      <c r="B109" s="86" t="s">
        <v>6337</v>
      </c>
      <c r="C109" s="92" t="s">
        <v>6124</v>
      </c>
      <c r="D109" s="96" t="s">
        <v>6338</v>
      </c>
      <c r="E109" s="96">
        <v>2</v>
      </c>
      <c r="F109" s="114">
        <v>2</v>
      </c>
      <c r="G109" s="97">
        <f t="shared" si="3"/>
        <v>4</v>
      </c>
      <c r="H109" s="80">
        <v>43615</v>
      </c>
      <c r="I109" s="103">
        <v>710</v>
      </c>
    </row>
    <row r="110" spans="1:9" hidden="1" outlineLevel="1" x14ac:dyDescent="0.35">
      <c r="A110" s="83" t="s">
        <v>6123</v>
      </c>
      <c r="B110" s="86" t="s">
        <v>6339</v>
      </c>
      <c r="C110" s="92" t="s">
        <v>6124</v>
      </c>
      <c r="D110" s="96" t="s">
        <v>6340</v>
      </c>
      <c r="E110" s="96">
        <v>5</v>
      </c>
      <c r="F110" s="114">
        <v>3</v>
      </c>
      <c r="G110" s="97">
        <f t="shared" si="3"/>
        <v>8</v>
      </c>
      <c r="H110" s="80">
        <v>43615</v>
      </c>
      <c r="I110" s="103">
        <v>90</v>
      </c>
    </row>
    <row r="111" spans="1:9" hidden="1" outlineLevel="1" x14ac:dyDescent="0.35">
      <c r="A111" s="83" t="s">
        <v>6123</v>
      </c>
      <c r="B111" s="86" t="s">
        <v>6341</v>
      </c>
      <c r="C111" s="92" t="s">
        <v>6124</v>
      </c>
      <c r="D111" s="96" t="s">
        <v>6321</v>
      </c>
      <c r="E111" s="96">
        <v>2</v>
      </c>
      <c r="F111" s="114">
        <v>2</v>
      </c>
      <c r="G111" s="97">
        <f t="shared" si="3"/>
        <v>4</v>
      </c>
      <c r="H111" s="80">
        <v>43615</v>
      </c>
      <c r="I111" s="103">
        <v>70</v>
      </c>
    </row>
    <row r="112" spans="1:9" hidden="1" outlineLevel="1" x14ac:dyDescent="0.35">
      <c r="A112" s="83" t="s">
        <v>6123</v>
      </c>
      <c r="B112" s="86" t="s">
        <v>6342</v>
      </c>
      <c r="C112" s="92" t="s">
        <v>6124</v>
      </c>
      <c r="D112" s="96" t="s">
        <v>6343</v>
      </c>
      <c r="E112" s="96">
        <v>1</v>
      </c>
      <c r="F112" s="114">
        <v>3</v>
      </c>
      <c r="G112" s="97">
        <f t="shared" si="3"/>
        <v>4</v>
      </c>
      <c r="H112" s="80">
        <v>43615</v>
      </c>
      <c r="I112" s="103">
        <v>850</v>
      </c>
    </row>
    <row r="113" spans="1:9" hidden="1" outlineLevel="1" x14ac:dyDescent="0.35">
      <c r="A113" s="83" t="s">
        <v>6123</v>
      </c>
      <c r="B113" s="86" t="s">
        <v>6344</v>
      </c>
      <c r="C113" s="92" t="s">
        <v>6124</v>
      </c>
      <c r="D113" s="96" t="s">
        <v>6345</v>
      </c>
      <c r="E113" s="96">
        <v>3</v>
      </c>
      <c r="F113" s="114">
        <v>3</v>
      </c>
      <c r="G113" s="97">
        <f t="shared" si="3"/>
        <v>6</v>
      </c>
      <c r="H113" s="80">
        <v>43615</v>
      </c>
      <c r="I113" s="103">
        <v>700</v>
      </c>
    </row>
    <row r="114" spans="1:9" hidden="1" outlineLevel="1" x14ac:dyDescent="0.35">
      <c r="A114" s="83" t="s">
        <v>6123</v>
      </c>
      <c r="B114" s="86" t="s">
        <v>6346</v>
      </c>
      <c r="C114" s="92" t="s">
        <v>6124</v>
      </c>
      <c r="D114" s="96" t="s">
        <v>6347</v>
      </c>
      <c r="E114" s="96">
        <v>4</v>
      </c>
      <c r="F114" s="114">
        <v>3</v>
      </c>
      <c r="G114" s="97">
        <f t="shared" si="3"/>
        <v>7</v>
      </c>
      <c r="H114" s="80">
        <v>43615</v>
      </c>
      <c r="I114" s="103">
        <v>100</v>
      </c>
    </row>
    <row r="115" spans="1:9" hidden="1" outlineLevel="1" x14ac:dyDescent="0.35">
      <c r="A115" s="83" t="s">
        <v>6123</v>
      </c>
      <c r="B115" s="86" t="s">
        <v>6348</v>
      </c>
      <c r="C115" s="92" t="s">
        <v>6124</v>
      </c>
      <c r="D115" s="96" t="s">
        <v>6349</v>
      </c>
      <c r="E115" s="96">
        <v>2</v>
      </c>
      <c r="F115" s="114">
        <v>2</v>
      </c>
      <c r="G115" s="97">
        <f t="shared" si="3"/>
        <v>4</v>
      </c>
      <c r="H115" s="80">
        <v>43615</v>
      </c>
      <c r="I115" s="103">
        <v>220</v>
      </c>
    </row>
    <row r="116" spans="1:9" hidden="1" outlineLevel="1" x14ac:dyDescent="0.35">
      <c r="A116" s="83" t="s">
        <v>6123</v>
      </c>
      <c r="B116" s="86" t="s">
        <v>6350</v>
      </c>
      <c r="C116" s="92" t="s">
        <v>6124</v>
      </c>
      <c r="D116" s="96" t="s">
        <v>6351</v>
      </c>
      <c r="E116" s="96">
        <v>1</v>
      </c>
      <c r="F116" s="114">
        <v>2</v>
      </c>
      <c r="G116" s="97">
        <f t="shared" si="3"/>
        <v>3</v>
      </c>
      <c r="H116" s="80">
        <v>43615</v>
      </c>
      <c r="I116" s="103">
        <v>180</v>
      </c>
    </row>
    <row r="117" spans="1:9" hidden="1" outlineLevel="1" x14ac:dyDescent="0.35">
      <c r="A117" s="83" t="s">
        <v>6123</v>
      </c>
      <c r="B117" s="86" t="s">
        <v>6352</v>
      </c>
      <c r="C117" s="92" t="s">
        <v>6124</v>
      </c>
      <c r="D117" s="96" t="s">
        <v>6353</v>
      </c>
      <c r="E117" s="96">
        <v>4</v>
      </c>
      <c r="F117" s="114">
        <v>4</v>
      </c>
      <c r="G117" s="97">
        <f t="shared" si="3"/>
        <v>8</v>
      </c>
      <c r="H117" s="80">
        <v>43615</v>
      </c>
      <c r="I117" s="103">
        <v>350</v>
      </c>
    </row>
    <row r="118" spans="1:9" hidden="1" outlineLevel="1" x14ac:dyDescent="0.35">
      <c r="A118" s="83" t="s">
        <v>6123</v>
      </c>
      <c r="B118" s="86" t="s">
        <v>6354</v>
      </c>
      <c r="C118" s="92" t="s">
        <v>6124</v>
      </c>
      <c r="D118" s="96" t="s">
        <v>6355</v>
      </c>
      <c r="E118" s="96">
        <v>1</v>
      </c>
      <c r="F118" s="114">
        <v>2</v>
      </c>
      <c r="G118" s="97">
        <f t="shared" si="3"/>
        <v>3</v>
      </c>
      <c r="H118" s="80">
        <v>43615</v>
      </c>
      <c r="I118" s="103">
        <v>580</v>
      </c>
    </row>
    <row r="119" spans="1:9" hidden="1" outlineLevel="1" x14ac:dyDescent="0.35">
      <c r="A119" s="83" t="s">
        <v>6123</v>
      </c>
      <c r="B119" s="86" t="s">
        <v>6356</v>
      </c>
      <c r="C119" s="92" t="s">
        <v>6124</v>
      </c>
      <c r="D119" s="96" t="s">
        <v>6357</v>
      </c>
      <c r="E119" s="96">
        <v>3</v>
      </c>
      <c r="F119" s="114">
        <v>3</v>
      </c>
      <c r="G119" s="97">
        <f t="shared" si="3"/>
        <v>6</v>
      </c>
      <c r="H119" s="80">
        <v>43615</v>
      </c>
      <c r="I119" s="103">
        <v>400</v>
      </c>
    </row>
    <row r="120" spans="1:9" hidden="1" outlineLevel="1" x14ac:dyDescent="0.35">
      <c r="A120" s="83" t="s">
        <v>6123</v>
      </c>
      <c r="B120" s="86" t="s">
        <v>6358</v>
      </c>
      <c r="C120" s="92" t="s">
        <v>6124</v>
      </c>
      <c r="D120" s="96" t="s">
        <v>6359</v>
      </c>
      <c r="E120" s="96">
        <v>2</v>
      </c>
      <c r="F120" s="114">
        <v>2</v>
      </c>
      <c r="G120" s="97">
        <f t="shared" si="3"/>
        <v>4</v>
      </c>
      <c r="H120" s="80">
        <v>43615</v>
      </c>
      <c r="I120" s="103">
        <v>930</v>
      </c>
    </row>
    <row r="121" spans="1:9" hidden="1" outlineLevel="1" x14ac:dyDescent="0.35">
      <c r="A121" s="83" t="s">
        <v>6123</v>
      </c>
      <c r="B121" s="86" t="s">
        <v>6360</v>
      </c>
      <c r="C121" s="92" t="s">
        <v>6124</v>
      </c>
      <c r="D121" s="96" t="s">
        <v>6361</v>
      </c>
      <c r="E121" s="96">
        <v>1</v>
      </c>
      <c r="F121" s="114">
        <v>2</v>
      </c>
      <c r="G121" s="97">
        <f t="shared" si="3"/>
        <v>3</v>
      </c>
      <c r="H121" s="80">
        <v>43615</v>
      </c>
      <c r="I121" s="103">
        <v>75</v>
      </c>
    </row>
    <row r="122" spans="1:9" hidden="1" outlineLevel="1" x14ac:dyDescent="0.35">
      <c r="A122" s="83" t="s">
        <v>6123</v>
      </c>
      <c r="B122" s="86" t="s">
        <v>6362</v>
      </c>
      <c r="C122" s="92" t="s">
        <v>6124</v>
      </c>
      <c r="D122" s="96" t="s">
        <v>1968</v>
      </c>
      <c r="E122" s="96">
        <v>3</v>
      </c>
      <c r="F122" s="114">
        <v>2</v>
      </c>
      <c r="G122" s="97">
        <f t="shared" si="3"/>
        <v>5</v>
      </c>
      <c r="H122" s="80">
        <v>43615</v>
      </c>
      <c r="I122" s="103">
        <v>170</v>
      </c>
    </row>
    <row r="123" spans="1:9" hidden="1" outlineLevel="1" x14ac:dyDescent="0.35">
      <c r="A123" s="83" t="s">
        <v>6123</v>
      </c>
      <c r="B123" s="86" t="s">
        <v>6363</v>
      </c>
      <c r="C123" s="92" t="s">
        <v>6124</v>
      </c>
      <c r="D123" s="96" t="s">
        <v>6364</v>
      </c>
      <c r="E123" s="96">
        <v>5</v>
      </c>
      <c r="F123" s="114">
        <v>3</v>
      </c>
      <c r="G123" s="97">
        <f t="shared" si="3"/>
        <v>8</v>
      </c>
      <c r="H123" s="80">
        <v>43615</v>
      </c>
      <c r="I123" s="103">
        <v>240</v>
      </c>
    </row>
    <row r="124" spans="1:9" hidden="1" outlineLevel="1" x14ac:dyDescent="0.35">
      <c r="A124" s="83" t="s">
        <v>6123</v>
      </c>
      <c r="B124" s="86" t="s">
        <v>6365</v>
      </c>
      <c r="C124" s="92" t="s">
        <v>6124</v>
      </c>
      <c r="D124" s="96" t="s">
        <v>6366</v>
      </c>
      <c r="E124" s="96">
        <v>2</v>
      </c>
      <c r="F124" s="114">
        <v>3</v>
      </c>
      <c r="G124" s="97">
        <f t="shared" si="3"/>
        <v>5</v>
      </c>
      <c r="H124" s="80">
        <v>43615</v>
      </c>
      <c r="I124" s="103">
        <v>40</v>
      </c>
    </row>
    <row r="125" spans="1:9" hidden="1" outlineLevel="1" x14ac:dyDescent="0.35">
      <c r="A125" s="83" t="s">
        <v>6123</v>
      </c>
      <c r="B125" s="86" t="s">
        <v>6367</v>
      </c>
      <c r="C125" s="92" t="s">
        <v>6124</v>
      </c>
      <c r="D125" s="96" t="s">
        <v>6368</v>
      </c>
      <c r="E125" s="96">
        <v>1</v>
      </c>
      <c r="F125" s="114">
        <v>2</v>
      </c>
      <c r="G125" s="97">
        <f t="shared" si="3"/>
        <v>3</v>
      </c>
      <c r="H125" s="80">
        <v>43615</v>
      </c>
      <c r="I125" s="103">
        <v>750</v>
      </c>
    </row>
    <row r="126" spans="1:9" hidden="1" outlineLevel="1" x14ac:dyDescent="0.35">
      <c r="A126" s="83" t="s">
        <v>6123</v>
      </c>
      <c r="B126" s="86" t="s">
        <v>6369</v>
      </c>
      <c r="C126" s="92" t="s">
        <v>6124</v>
      </c>
      <c r="D126" s="96" t="s">
        <v>6370</v>
      </c>
      <c r="E126" s="96">
        <v>2</v>
      </c>
      <c r="F126" s="114">
        <v>3</v>
      </c>
      <c r="G126" s="97">
        <f t="shared" si="3"/>
        <v>5</v>
      </c>
      <c r="H126" s="80">
        <v>43615</v>
      </c>
      <c r="I126" s="103">
        <v>150</v>
      </c>
    </row>
    <row r="127" spans="1:9" hidden="1" outlineLevel="1" x14ac:dyDescent="0.35">
      <c r="A127" s="83" t="s">
        <v>6123</v>
      </c>
      <c r="B127" s="86" t="s">
        <v>6371</v>
      </c>
      <c r="C127" s="92" t="s">
        <v>6124</v>
      </c>
      <c r="D127" s="96" t="s">
        <v>6372</v>
      </c>
      <c r="E127" s="96">
        <v>4</v>
      </c>
      <c r="F127" s="114">
        <v>3</v>
      </c>
      <c r="G127" s="97">
        <f t="shared" si="3"/>
        <v>7</v>
      </c>
      <c r="H127" s="80">
        <v>43615</v>
      </c>
      <c r="I127" s="103">
        <v>450</v>
      </c>
    </row>
    <row r="128" spans="1:9" hidden="1" outlineLevel="1" x14ac:dyDescent="0.35">
      <c r="A128" s="83" t="s">
        <v>6123</v>
      </c>
      <c r="B128" s="86" t="s">
        <v>6373</v>
      </c>
      <c r="C128" s="92" t="s">
        <v>6124</v>
      </c>
      <c r="D128" s="96" t="s">
        <v>6374</v>
      </c>
      <c r="E128" s="96">
        <v>3</v>
      </c>
      <c r="F128" s="114">
        <v>2</v>
      </c>
      <c r="G128" s="97">
        <f t="shared" si="3"/>
        <v>5</v>
      </c>
      <c r="H128" s="80">
        <v>43615</v>
      </c>
      <c r="I128" s="103">
        <v>550</v>
      </c>
    </row>
    <row r="129" spans="1:9" hidden="1" outlineLevel="1" x14ac:dyDescent="0.35">
      <c r="A129" s="83" t="s">
        <v>6123</v>
      </c>
      <c r="B129" s="86" t="s">
        <v>6375</v>
      </c>
      <c r="C129" s="92" t="s">
        <v>6124</v>
      </c>
      <c r="D129" s="96" t="s">
        <v>6376</v>
      </c>
      <c r="E129" s="96">
        <v>3</v>
      </c>
      <c r="F129" s="114">
        <v>3</v>
      </c>
      <c r="G129" s="97">
        <f t="shared" si="3"/>
        <v>6</v>
      </c>
      <c r="H129" s="80">
        <v>43615</v>
      </c>
      <c r="I129" s="103">
        <v>375</v>
      </c>
    </row>
    <row r="130" spans="1:9" hidden="1" outlineLevel="1" x14ac:dyDescent="0.35">
      <c r="A130" s="83" t="s">
        <v>6123</v>
      </c>
      <c r="B130" s="86" t="s">
        <v>6377</v>
      </c>
      <c r="C130" s="92" t="s">
        <v>6124</v>
      </c>
      <c r="D130" s="96" t="s">
        <v>6378</v>
      </c>
      <c r="E130" s="96">
        <v>2</v>
      </c>
      <c r="F130" s="114">
        <v>2</v>
      </c>
      <c r="G130" s="97">
        <f t="shared" si="3"/>
        <v>4</v>
      </c>
      <c r="H130" s="80">
        <v>43615</v>
      </c>
      <c r="I130" s="103">
        <v>80</v>
      </c>
    </row>
    <row r="131" spans="1:9" hidden="1" outlineLevel="1" x14ac:dyDescent="0.35">
      <c r="A131" s="83" t="s">
        <v>6123</v>
      </c>
      <c r="B131" s="86" t="s">
        <v>6379</v>
      </c>
      <c r="C131" s="92" t="s">
        <v>6124</v>
      </c>
      <c r="D131" s="96" t="s">
        <v>6380</v>
      </c>
      <c r="E131" s="96">
        <v>1</v>
      </c>
      <c r="F131" s="114">
        <v>2</v>
      </c>
      <c r="G131" s="97">
        <f t="shared" si="3"/>
        <v>3</v>
      </c>
      <c r="H131" s="80">
        <v>43615</v>
      </c>
      <c r="I131" s="103">
        <v>375</v>
      </c>
    </row>
    <row r="132" spans="1:9" hidden="1" outlineLevel="1" x14ac:dyDescent="0.35">
      <c r="A132" s="83" t="s">
        <v>6123</v>
      </c>
      <c r="B132" s="86" t="s">
        <v>6381</v>
      </c>
      <c r="C132" s="92" t="s">
        <v>6124</v>
      </c>
      <c r="D132" s="96" t="s">
        <v>6382</v>
      </c>
      <c r="E132" s="96">
        <v>2</v>
      </c>
      <c r="F132" s="114">
        <v>2</v>
      </c>
      <c r="G132" s="97">
        <f t="shared" si="3"/>
        <v>4</v>
      </c>
      <c r="H132" s="80">
        <v>43615</v>
      </c>
      <c r="I132" s="103">
        <v>600</v>
      </c>
    </row>
    <row r="133" spans="1:9" hidden="1" outlineLevel="1" x14ac:dyDescent="0.35">
      <c r="A133" s="83" t="s">
        <v>6123</v>
      </c>
      <c r="B133" s="86" t="s">
        <v>6383</v>
      </c>
      <c r="C133" s="92" t="s">
        <v>6124</v>
      </c>
      <c r="D133" s="96" t="s">
        <v>6384</v>
      </c>
      <c r="E133" s="96">
        <v>1</v>
      </c>
      <c r="F133" s="114">
        <v>2</v>
      </c>
      <c r="G133" s="97">
        <f t="shared" si="3"/>
        <v>3</v>
      </c>
      <c r="H133" s="80">
        <v>43615</v>
      </c>
      <c r="I133" s="103">
        <v>50</v>
      </c>
    </row>
    <row r="134" spans="1:9" hidden="1" outlineLevel="1" x14ac:dyDescent="0.35">
      <c r="A134" s="83" t="s">
        <v>6123</v>
      </c>
      <c r="B134" s="86" t="s">
        <v>6385</v>
      </c>
      <c r="C134" s="92" t="s">
        <v>6124</v>
      </c>
      <c r="D134" s="96" t="s">
        <v>6386</v>
      </c>
      <c r="E134" s="96">
        <v>1</v>
      </c>
      <c r="F134" s="114">
        <v>2</v>
      </c>
      <c r="G134" s="97">
        <f t="shared" si="3"/>
        <v>3</v>
      </c>
      <c r="H134" s="80">
        <v>43615</v>
      </c>
      <c r="I134" s="103">
        <v>675</v>
      </c>
    </row>
    <row r="135" spans="1:9" hidden="1" outlineLevel="1" x14ac:dyDescent="0.35">
      <c r="A135" s="83" t="s">
        <v>6123</v>
      </c>
      <c r="B135" s="86" t="s">
        <v>6387</v>
      </c>
      <c r="C135" s="92" t="s">
        <v>6124</v>
      </c>
      <c r="D135" s="96" t="s">
        <v>6388</v>
      </c>
      <c r="E135" s="96">
        <v>9</v>
      </c>
      <c r="F135" s="114">
        <v>5</v>
      </c>
      <c r="G135" s="97">
        <f t="shared" si="3"/>
        <v>14</v>
      </c>
      <c r="H135" s="80">
        <v>43615</v>
      </c>
      <c r="I135" s="103">
        <v>520</v>
      </c>
    </row>
    <row r="136" spans="1:9" hidden="1" outlineLevel="1" x14ac:dyDescent="0.35">
      <c r="A136" s="83" t="s">
        <v>6123</v>
      </c>
      <c r="B136" s="86" t="s">
        <v>6389</v>
      </c>
      <c r="C136" s="92" t="s">
        <v>6124</v>
      </c>
      <c r="D136" s="96" t="s">
        <v>6390</v>
      </c>
      <c r="E136" s="96">
        <v>5</v>
      </c>
      <c r="F136" s="114">
        <v>3</v>
      </c>
      <c r="G136" s="97">
        <f t="shared" si="3"/>
        <v>8</v>
      </c>
      <c r="H136" s="80">
        <v>43615</v>
      </c>
      <c r="I136" s="103">
        <v>300</v>
      </c>
    </row>
    <row r="137" spans="1:9" hidden="1" outlineLevel="1" x14ac:dyDescent="0.35">
      <c r="A137" s="83" t="s">
        <v>6123</v>
      </c>
      <c r="B137" s="86" t="s">
        <v>6391</v>
      </c>
      <c r="C137" s="92" t="s">
        <v>6124</v>
      </c>
      <c r="D137" s="96" t="s">
        <v>6392</v>
      </c>
      <c r="E137" s="96">
        <v>4</v>
      </c>
      <c r="F137" s="114">
        <v>4</v>
      </c>
      <c r="G137" s="97">
        <f t="shared" si="3"/>
        <v>8</v>
      </c>
      <c r="H137" s="80">
        <v>43615</v>
      </c>
      <c r="I137" s="103">
        <v>190</v>
      </c>
    </row>
    <row r="138" spans="1:9" hidden="1" outlineLevel="1" x14ac:dyDescent="0.35">
      <c r="A138" s="83" t="s">
        <v>6123</v>
      </c>
      <c r="B138" s="86" t="s">
        <v>6393</v>
      </c>
      <c r="C138" s="92" t="s">
        <v>6124</v>
      </c>
      <c r="D138" s="96" t="s">
        <v>6394</v>
      </c>
      <c r="E138" s="96">
        <v>8</v>
      </c>
      <c r="F138" s="114">
        <v>4</v>
      </c>
      <c r="G138" s="97">
        <f t="shared" si="3"/>
        <v>12</v>
      </c>
      <c r="H138" s="80">
        <v>43615</v>
      </c>
      <c r="I138" s="103">
        <v>255</v>
      </c>
    </row>
    <row r="139" spans="1:9" hidden="1" outlineLevel="1" x14ac:dyDescent="0.35">
      <c r="A139" s="83" t="s">
        <v>6123</v>
      </c>
      <c r="B139" s="86" t="s">
        <v>6395</v>
      </c>
      <c r="C139" s="92" t="s">
        <v>6124</v>
      </c>
      <c r="D139" s="96" t="s">
        <v>6396</v>
      </c>
      <c r="E139" s="96">
        <v>6</v>
      </c>
      <c r="F139" s="114">
        <v>3</v>
      </c>
      <c r="G139" s="97">
        <f t="shared" si="3"/>
        <v>9</v>
      </c>
      <c r="H139" s="80">
        <v>43615</v>
      </c>
      <c r="I139" s="103">
        <v>390</v>
      </c>
    </row>
    <row r="140" spans="1:9" hidden="1" outlineLevel="1" x14ac:dyDescent="0.35">
      <c r="A140" s="83" t="s">
        <v>6123</v>
      </c>
      <c r="B140" s="86" t="s">
        <v>6397</v>
      </c>
      <c r="C140" s="92" t="s">
        <v>6124</v>
      </c>
      <c r="D140" s="96" t="s">
        <v>6398</v>
      </c>
      <c r="E140" s="96">
        <v>3</v>
      </c>
      <c r="F140" s="114">
        <v>3</v>
      </c>
      <c r="G140" s="97">
        <f t="shared" si="3"/>
        <v>6</v>
      </c>
      <c r="H140" s="80">
        <v>43615</v>
      </c>
      <c r="I140" s="103">
        <v>110</v>
      </c>
    </row>
    <row r="141" spans="1:9" hidden="1" outlineLevel="1" x14ac:dyDescent="0.35">
      <c r="A141" s="83" t="s">
        <v>6123</v>
      </c>
      <c r="B141" s="86" t="s">
        <v>6399</v>
      </c>
      <c r="C141" s="92" t="s">
        <v>6124</v>
      </c>
      <c r="D141" s="96" t="s">
        <v>6400</v>
      </c>
      <c r="E141" s="96">
        <v>2</v>
      </c>
      <c r="F141" s="114">
        <v>2</v>
      </c>
      <c r="G141" s="97">
        <f t="shared" si="3"/>
        <v>4</v>
      </c>
      <c r="H141" s="80">
        <v>43615</v>
      </c>
      <c r="I141" s="103">
        <v>175</v>
      </c>
    </row>
    <row r="142" spans="1:9" hidden="1" outlineLevel="1" x14ac:dyDescent="0.35">
      <c r="A142" s="83" t="s">
        <v>6123</v>
      </c>
      <c r="B142" s="86" t="s">
        <v>6401</v>
      </c>
      <c r="C142" s="92" t="s">
        <v>6124</v>
      </c>
      <c r="D142" s="96" t="s">
        <v>6402</v>
      </c>
      <c r="E142" s="96">
        <v>7</v>
      </c>
      <c r="F142" s="114">
        <v>3</v>
      </c>
      <c r="G142" s="97">
        <f t="shared" si="3"/>
        <v>10</v>
      </c>
      <c r="H142" s="80">
        <v>43615</v>
      </c>
      <c r="I142" s="103">
        <v>430</v>
      </c>
    </row>
    <row r="143" spans="1:9" hidden="1" outlineLevel="1" x14ac:dyDescent="0.35">
      <c r="A143" s="83" t="s">
        <v>6123</v>
      </c>
      <c r="B143" s="86" t="s">
        <v>6403</v>
      </c>
      <c r="C143" s="92" t="s">
        <v>6124</v>
      </c>
      <c r="D143" s="96" t="s">
        <v>6404</v>
      </c>
      <c r="E143" s="96">
        <v>4</v>
      </c>
      <c r="F143" s="114">
        <v>3</v>
      </c>
      <c r="G143" s="97">
        <f t="shared" si="3"/>
        <v>7</v>
      </c>
      <c r="H143" s="80">
        <v>43615</v>
      </c>
      <c r="I143" s="103">
        <v>925</v>
      </c>
    </row>
    <row r="144" spans="1:9" hidden="1" outlineLevel="1" x14ac:dyDescent="0.35">
      <c r="A144" s="83" t="s">
        <v>6123</v>
      </c>
      <c r="B144" s="86" t="s">
        <v>6405</v>
      </c>
      <c r="C144" s="92" t="s">
        <v>6124</v>
      </c>
      <c r="D144" s="96" t="s">
        <v>6406</v>
      </c>
      <c r="E144" s="96">
        <v>3</v>
      </c>
      <c r="F144" s="114">
        <v>3</v>
      </c>
      <c r="G144" s="97">
        <f t="shared" si="3"/>
        <v>6</v>
      </c>
      <c r="H144" s="80">
        <v>43615</v>
      </c>
      <c r="I144" s="103">
        <v>200</v>
      </c>
    </row>
    <row r="145" spans="1:9" hidden="1" outlineLevel="1" x14ac:dyDescent="0.35">
      <c r="A145" s="83" t="s">
        <v>6123</v>
      </c>
      <c r="B145" s="86" t="s">
        <v>6407</v>
      </c>
      <c r="C145" s="92" t="s">
        <v>6124</v>
      </c>
      <c r="D145" s="96" t="s">
        <v>6408</v>
      </c>
      <c r="E145" s="96">
        <v>2</v>
      </c>
      <c r="F145" s="114">
        <v>2</v>
      </c>
      <c r="G145" s="97">
        <f t="shared" si="3"/>
        <v>4</v>
      </c>
      <c r="H145" s="80">
        <v>43615</v>
      </c>
      <c r="I145" s="103">
        <v>770</v>
      </c>
    </row>
    <row r="146" spans="1:9" hidden="1" outlineLevel="1" x14ac:dyDescent="0.35">
      <c r="A146" s="83" t="s">
        <v>6123</v>
      </c>
      <c r="B146" s="86" t="s">
        <v>6409</v>
      </c>
      <c r="C146" s="92" t="s">
        <v>6124</v>
      </c>
      <c r="D146" s="96" t="s">
        <v>6410</v>
      </c>
      <c r="E146" s="96">
        <v>2</v>
      </c>
      <c r="F146" s="114">
        <v>2</v>
      </c>
      <c r="G146" s="97">
        <f t="shared" si="3"/>
        <v>4</v>
      </c>
      <c r="H146" s="80">
        <v>43615</v>
      </c>
      <c r="I146" s="103">
        <v>615</v>
      </c>
    </row>
    <row r="147" spans="1:9" hidden="1" outlineLevel="1" x14ac:dyDescent="0.35">
      <c r="A147" s="83" t="s">
        <v>6123</v>
      </c>
      <c r="B147" s="86" t="s">
        <v>6411</v>
      </c>
      <c r="C147" s="92" t="s">
        <v>6124</v>
      </c>
      <c r="D147" s="96" t="s">
        <v>6412</v>
      </c>
      <c r="E147" s="96">
        <v>3</v>
      </c>
      <c r="F147" s="114">
        <v>3</v>
      </c>
      <c r="G147" s="97">
        <f t="shared" si="3"/>
        <v>6</v>
      </c>
      <c r="H147" s="80">
        <v>43615</v>
      </c>
      <c r="I147" s="103">
        <v>340</v>
      </c>
    </row>
    <row r="148" spans="1:9" hidden="1" outlineLevel="1" x14ac:dyDescent="0.35">
      <c r="A148" s="83" t="s">
        <v>6123</v>
      </c>
      <c r="B148" s="86" t="s">
        <v>6413</v>
      </c>
      <c r="C148" s="92" t="s">
        <v>6124</v>
      </c>
      <c r="D148" s="96" t="s">
        <v>6414</v>
      </c>
      <c r="E148" s="96">
        <v>5</v>
      </c>
      <c r="F148" s="114">
        <v>3</v>
      </c>
      <c r="G148" s="97">
        <f t="shared" si="3"/>
        <v>8</v>
      </c>
      <c r="H148" s="80">
        <v>43615</v>
      </c>
      <c r="I148" s="103">
        <v>215</v>
      </c>
    </row>
    <row r="149" spans="1:9" hidden="1" outlineLevel="1" x14ac:dyDescent="0.35">
      <c r="A149" s="83" t="s">
        <v>6123</v>
      </c>
      <c r="B149" s="86" t="s">
        <v>6415</v>
      </c>
      <c r="C149" s="92" t="s">
        <v>6124</v>
      </c>
      <c r="D149" s="96" t="s">
        <v>6416</v>
      </c>
      <c r="E149" s="96">
        <v>2</v>
      </c>
      <c r="F149" s="114">
        <v>2</v>
      </c>
      <c r="G149" s="97">
        <f t="shared" si="3"/>
        <v>4</v>
      </c>
      <c r="H149" s="80">
        <v>43615</v>
      </c>
      <c r="I149" s="103">
        <v>125</v>
      </c>
    </row>
    <row r="150" spans="1:9" hidden="1" outlineLevel="1" x14ac:dyDescent="0.35">
      <c r="A150" s="83" t="s">
        <v>6123</v>
      </c>
      <c r="B150" s="86" t="s">
        <v>6417</v>
      </c>
      <c r="C150" s="92" t="s">
        <v>6124</v>
      </c>
      <c r="D150" s="96" t="s">
        <v>6418</v>
      </c>
      <c r="E150" s="96">
        <v>3</v>
      </c>
      <c r="F150" s="114">
        <v>3</v>
      </c>
      <c r="G150" s="97">
        <f t="shared" si="3"/>
        <v>6</v>
      </c>
      <c r="H150" s="80">
        <v>43615</v>
      </c>
      <c r="I150" s="103">
        <v>250</v>
      </c>
    </row>
    <row r="151" spans="1:9" hidden="1" outlineLevel="1" x14ac:dyDescent="0.35">
      <c r="A151" s="83" t="s">
        <v>6123</v>
      </c>
      <c r="B151" s="86" t="s">
        <v>6419</v>
      </c>
      <c r="C151" s="92" t="s">
        <v>6124</v>
      </c>
      <c r="D151" s="96" t="s">
        <v>6420</v>
      </c>
      <c r="E151" s="96">
        <v>5</v>
      </c>
      <c r="F151" s="114">
        <v>4</v>
      </c>
      <c r="G151" s="97">
        <f t="shared" si="3"/>
        <v>9</v>
      </c>
      <c r="H151" s="80">
        <v>43615</v>
      </c>
      <c r="I151" s="103">
        <v>485</v>
      </c>
    </row>
    <row r="152" spans="1:9" hidden="1" outlineLevel="1" x14ac:dyDescent="0.35">
      <c r="A152" s="83" t="s">
        <v>6123</v>
      </c>
      <c r="B152" s="86" t="s">
        <v>6421</v>
      </c>
      <c r="C152" s="92" t="s">
        <v>6124</v>
      </c>
      <c r="D152" s="96" t="s">
        <v>486</v>
      </c>
      <c r="E152" s="96">
        <v>5</v>
      </c>
      <c r="F152" s="114">
        <v>3</v>
      </c>
      <c r="G152" s="97">
        <f t="shared" si="3"/>
        <v>8</v>
      </c>
      <c r="H152" s="80">
        <v>43615</v>
      </c>
      <c r="I152" s="103">
        <v>535</v>
      </c>
    </row>
    <row r="153" spans="1:9" hidden="1" outlineLevel="1" x14ac:dyDescent="0.35">
      <c r="A153" s="83" t="s">
        <v>6123</v>
      </c>
      <c r="B153" s="86" t="s">
        <v>6422</v>
      </c>
      <c r="C153" s="92" t="s">
        <v>6124</v>
      </c>
      <c r="D153" s="96" t="s">
        <v>6423</v>
      </c>
      <c r="E153" s="96">
        <v>3</v>
      </c>
      <c r="F153" s="114">
        <v>2</v>
      </c>
      <c r="G153" s="97">
        <f t="shared" si="3"/>
        <v>5</v>
      </c>
      <c r="H153" s="80">
        <v>43615</v>
      </c>
      <c r="I153" s="103">
        <v>765</v>
      </c>
    </row>
    <row r="154" spans="1:9" hidden="1" outlineLevel="1" x14ac:dyDescent="0.35">
      <c r="A154" s="83" t="s">
        <v>6123</v>
      </c>
      <c r="B154" s="86" t="s">
        <v>6424</v>
      </c>
      <c r="C154" s="92" t="s">
        <v>6124</v>
      </c>
      <c r="D154" s="96" t="s">
        <v>6425</v>
      </c>
      <c r="E154" s="96">
        <v>3</v>
      </c>
      <c r="F154" s="114">
        <v>2</v>
      </c>
      <c r="G154" s="97">
        <f t="shared" si="3"/>
        <v>5</v>
      </c>
      <c r="H154" s="80">
        <v>43615</v>
      </c>
      <c r="I154" s="103">
        <v>200</v>
      </c>
    </row>
    <row r="155" spans="1:9" hidden="1" outlineLevel="1" x14ac:dyDescent="0.35">
      <c r="A155" s="83" t="s">
        <v>6123</v>
      </c>
      <c r="B155" s="86" t="s">
        <v>6426</v>
      </c>
      <c r="C155" s="92" t="s">
        <v>6124</v>
      </c>
      <c r="D155" s="96" t="s">
        <v>6427</v>
      </c>
      <c r="E155" s="96">
        <v>2</v>
      </c>
      <c r="F155" s="114">
        <v>2</v>
      </c>
      <c r="G155" s="97">
        <f t="shared" si="3"/>
        <v>4</v>
      </c>
      <c r="H155" s="80">
        <v>43615</v>
      </c>
      <c r="I155" s="103">
        <v>840</v>
      </c>
    </row>
    <row r="156" spans="1:9" hidden="1" outlineLevel="1" x14ac:dyDescent="0.35">
      <c r="A156" s="83" t="s">
        <v>6123</v>
      </c>
      <c r="B156" s="86" t="s">
        <v>6428</v>
      </c>
      <c r="C156" s="92" t="s">
        <v>6124</v>
      </c>
      <c r="D156" s="96" t="s">
        <v>6429</v>
      </c>
      <c r="E156" s="96">
        <v>4</v>
      </c>
      <c r="F156" s="114">
        <v>4</v>
      </c>
      <c r="G156" s="97">
        <f t="shared" si="3"/>
        <v>8</v>
      </c>
      <c r="H156" s="80">
        <v>43615</v>
      </c>
      <c r="I156" s="103">
        <v>580</v>
      </c>
    </row>
    <row r="157" spans="1:9" hidden="1" outlineLevel="1" x14ac:dyDescent="0.35">
      <c r="A157" s="83" t="s">
        <v>6123</v>
      </c>
      <c r="B157" s="86" t="s">
        <v>6430</v>
      </c>
      <c r="C157" s="92" t="s">
        <v>6124</v>
      </c>
      <c r="D157" s="96" t="s">
        <v>6431</v>
      </c>
      <c r="E157" s="96">
        <v>4</v>
      </c>
      <c r="F157" s="114">
        <v>3</v>
      </c>
      <c r="G157" s="97">
        <f t="shared" ref="G157:G158" si="4">E157+F157</f>
        <v>7</v>
      </c>
      <c r="H157" s="80">
        <v>43615</v>
      </c>
      <c r="I157" s="103">
        <v>160</v>
      </c>
    </row>
    <row r="158" spans="1:9" hidden="1" outlineLevel="1" x14ac:dyDescent="0.35">
      <c r="A158" s="83" t="s">
        <v>6123</v>
      </c>
      <c r="B158" s="86" t="s">
        <v>6432</v>
      </c>
      <c r="C158" s="92" t="s">
        <v>6124</v>
      </c>
      <c r="D158" s="96" t="s">
        <v>6433</v>
      </c>
      <c r="E158" s="96">
        <v>5</v>
      </c>
      <c r="F158" s="114">
        <v>4</v>
      </c>
      <c r="G158" s="97">
        <f t="shared" si="4"/>
        <v>9</v>
      </c>
      <c r="H158" s="80">
        <v>43615</v>
      </c>
      <c r="I158" s="103">
        <v>270</v>
      </c>
    </row>
    <row r="159" spans="1:9" ht="15" collapsed="1" thickBot="1" x14ac:dyDescent="0.4">
      <c r="A159" s="84" t="s">
        <v>6123</v>
      </c>
      <c r="B159" s="87"/>
      <c r="C159" s="93" t="s">
        <v>6124</v>
      </c>
      <c r="D159" s="94">
        <f>COUNTA(D92:D158)</f>
        <v>67</v>
      </c>
      <c r="E159" s="94">
        <f>SUM(E92:E158)</f>
        <v>233</v>
      </c>
      <c r="F159" s="94">
        <f t="shared" ref="F159:G159" si="5">SUM(F92:F158)</f>
        <v>175</v>
      </c>
      <c r="G159" s="94">
        <f t="shared" si="5"/>
        <v>408</v>
      </c>
      <c r="H159" s="105">
        <v>43615</v>
      </c>
      <c r="I159" s="95">
        <f>AVERAGE(I92:I158)</f>
        <v>391.49253731343282</v>
      </c>
    </row>
    <row r="160" spans="1:9" hidden="1" outlineLevel="1" x14ac:dyDescent="0.35">
      <c r="A160" s="85" t="s">
        <v>6125</v>
      </c>
      <c r="B160" s="88" t="s">
        <v>6434</v>
      </c>
      <c r="C160" s="99" t="s">
        <v>6126</v>
      </c>
      <c r="D160" s="100" t="s">
        <v>6435</v>
      </c>
      <c r="E160" s="100">
        <v>3</v>
      </c>
      <c r="F160" s="101">
        <v>2</v>
      </c>
      <c r="G160" s="101">
        <f>E160+F160</f>
        <v>5</v>
      </c>
      <c r="H160" s="80">
        <v>43616</v>
      </c>
      <c r="I160" s="115">
        <v>20</v>
      </c>
    </row>
    <row r="161" spans="1:9" hidden="1" outlineLevel="1" x14ac:dyDescent="0.35">
      <c r="A161" s="83" t="s">
        <v>6125</v>
      </c>
      <c r="B161" s="86" t="s">
        <v>6436</v>
      </c>
      <c r="C161" s="92" t="s">
        <v>6126</v>
      </c>
      <c r="D161" s="96" t="s">
        <v>6437</v>
      </c>
      <c r="E161" s="96">
        <v>4</v>
      </c>
      <c r="F161" s="97">
        <v>3</v>
      </c>
      <c r="G161" s="97">
        <f t="shared" ref="G161:G224" si="6">E161+F161</f>
        <v>7</v>
      </c>
      <c r="H161" s="80">
        <v>43616</v>
      </c>
      <c r="I161" s="98">
        <v>30</v>
      </c>
    </row>
    <row r="162" spans="1:9" hidden="1" outlineLevel="1" x14ac:dyDescent="0.35">
      <c r="A162" s="83" t="s">
        <v>6125</v>
      </c>
      <c r="B162" s="86" t="s">
        <v>6438</v>
      </c>
      <c r="C162" s="92" t="s">
        <v>6126</v>
      </c>
      <c r="D162" s="96" t="s">
        <v>6439</v>
      </c>
      <c r="E162" s="96">
        <v>8</v>
      </c>
      <c r="F162" s="97">
        <v>5</v>
      </c>
      <c r="G162" s="97">
        <f t="shared" si="6"/>
        <v>13</v>
      </c>
      <c r="H162" s="80">
        <v>43616</v>
      </c>
      <c r="I162" s="98">
        <v>50</v>
      </c>
    </row>
    <row r="163" spans="1:9" hidden="1" outlineLevel="1" x14ac:dyDescent="0.35">
      <c r="A163" s="83" t="s">
        <v>6125</v>
      </c>
      <c r="B163" s="86" t="s">
        <v>6440</v>
      </c>
      <c r="C163" s="92" t="s">
        <v>6126</v>
      </c>
      <c r="D163" s="96" t="s">
        <v>6441</v>
      </c>
      <c r="E163" s="96">
        <v>5</v>
      </c>
      <c r="F163" s="97">
        <v>4</v>
      </c>
      <c r="G163" s="97">
        <f t="shared" si="6"/>
        <v>9</v>
      </c>
      <c r="H163" s="80">
        <v>43616</v>
      </c>
      <c r="I163" s="98">
        <v>40</v>
      </c>
    </row>
    <row r="164" spans="1:9" hidden="1" outlineLevel="1" x14ac:dyDescent="0.35">
      <c r="A164" s="83" t="s">
        <v>6125</v>
      </c>
      <c r="B164" s="86" t="s">
        <v>6442</v>
      </c>
      <c r="C164" s="92" t="s">
        <v>6126</v>
      </c>
      <c r="D164" s="96" t="s">
        <v>6443</v>
      </c>
      <c r="E164" s="96">
        <v>2</v>
      </c>
      <c r="F164" s="97">
        <v>2</v>
      </c>
      <c r="G164" s="97">
        <f t="shared" si="6"/>
        <v>4</v>
      </c>
      <c r="H164" s="80">
        <v>43616</v>
      </c>
      <c r="I164" s="98">
        <v>70</v>
      </c>
    </row>
    <row r="165" spans="1:9" hidden="1" outlineLevel="1" x14ac:dyDescent="0.35">
      <c r="A165" s="83" t="s">
        <v>6125</v>
      </c>
      <c r="B165" s="86" t="s">
        <v>6444</v>
      </c>
      <c r="C165" s="92" t="s">
        <v>6126</v>
      </c>
      <c r="D165" s="96" t="s">
        <v>6445</v>
      </c>
      <c r="E165" s="96">
        <v>7</v>
      </c>
      <c r="F165" s="97">
        <v>5</v>
      </c>
      <c r="G165" s="97">
        <f t="shared" si="6"/>
        <v>12</v>
      </c>
      <c r="H165" s="80">
        <v>43616</v>
      </c>
      <c r="I165" s="98">
        <v>90</v>
      </c>
    </row>
    <row r="166" spans="1:9" hidden="1" outlineLevel="1" x14ac:dyDescent="0.35">
      <c r="A166" s="83" t="s">
        <v>6125</v>
      </c>
      <c r="B166" s="86" t="s">
        <v>6446</v>
      </c>
      <c r="C166" s="92" t="s">
        <v>6126</v>
      </c>
      <c r="D166" s="96" t="s">
        <v>6447</v>
      </c>
      <c r="E166" s="96">
        <v>6</v>
      </c>
      <c r="F166" s="97">
        <v>2</v>
      </c>
      <c r="G166" s="97">
        <f t="shared" si="6"/>
        <v>8</v>
      </c>
      <c r="H166" s="80">
        <v>43616</v>
      </c>
      <c r="I166" s="98">
        <v>65</v>
      </c>
    </row>
    <row r="167" spans="1:9" hidden="1" outlineLevel="1" x14ac:dyDescent="0.35">
      <c r="A167" s="83" t="s">
        <v>6125</v>
      </c>
      <c r="B167" s="86" t="s">
        <v>6448</v>
      </c>
      <c r="C167" s="92" t="s">
        <v>6126</v>
      </c>
      <c r="D167" s="96" t="s">
        <v>3890</v>
      </c>
      <c r="E167" s="96">
        <v>9</v>
      </c>
      <c r="F167" s="97">
        <v>5</v>
      </c>
      <c r="G167" s="97">
        <f t="shared" si="6"/>
        <v>14</v>
      </c>
      <c r="H167" s="80">
        <v>43616</v>
      </c>
      <c r="I167" s="98">
        <v>59</v>
      </c>
    </row>
    <row r="168" spans="1:9" hidden="1" outlineLevel="1" x14ac:dyDescent="0.35">
      <c r="A168" s="83" t="s">
        <v>6125</v>
      </c>
      <c r="B168" s="86" t="s">
        <v>6449</v>
      </c>
      <c r="C168" s="92" t="s">
        <v>6126</v>
      </c>
      <c r="D168" s="96" t="s">
        <v>6450</v>
      </c>
      <c r="E168" s="96">
        <v>6</v>
      </c>
      <c r="F168" s="97">
        <v>2</v>
      </c>
      <c r="G168" s="97">
        <f t="shared" si="6"/>
        <v>8</v>
      </c>
      <c r="H168" s="80">
        <v>43616</v>
      </c>
      <c r="I168" s="98">
        <v>60</v>
      </c>
    </row>
    <row r="169" spans="1:9" hidden="1" outlineLevel="1" x14ac:dyDescent="0.35">
      <c r="A169" s="83" t="s">
        <v>6125</v>
      </c>
      <c r="B169" s="86" t="s">
        <v>6451</v>
      </c>
      <c r="C169" s="92" t="s">
        <v>6126</v>
      </c>
      <c r="D169" s="96" t="s">
        <v>6452</v>
      </c>
      <c r="E169" s="96">
        <v>8</v>
      </c>
      <c r="F169" s="97">
        <v>3</v>
      </c>
      <c r="G169" s="97">
        <f t="shared" si="6"/>
        <v>11</v>
      </c>
      <c r="H169" s="80">
        <v>43616</v>
      </c>
      <c r="I169" s="98">
        <v>85</v>
      </c>
    </row>
    <row r="170" spans="1:9" hidden="1" outlineLevel="1" x14ac:dyDescent="0.35">
      <c r="A170" s="83" t="s">
        <v>6125</v>
      </c>
      <c r="B170" s="86" t="s">
        <v>6453</v>
      </c>
      <c r="C170" s="92" t="s">
        <v>6126</v>
      </c>
      <c r="D170" s="96" t="s">
        <v>6454</v>
      </c>
      <c r="E170" s="96">
        <v>11</v>
      </c>
      <c r="F170" s="97">
        <v>5</v>
      </c>
      <c r="G170" s="97">
        <f t="shared" si="6"/>
        <v>16</v>
      </c>
      <c r="H170" s="80">
        <v>43616</v>
      </c>
      <c r="I170" s="98">
        <v>100</v>
      </c>
    </row>
    <row r="171" spans="1:9" hidden="1" outlineLevel="1" x14ac:dyDescent="0.35">
      <c r="A171" s="83" t="s">
        <v>6125</v>
      </c>
      <c r="B171" s="86" t="s">
        <v>6455</v>
      </c>
      <c r="C171" s="92" t="s">
        <v>6126</v>
      </c>
      <c r="D171" s="96" t="s">
        <v>6456</v>
      </c>
      <c r="E171" s="96">
        <v>9</v>
      </c>
      <c r="F171" s="97">
        <v>5</v>
      </c>
      <c r="G171" s="97">
        <f t="shared" si="6"/>
        <v>14</v>
      </c>
      <c r="H171" s="80">
        <v>43616</v>
      </c>
      <c r="I171" s="98">
        <v>110</v>
      </c>
    </row>
    <row r="172" spans="1:9" hidden="1" outlineLevel="1" x14ac:dyDescent="0.35">
      <c r="A172" s="83" t="s">
        <v>6125</v>
      </c>
      <c r="B172" s="86" t="s">
        <v>6457</v>
      </c>
      <c r="C172" s="92" t="s">
        <v>6126</v>
      </c>
      <c r="D172" s="96" t="s">
        <v>6458</v>
      </c>
      <c r="E172" s="96">
        <v>3</v>
      </c>
      <c r="F172" s="97">
        <v>4</v>
      </c>
      <c r="G172" s="97">
        <f t="shared" si="6"/>
        <v>7</v>
      </c>
      <c r="H172" s="80">
        <v>43616</v>
      </c>
      <c r="I172" s="98">
        <v>95</v>
      </c>
    </row>
    <row r="173" spans="1:9" hidden="1" outlineLevel="1" x14ac:dyDescent="0.35">
      <c r="A173" s="83" t="s">
        <v>6125</v>
      </c>
      <c r="B173" s="86" t="s">
        <v>6459</v>
      </c>
      <c r="C173" s="92" t="s">
        <v>6126</v>
      </c>
      <c r="D173" s="96" t="s">
        <v>6460</v>
      </c>
      <c r="E173" s="96">
        <v>7</v>
      </c>
      <c r="F173" s="97">
        <v>2</v>
      </c>
      <c r="G173" s="97">
        <f t="shared" si="6"/>
        <v>9</v>
      </c>
      <c r="H173" s="80">
        <v>43616</v>
      </c>
      <c r="I173" s="98">
        <v>130</v>
      </c>
    </row>
    <row r="174" spans="1:9" hidden="1" outlineLevel="1" x14ac:dyDescent="0.35">
      <c r="A174" s="83" t="s">
        <v>6125</v>
      </c>
      <c r="B174" s="86" t="s">
        <v>6461</v>
      </c>
      <c r="C174" s="92" t="s">
        <v>6126</v>
      </c>
      <c r="D174" s="96" t="s">
        <v>6462</v>
      </c>
      <c r="E174" s="96">
        <v>4</v>
      </c>
      <c r="F174" s="97">
        <v>2</v>
      </c>
      <c r="G174" s="97">
        <f t="shared" si="6"/>
        <v>6</v>
      </c>
      <c r="H174" s="80">
        <v>43616</v>
      </c>
      <c r="I174" s="98">
        <v>120</v>
      </c>
    </row>
    <row r="175" spans="1:9" hidden="1" outlineLevel="1" x14ac:dyDescent="0.35">
      <c r="A175" s="83" t="s">
        <v>6125</v>
      </c>
      <c r="B175" s="86" t="s">
        <v>6463</v>
      </c>
      <c r="C175" s="92" t="s">
        <v>6126</v>
      </c>
      <c r="D175" s="96" t="s">
        <v>6464</v>
      </c>
      <c r="E175" s="96">
        <v>5</v>
      </c>
      <c r="F175" s="97">
        <v>2</v>
      </c>
      <c r="G175" s="97">
        <f t="shared" si="6"/>
        <v>7</v>
      </c>
      <c r="H175" s="80">
        <v>43616</v>
      </c>
      <c r="I175" s="98">
        <v>140</v>
      </c>
    </row>
    <row r="176" spans="1:9" hidden="1" outlineLevel="1" x14ac:dyDescent="0.35">
      <c r="A176" s="83" t="s">
        <v>6125</v>
      </c>
      <c r="B176" s="86" t="s">
        <v>6465</v>
      </c>
      <c r="C176" s="92" t="s">
        <v>6126</v>
      </c>
      <c r="D176" s="96" t="s">
        <v>6466</v>
      </c>
      <c r="E176" s="96">
        <v>7</v>
      </c>
      <c r="F176" s="97">
        <v>4</v>
      </c>
      <c r="G176" s="97">
        <f t="shared" si="6"/>
        <v>11</v>
      </c>
      <c r="H176" s="80">
        <v>43616</v>
      </c>
      <c r="I176" s="98">
        <v>145</v>
      </c>
    </row>
    <row r="177" spans="1:9" hidden="1" outlineLevel="1" x14ac:dyDescent="0.35">
      <c r="A177" s="83" t="s">
        <v>6125</v>
      </c>
      <c r="B177" s="86" t="s">
        <v>6467</v>
      </c>
      <c r="C177" s="92" t="s">
        <v>6126</v>
      </c>
      <c r="D177" s="96" t="s">
        <v>6468</v>
      </c>
      <c r="E177" s="96">
        <v>8</v>
      </c>
      <c r="F177" s="97">
        <v>4</v>
      </c>
      <c r="G177" s="97">
        <f t="shared" si="6"/>
        <v>12</v>
      </c>
      <c r="H177" s="80">
        <v>43616</v>
      </c>
      <c r="I177" s="98">
        <v>155</v>
      </c>
    </row>
    <row r="178" spans="1:9" hidden="1" outlineLevel="1" x14ac:dyDescent="0.35">
      <c r="A178" s="83" t="s">
        <v>6125</v>
      </c>
      <c r="B178" s="86" t="s">
        <v>6469</v>
      </c>
      <c r="C178" s="92" t="s">
        <v>6126</v>
      </c>
      <c r="D178" s="96" t="s">
        <v>6470</v>
      </c>
      <c r="E178" s="96">
        <v>2</v>
      </c>
      <c r="F178" s="97">
        <v>2</v>
      </c>
      <c r="G178" s="97">
        <f t="shared" si="6"/>
        <v>4</v>
      </c>
      <c r="H178" s="80">
        <v>43616</v>
      </c>
      <c r="I178" s="98">
        <v>80</v>
      </c>
    </row>
    <row r="179" spans="1:9" hidden="1" outlineLevel="1" x14ac:dyDescent="0.35">
      <c r="A179" s="83" t="s">
        <v>6125</v>
      </c>
      <c r="B179" s="86" t="s">
        <v>6471</v>
      </c>
      <c r="C179" s="92" t="s">
        <v>6126</v>
      </c>
      <c r="D179" s="96" t="s">
        <v>6472</v>
      </c>
      <c r="E179" s="96">
        <v>0</v>
      </c>
      <c r="F179" s="97">
        <v>2</v>
      </c>
      <c r="G179" s="97">
        <f t="shared" si="6"/>
        <v>2</v>
      </c>
      <c r="H179" s="80">
        <v>43616</v>
      </c>
      <c r="I179" s="98">
        <v>180</v>
      </c>
    </row>
    <row r="180" spans="1:9" hidden="1" outlineLevel="1" x14ac:dyDescent="0.35">
      <c r="A180" s="83" t="s">
        <v>6125</v>
      </c>
      <c r="B180" s="86" t="s">
        <v>6473</v>
      </c>
      <c r="C180" s="92" t="s">
        <v>6126</v>
      </c>
      <c r="D180" s="96" t="s">
        <v>6474</v>
      </c>
      <c r="E180" s="96">
        <v>3</v>
      </c>
      <c r="F180" s="97">
        <v>3</v>
      </c>
      <c r="G180" s="97">
        <f t="shared" si="6"/>
        <v>6</v>
      </c>
      <c r="H180" s="80">
        <v>43616</v>
      </c>
      <c r="I180" s="98">
        <v>140</v>
      </c>
    </row>
    <row r="181" spans="1:9" hidden="1" outlineLevel="1" x14ac:dyDescent="0.35">
      <c r="A181" s="83" t="s">
        <v>6125</v>
      </c>
      <c r="B181" s="86" t="s">
        <v>6475</v>
      </c>
      <c r="C181" s="92" t="s">
        <v>6126</v>
      </c>
      <c r="D181" s="96" t="s">
        <v>6476</v>
      </c>
      <c r="E181" s="96">
        <v>2</v>
      </c>
      <c r="F181" s="97">
        <v>1</v>
      </c>
      <c r="G181" s="97">
        <f t="shared" si="6"/>
        <v>3</v>
      </c>
      <c r="H181" s="80">
        <v>43616</v>
      </c>
      <c r="I181" s="98">
        <v>160</v>
      </c>
    </row>
    <row r="182" spans="1:9" hidden="1" outlineLevel="1" x14ac:dyDescent="0.35">
      <c r="A182" s="83" t="s">
        <v>6125</v>
      </c>
      <c r="B182" s="86" t="s">
        <v>6477</v>
      </c>
      <c r="C182" s="92" t="s">
        <v>6126</v>
      </c>
      <c r="D182" s="96" t="s">
        <v>6478</v>
      </c>
      <c r="E182" s="96">
        <v>3</v>
      </c>
      <c r="F182" s="97">
        <v>2</v>
      </c>
      <c r="G182" s="97">
        <f t="shared" si="6"/>
        <v>5</v>
      </c>
      <c r="H182" s="80">
        <v>43616</v>
      </c>
      <c r="I182" s="98">
        <v>190</v>
      </c>
    </row>
    <row r="183" spans="1:9" hidden="1" outlineLevel="1" x14ac:dyDescent="0.35">
      <c r="A183" s="83" t="s">
        <v>6125</v>
      </c>
      <c r="B183" s="86" t="s">
        <v>6479</v>
      </c>
      <c r="C183" s="92" t="s">
        <v>6126</v>
      </c>
      <c r="D183" s="96" t="s">
        <v>6480</v>
      </c>
      <c r="E183" s="96">
        <v>4</v>
      </c>
      <c r="F183" s="97">
        <v>1</v>
      </c>
      <c r="G183" s="97">
        <f t="shared" si="6"/>
        <v>5</v>
      </c>
      <c r="H183" s="80">
        <v>43616</v>
      </c>
      <c r="I183" s="98">
        <v>210</v>
      </c>
    </row>
    <row r="184" spans="1:9" hidden="1" outlineLevel="1" x14ac:dyDescent="0.35">
      <c r="A184" s="83" t="s">
        <v>6125</v>
      </c>
      <c r="B184" s="86" t="s">
        <v>6481</v>
      </c>
      <c r="C184" s="92" t="s">
        <v>6126</v>
      </c>
      <c r="D184" s="96" t="s">
        <v>6482</v>
      </c>
      <c r="E184" s="96">
        <v>6</v>
      </c>
      <c r="F184" s="97">
        <v>2</v>
      </c>
      <c r="G184" s="97">
        <f t="shared" si="6"/>
        <v>8</v>
      </c>
      <c r="H184" s="80">
        <v>43616</v>
      </c>
      <c r="I184" s="98">
        <v>200</v>
      </c>
    </row>
    <row r="185" spans="1:9" hidden="1" outlineLevel="1" x14ac:dyDescent="0.35">
      <c r="A185" s="83" t="s">
        <v>6125</v>
      </c>
      <c r="B185" s="86" t="s">
        <v>6483</v>
      </c>
      <c r="C185" s="92" t="s">
        <v>6126</v>
      </c>
      <c r="D185" s="96" t="s">
        <v>6484</v>
      </c>
      <c r="E185" s="96">
        <v>4</v>
      </c>
      <c r="F185" s="97">
        <v>2</v>
      </c>
      <c r="G185" s="97">
        <f t="shared" si="6"/>
        <v>6</v>
      </c>
      <c r="H185" s="80">
        <v>43616</v>
      </c>
      <c r="I185" s="98">
        <v>205</v>
      </c>
    </row>
    <row r="186" spans="1:9" hidden="1" outlineLevel="1" x14ac:dyDescent="0.35">
      <c r="A186" s="83" t="s">
        <v>6125</v>
      </c>
      <c r="B186" s="86" t="s">
        <v>6485</v>
      </c>
      <c r="C186" s="92" t="s">
        <v>6126</v>
      </c>
      <c r="D186" s="96" t="s">
        <v>6486</v>
      </c>
      <c r="E186" s="96">
        <v>7</v>
      </c>
      <c r="F186" s="97">
        <v>3</v>
      </c>
      <c r="G186" s="97">
        <f t="shared" si="6"/>
        <v>10</v>
      </c>
      <c r="H186" s="80">
        <v>43616</v>
      </c>
      <c r="I186" s="98">
        <v>230</v>
      </c>
    </row>
    <row r="187" spans="1:9" hidden="1" outlineLevel="1" x14ac:dyDescent="0.35">
      <c r="A187" s="83" t="s">
        <v>6125</v>
      </c>
      <c r="B187" s="86" t="s">
        <v>6487</v>
      </c>
      <c r="C187" s="92" t="s">
        <v>6126</v>
      </c>
      <c r="D187" s="96" t="s">
        <v>772</v>
      </c>
      <c r="E187" s="96">
        <v>2</v>
      </c>
      <c r="F187" s="97">
        <v>3</v>
      </c>
      <c r="G187" s="97">
        <f t="shared" si="6"/>
        <v>5</v>
      </c>
      <c r="H187" s="80">
        <v>43616</v>
      </c>
      <c r="I187" s="98">
        <v>240</v>
      </c>
    </row>
    <row r="188" spans="1:9" hidden="1" outlineLevel="1" x14ac:dyDescent="0.35">
      <c r="A188" s="83" t="s">
        <v>6125</v>
      </c>
      <c r="B188" s="86" t="s">
        <v>6488</v>
      </c>
      <c r="C188" s="92" t="s">
        <v>6126</v>
      </c>
      <c r="D188" s="96" t="s">
        <v>1367</v>
      </c>
      <c r="E188" s="96">
        <v>3</v>
      </c>
      <c r="F188" s="97">
        <v>3</v>
      </c>
      <c r="G188" s="97">
        <f t="shared" si="6"/>
        <v>6</v>
      </c>
      <c r="H188" s="80">
        <v>43616</v>
      </c>
      <c r="I188" s="98">
        <v>250</v>
      </c>
    </row>
    <row r="189" spans="1:9" hidden="1" outlineLevel="1" x14ac:dyDescent="0.35">
      <c r="A189" s="83" t="s">
        <v>6125</v>
      </c>
      <c r="B189" s="86" t="s">
        <v>6489</v>
      </c>
      <c r="C189" s="92" t="s">
        <v>6126</v>
      </c>
      <c r="D189" s="96" t="s">
        <v>6490</v>
      </c>
      <c r="E189" s="96">
        <v>4</v>
      </c>
      <c r="F189" s="97">
        <v>3</v>
      </c>
      <c r="G189" s="97">
        <f t="shared" si="6"/>
        <v>7</v>
      </c>
      <c r="H189" s="80">
        <v>43616</v>
      </c>
      <c r="I189" s="98">
        <v>260</v>
      </c>
    </row>
    <row r="190" spans="1:9" hidden="1" outlineLevel="1" x14ac:dyDescent="0.35">
      <c r="A190" s="83" t="s">
        <v>6125</v>
      </c>
      <c r="B190" s="86" t="s">
        <v>6491</v>
      </c>
      <c r="C190" s="92" t="s">
        <v>6126</v>
      </c>
      <c r="D190" s="96" t="s">
        <v>6492</v>
      </c>
      <c r="E190" s="96">
        <v>5</v>
      </c>
      <c r="F190" s="97">
        <v>4</v>
      </c>
      <c r="G190" s="97">
        <f t="shared" si="6"/>
        <v>9</v>
      </c>
      <c r="H190" s="80">
        <v>43616</v>
      </c>
      <c r="I190" s="98">
        <v>270</v>
      </c>
    </row>
    <row r="191" spans="1:9" hidden="1" outlineLevel="1" x14ac:dyDescent="0.35">
      <c r="A191" s="83" t="s">
        <v>6125</v>
      </c>
      <c r="B191" s="86" t="s">
        <v>6493</v>
      </c>
      <c r="C191" s="92" t="s">
        <v>6126</v>
      </c>
      <c r="D191" s="96" t="s">
        <v>6494</v>
      </c>
      <c r="E191" s="96">
        <v>3</v>
      </c>
      <c r="F191" s="97">
        <v>3</v>
      </c>
      <c r="G191" s="97">
        <f t="shared" si="6"/>
        <v>6</v>
      </c>
      <c r="H191" s="80">
        <v>43616</v>
      </c>
      <c r="I191" s="98">
        <v>300</v>
      </c>
    </row>
    <row r="192" spans="1:9" hidden="1" outlineLevel="1" x14ac:dyDescent="0.35">
      <c r="A192" s="83" t="s">
        <v>6125</v>
      </c>
      <c r="B192" s="86" t="s">
        <v>6495</v>
      </c>
      <c r="C192" s="92" t="s">
        <v>6126</v>
      </c>
      <c r="D192" s="96" t="s">
        <v>6496</v>
      </c>
      <c r="E192" s="96">
        <v>4</v>
      </c>
      <c r="F192" s="97">
        <v>2</v>
      </c>
      <c r="G192" s="97">
        <f t="shared" si="6"/>
        <v>6</v>
      </c>
      <c r="H192" s="80">
        <v>43616</v>
      </c>
      <c r="I192" s="98">
        <v>305</v>
      </c>
    </row>
    <row r="193" spans="1:9" hidden="1" outlineLevel="1" x14ac:dyDescent="0.35">
      <c r="A193" s="83" t="s">
        <v>6125</v>
      </c>
      <c r="B193" s="86" t="s">
        <v>6497</v>
      </c>
      <c r="C193" s="92" t="s">
        <v>6126</v>
      </c>
      <c r="D193" s="96" t="s">
        <v>6498</v>
      </c>
      <c r="E193" s="96">
        <v>2</v>
      </c>
      <c r="F193" s="97">
        <v>2</v>
      </c>
      <c r="G193" s="97">
        <f t="shared" si="6"/>
        <v>4</v>
      </c>
      <c r="H193" s="80">
        <v>43616</v>
      </c>
      <c r="I193" s="98">
        <v>280</v>
      </c>
    </row>
    <row r="194" spans="1:9" hidden="1" outlineLevel="1" x14ac:dyDescent="0.35">
      <c r="A194" s="83" t="s">
        <v>6125</v>
      </c>
      <c r="B194" s="86" t="s">
        <v>6499</v>
      </c>
      <c r="C194" s="92" t="s">
        <v>6126</v>
      </c>
      <c r="D194" s="96" t="s">
        <v>6500</v>
      </c>
      <c r="E194" s="96">
        <v>4</v>
      </c>
      <c r="F194" s="97">
        <v>3</v>
      </c>
      <c r="G194" s="97">
        <f t="shared" si="6"/>
        <v>7</v>
      </c>
      <c r="H194" s="80">
        <v>43616</v>
      </c>
      <c r="I194" s="98">
        <v>295</v>
      </c>
    </row>
    <row r="195" spans="1:9" hidden="1" outlineLevel="1" x14ac:dyDescent="0.35">
      <c r="A195" s="83" t="s">
        <v>6125</v>
      </c>
      <c r="B195" s="86" t="s">
        <v>6501</v>
      </c>
      <c r="C195" s="92" t="s">
        <v>6126</v>
      </c>
      <c r="D195" s="96" t="s">
        <v>6502</v>
      </c>
      <c r="E195" s="96">
        <v>4</v>
      </c>
      <c r="F195" s="97">
        <v>3</v>
      </c>
      <c r="G195" s="97">
        <f t="shared" si="6"/>
        <v>7</v>
      </c>
      <c r="H195" s="80">
        <v>43616</v>
      </c>
      <c r="I195" s="98">
        <v>310</v>
      </c>
    </row>
    <row r="196" spans="1:9" hidden="1" outlineLevel="1" x14ac:dyDescent="0.35">
      <c r="A196" s="83" t="s">
        <v>6125</v>
      </c>
      <c r="B196" s="86" t="s">
        <v>6503</v>
      </c>
      <c r="C196" s="92" t="s">
        <v>6126</v>
      </c>
      <c r="D196" s="96" t="s">
        <v>6504</v>
      </c>
      <c r="E196" s="96">
        <v>5</v>
      </c>
      <c r="F196" s="97">
        <v>1</v>
      </c>
      <c r="G196" s="97">
        <f t="shared" si="6"/>
        <v>6</v>
      </c>
      <c r="H196" s="80">
        <v>43616</v>
      </c>
      <c r="I196" s="98">
        <v>320</v>
      </c>
    </row>
    <row r="197" spans="1:9" hidden="1" outlineLevel="1" x14ac:dyDescent="0.35">
      <c r="A197" s="83" t="s">
        <v>6125</v>
      </c>
      <c r="B197" s="86" t="s">
        <v>6505</v>
      </c>
      <c r="C197" s="92" t="s">
        <v>6126</v>
      </c>
      <c r="D197" s="96" t="s">
        <v>6506</v>
      </c>
      <c r="E197" s="96">
        <v>8</v>
      </c>
      <c r="F197" s="97">
        <v>2</v>
      </c>
      <c r="G197" s="97">
        <f t="shared" si="6"/>
        <v>10</v>
      </c>
      <c r="H197" s="80">
        <v>43616</v>
      </c>
      <c r="I197" s="98">
        <v>325</v>
      </c>
    </row>
    <row r="198" spans="1:9" hidden="1" outlineLevel="1" x14ac:dyDescent="0.35">
      <c r="A198" s="83" t="s">
        <v>6125</v>
      </c>
      <c r="B198" s="86" t="s">
        <v>6507</v>
      </c>
      <c r="C198" s="92" t="s">
        <v>6126</v>
      </c>
      <c r="D198" s="96" t="s">
        <v>6508</v>
      </c>
      <c r="E198" s="96">
        <v>2</v>
      </c>
      <c r="F198" s="97">
        <v>2</v>
      </c>
      <c r="G198" s="97">
        <f t="shared" si="6"/>
        <v>4</v>
      </c>
      <c r="H198" s="80">
        <v>43616</v>
      </c>
      <c r="I198" s="98">
        <v>340</v>
      </c>
    </row>
    <row r="199" spans="1:9" hidden="1" outlineLevel="1" x14ac:dyDescent="0.35">
      <c r="A199" s="83" t="s">
        <v>6125</v>
      </c>
      <c r="B199" s="86" t="s">
        <v>6509</v>
      </c>
      <c r="C199" s="92" t="s">
        <v>6126</v>
      </c>
      <c r="D199" s="96" t="s">
        <v>758</v>
      </c>
      <c r="E199" s="96">
        <v>1</v>
      </c>
      <c r="F199" s="97">
        <v>3</v>
      </c>
      <c r="G199" s="97">
        <f t="shared" si="6"/>
        <v>4</v>
      </c>
      <c r="H199" s="80">
        <v>43616</v>
      </c>
      <c r="I199" s="98">
        <v>330</v>
      </c>
    </row>
    <row r="200" spans="1:9" hidden="1" outlineLevel="1" x14ac:dyDescent="0.35">
      <c r="A200" s="83" t="s">
        <v>6125</v>
      </c>
      <c r="B200" s="86" t="s">
        <v>6510</v>
      </c>
      <c r="C200" s="92" t="s">
        <v>6126</v>
      </c>
      <c r="D200" s="96" t="s">
        <v>6511</v>
      </c>
      <c r="E200" s="96">
        <v>6</v>
      </c>
      <c r="F200" s="97">
        <v>4</v>
      </c>
      <c r="G200" s="97">
        <f t="shared" si="6"/>
        <v>10</v>
      </c>
      <c r="H200" s="80">
        <v>43616</v>
      </c>
      <c r="I200" s="98">
        <v>329</v>
      </c>
    </row>
    <row r="201" spans="1:9" hidden="1" outlineLevel="1" x14ac:dyDescent="0.35">
      <c r="A201" s="83" t="s">
        <v>6125</v>
      </c>
      <c r="B201" s="86" t="s">
        <v>6512</v>
      </c>
      <c r="C201" s="92" t="s">
        <v>6126</v>
      </c>
      <c r="D201" s="96" t="s">
        <v>6513</v>
      </c>
      <c r="E201" s="96">
        <v>2</v>
      </c>
      <c r="F201" s="97">
        <v>5</v>
      </c>
      <c r="G201" s="97">
        <f t="shared" si="6"/>
        <v>7</v>
      </c>
      <c r="H201" s="80">
        <v>43616</v>
      </c>
      <c r="I201" s="98">
        <v>340</v>
      </c>
    </row>
    <row r="202" spans="1:9" hidden="1" outlineLevel="1" x14ac:dyDescent="0.35">
      <c r="A202" s="83" t="s">
        <v>6125</v>
      </c>
      <c r="B202" s="86" t="s">
        <v>6514</v>
      </c>
      <c r="C202" s="92" t="s">
        <v>6126</v>
      </c>
      <c r="D202" s="96" t="s">
        <v>6515</v>
      </c>
      <c r="E202" s="96">
        <v>4</v>
      </c>
      <c r="F202" s="97">
        <v>1</v>
      </c>
      <c r="G202" s="97">
        <f t="shared" si="6"/>
        <v>5</v>
      </c>
      <c r="H202" s="80">
        <v>43616</v>
      </c>
      <c r="I202" s="98">
        <v>345</v>
      </c>
    </row>
    <row r="203" spans="1:9" hidden="1" outlineLevel="1" x14ac:dyDescent="0.35">
      <c r="A203" s="83" t="s">
        <v>6125</v>
      </c>
      <c r="B203" s="86" t="s">
        <v>6516</v>
      </c>
      <c r="C203" s="92" t="s">
        <v>6126</v>
      </c>
      <c r="D203" s="96" t="s">
        <v>6517</v>
      </c>
      <c r="E203" s="96">
        <v>3</v>
      </c>
      <c r="F203" s="97">
        <v>1</v>
      </c>
      <c r="G203" s="97">
        <f t="shared" si="6"/>
        <v>4</v>
      </c>
      <c r="H203" s="80">
        <v>43616</v>
      </c>
      <c r="I203" s="98">
        <v>390</v>
      </c>
    </row>
    <row r="204" spans="1:9" hidden="1" outlineLevel="1" x14ac:dyDescent="0.35">
      <c r="A204" s="83" t="s">
        <v>6125</v>
      </c>
      <c r="B204" s="86" t="s">
        <v>6518</v>
      </c>
      <c r="C204" s="92" t="s">
        <v>6126</v>
      </c>
      <c r="D204" s="96" t="s">
        <v>6519</v>
      </c>
      <c r="E204" s="96">
        <v>1</v>
      </c>
      <c r="F204" s="97">
        <v>3</v>
      </c>
      <c r="G204" s="97">
        <f t="shared" si="6"/>
        <v>4</v>
      </c>
      <c r="H204" s="80">
        <v>43616</v>
      </c>
      <c r="I204" s="98">
        <v>410</v>
      </c>
    </row>
    <row r="205" spans="1:9" hidden="1" outlineLevel="1" x14ac:dyDescent="0.35">
      <c r="A205" s="83" t="s">
        <v>6125</v>
      </c>
      <c r="B205" s="86" t="s">
        <v>6520</v>
      </c>
      <c r="C205" s="92" t="s">
        <v>6126</v>
      </c>
      <c r="D205" s="96" t="s">
        <v>492</v>
      </c>
      <c r="E205" s="96">
        <v>0</v>
      </c>
      <c r="F205" s="97">
        <v>2</v>
      </c>
      <c r="G205" s="97">
        <f t="shared" si="6"/>
        <v>2</v>
      </c>
      <c r="H205" s="80">
        <v>43616</v>
      </c>
      <c r="I205" s="98">
        <v>300</v>
      </c>
    </row>
    <row r="206" spans="1:9" hidden="1" outlineLevel="1" x14ac:dyDescent="0.35">
      <c r="A206" s="83" t="s">
        <v>6125</v>
      </c>
      <c r="B206" s="86" t="s">
        <v>6521</v>
      </c>
      <c r="C206" s="92" t="s">
        <v>6126</v>
      </c>
      <c r="D206" s="96" t="s">
        <v>6522</v>
      </c>
      <c r="E206" s="96">
        <v>2</v>
      </c>
      <c r="F206" s="97">
        <v>1</v>
      </c>
      <c r="G206" s="97">
        <f t="shared" si="6"/>
        <v>3</v>
      </c>
      <c r="H206" s="80">
        <v>43616</v>
      </c>
      <c r="I206" s="98">
        <v>405</v>
      </c>
    </row>
    <row r="207" spans="1:9" hidden="1" outlineLevel="1" x14ac:dyDescent="0.35">
      <c r="A207" s="83" t="s">
        <v>6125</v>
      </c>
      <c r="B207" s="86" t="s">
        <v>6523</v>
      </c>
      <c r="C207" s="92" t="s">
        <v>6126</v>
      </c>
      <c r="D207" s="96" t="s">
        <v>6524</v>
      </c>
      <c r="E207" s="96">
        <v>2</v>
      </c>
      <c r="F207" s="97">
        <v>2</v>
      </c>
      <c r="G207" s="97">
        <f t="shared" si="6"/>
        <v>4</v>
      </c>
      <c r="H207" s="80">
        <v>43616</v>
      </c>
      <c r="I207" s="98">
        <v>420</v>
      </c>
    </row>
    <row r="208" spans="1:9" hidden="1" outlineLevel="1" x14ac:dyDescent="0.35">
      <c r="A208" s="83" t="s">
        <v>6125</v>
      </c>
      <c r="B208" s="86" t="s">
        <v>6525</v>
      </c>
      <c r="C208" s="92" t="s">
        <v>6126</v>
      </c>
      <c r="D208" s="96" t="s">
        <v>6526</v>
      </c>
      <c r="E208" s="96">
        <v>4</v>
      </c>
      <c r="F208" s="97">
        <v>2</v>
      </c>
      <c r="G208" s="97">
        <f t="shared" si="6"/>
        <v>6</v>
      </c>
      <c r="H208" s="80">
        <v>43616</v>
      </c>
      <c r="I208" s="98">
        <v>415</v>
      </c>
    </row>
    <row r="209" spans="1:9" hidden="1" outlineLevel="1" x14ac:dyDescent="0.35">
      <c r="A209" s="83" t="s">
        <v>6125</v>
      </c>
      <c r="B209" s="86" t="s">
        <v>6527</v>
      </c>
      <c r="C209" s="92" t="s">
        <v>6126</v>
      </c>
      <c r="D209" s="96" t="s">
        <v>6528</v>
      </c>
      <c r="E209" s="96">
        <v>1</v>
      </c>
      <c r="F209" s="97">
        <v>2</v>
      </c>
      <c r="G209" s="97">
        <f t="shared" si="6"/>
        <v>3</v>
      </c>
      <c r="H209" s="80">
        <v>43616</v>
      </c>
      <c r="I209" s="98">
        <v>430</v>
      </c>
    </row>
    <row r="210" spans="1:9" hidden="1" outlineLevel="1" x14ac:dyDescent="0.35">
      <c r="A210" s="83" t="s">
        <v>6125</v>
      </c>
      <c r="B210" s="86" t="s">
        <v>6529</v>
      </c>
      <c r="C210" s="92" t="s">
        <v>6126</v>
      </c>
      <c r="D210" s="96" t="s">
        <v>6530</v>
      </c>
      <c r="E210" s="96">
        <v>1</v>
      </c>
      <c r="F210" s="97">
        <v>3</v>
      </c>
      <c r="G210" s="97">
        <f t="shared" si="6"/>
        <v>4</v>
      </c>
      <c r="H210" s="80">
        <v>43616</v>
      </c>
      <c r="I210" s="98">
        <v>440</v>
      </c>
    </row>
    <row r="211" spans="1:9" hidden="1" outlineLevel="1" x14ac:dyDescent="0.35">
      <c r="A211" s="83" t="s">
        <v>6125</v>
      </c>
      <c r="B211" s="86" t="s">
        <v>6531</v>
      </c>
      <c r="C211" s="92" t="s">
        <v>6126</v>
      </c>
      <c r="D211" s="96" t="s">
        <v>6532</v>
      </c>
      <c r="E211" s="96">
        <v>2</v>
      </c>
      <c r="F211" s="97">
        <v>3</v>
      </c>
      <c r="G211" s="97">
        <f t="shared" si="6"/>
        <v>5</v>
      </c>
      <c r="H211" s="80">
        <v>43616</v>
      </c>
      <c r="I211" s="98">
        <v>480</v>
      </c>
    </row>
    <row r="212" spans="1:9" hidden="1" outlineLevel="1" x14ac:dyDescent="0.35">
      <c r="A212" s="83" t="s">
        <v>6125</v>
      </c>
      <c r="B212" s="86" t="s">
        <v>6533</v>
      </c>
      <c r="C212" s="92" t="s">
        <v>6126</v>
      </c>
      <c r="D212" s="96" t="s">
        <v>4647</v>
      </c>
      <c r="E212" s="96">
        <v>2</v>
      </c>
      <c r="F212" s="97">
        <v>3</v>
      </c>
      <c r="G212" s="97">
        <f t="shared" si="6"/>
        <v>5</v>
      </c>
      <c r="H212" s="80">
        <v>43616</v>
      </c>
      <c r="I212" s="98">
        <v>490</v>
      </c>
    </row>
    <row r="213" spans="1:9" hidden="1" outlineLevel="1" x14ac:dyDescent="0.35">
      <c r="A213" s="83" t="s">
        <v>6125</v>
      </c>
      <c r="B213" s="86" t="s">
        <v>6534</v>
      </c>
      <c r="C213" s="92" t="s">
        <v>6126</v>
      </c>
      <c r="D213" s="96" t="s">
        <v>6535</v>
      </c>
      <c r="E213" s="96">
        <v>0</v>
      </c>
      <c r="F213" s="97">
        <v>2</v>
      </c>
      <c r="G213" s="97">
        <f t="shared" si="6"/>
        <v>2</v>
      </c>
      <c r="H213" s="80">
        <v>43616</v>
      </c>
      <c r="I213" s="98">
        <v>470</v>
      </c>
    </row>
    <row r="214" spans="1:9" hidden="1" outlineLevel="1" x14ac:dyDescent="0.35">
      <c r="A214" s="83" t="s">
        <v>6125</v>
      </c>
      <c r="B214" s="86" t="s">
        <v>6536</v>
      </c>
      <c r="C214" s="92" t="s">
        <v>6126</v>
      </c>
      <c r="D214" s="96" t="s">
        <v>6537</v>
      </c>
      <c r="E214" s="96">
        <v>1</v>
      </c>
      <c r="F214" s="97">
        <v>3</v>
      </c>
      <c r="G214" s="97">
        <f t="shared" si="6"/>
        <v>4</v>
      </c>
      <c r="H214" s="80">
        <v>43616</v>
      </c>
      <c r="I214" s="98">
        <v>485</v>
      </c>
    </row>
    <row r="215" spans="1:9" hidden="1" outlineLevel="1" x14ac:dyDescent="0.35">
      <c r="A215" s="83" t="s">
        <v>6125</v>
      </c>
      <c r="B215" s="86" t="s">
        <v>6538</v>
      </c>
      <c r="C215" s="92" t="s">
        <v>6126</v>
      </c>
      <c r="D215" s="96" t="s">
        <v>6539</v>
      </c>
      <c r="E215" s="96">
        <v>2</v>
      </c>
      <c r="F215" s="97">
        <v>2</v>
      </c>
      <c r="G215" s="97">
        <f t="shared" si="6"/>
        <v>4</v>
      </c>
      <c r="H215" s="80">
        <v>43616</v>
      </c>
      <c r="I215" s="98">
        <v>495</v>
      </c>
    </row>
    <row r="216" spans="1:9" hidden="1" outlineLevel="1" x14ac:dyDescent="0.35">
      <c r="A216" s="83" t="s">
        <v>6125</v>
      </c>
      <c r="B216" s="86" t="s">
        <v>6540</v>
      </c>
      <c r="C216" s="92" t="s">
        <v>6126</v>
      </c>
      <c r="D216" s="96" t="s">
        <v>714</v>
      </c>
      <c r="E216" s="96">
        <v>1</v>
      </c>
      <c r="F216" s="97">
        <v>1</v>
      </c>
      <c r="G216" s="97">
        <f t="shared" si="6"/>
        <v>2</v>
      </c>
      <c r="H216" s="80">
        <v>43616</v>
      </c>
      <c r="I216" s="98">
        <v>505</v>
      </c>
    </row>
    <row r="217" spans="1:9" hidden="1" outlineLevel="1" x14ac:dyDescent="0.35">
      <c r="A217" s="83" t="s">
        <v>6125</v>
      </c>
      <c r="B217" s="86" t="s">
        <v>6541</v>
      </c>
      <c r="C217" s="92" t="s">
        <v>6126</v>
      </c>
      <c r="D217" s="96" t="s">
        <v>6542</v>
      </c>
      <c r="E217" s="96">
        <v>3</v>
      </c>
      <c r="F217" s="97">
        <v>2</v>
      </c>
      <c r="G217" s="97">
        <f t="shared" si="6"/>
        <v>5</v>
      </c>
      <c r="H217" s="80">
        <v>43616</v>
      </c>
      <c r="I217" s="98">
        <v>500</v>
      </c>
    </row>
    <row r="218" spans="1:9" hidden="1" outlineLevel="1" x14ac:dyDescent="0.35">
      <c r="A218" s="83" t="s">
        <v>6125</v>
      </c>
      <c r="B218" s="86" t="s">
        <v>6543</v>
      </c>
      <c r="C218" s="92" t="s">
        <v>6126</v>
      </c>
      <c r="D218" s="96" t="s">
        <v>6544</v>
      </c>
      <c r="E218" s="96">
        <v>6</v>
      </c>
      <c r="F218" s="97">
        <v>4</v>
      </c>
      <c r="G218" s="97">
        <f t="shared" si="6"/>
        <v>10</v>
      </c>
      <c r="H218" s="80">
        <v>43616</v>
      </c>
      <c r="I218" s="98">
        <v>515</v>
      </c>
    </row>
    <row r="219" spans="1:9" hidden="1" outlineLevel="1" x14ac:dyDescent="0.35">
      <c r="A219" s="83" t="s">
        <v>6125</v>
      </c>
      <c r="B219" s="86" t="s">
        <v>6545</v>
      </c>
      <c r="C219" s="92" t="s">
        <v>6126</v>
      </c>
      <c r="D219" s="96" t="s">
        <v>6546</v>
      </c>
      <c r="E219" s="96">
        <v>2</v>
      </c>
      <c r="F219" s="97">
        <v>2</v>
      </c>
      <c r="G219" s="97">
        <f t="shared" si="6"/>
        <v>4</v>
      </c>
      <c r="H219" s="80">
        <v>43616</v>
      </c>
      <c r="I219" s="98">
        <v>530</v>
      </c>
    </row>
    <row r="220" spans="1:9" hidden="1" outlineLevel="1" x14ac:dyDescent="0.35">
      <c r="A220" s="83" t="s">
        <v>6125</v>
      </c>
      <c r="B220" s="86" t="s">
        <v>6547</v>
      </c>
      <c r="C220" s="92" t="s">
        <v>6126</v>
      </c>
      <c r="D220" s="96" t="s">
        <v>6548</v>
      </c>
      <c r="E220" s="96">
        <v>4</v>
      </c>
      <c r="F220" s="97">
        <v>1</v>
      </c>
      <c r="G220" s="97">
        <f t="shared" si="6"/>
        <v>5</v>
      </c>
      <c r="H220" s="80">
        <v>43616</v>
      </c>
      <c r="I220" s="98">
        <v>550</v>
      </c>
    </row>
    <row r="221" spans="1:9" hidden="1" outlineLevel="1" x14ac:dyDescent="0.35">
      <c r="A221" s="83" t="s">
        <v>6125</v>
      </c>
      <c r="B221" s="86" t="s">
        <v>6549</v>
      </c>
      <c r="C221" s="92" t="s">
        <v>6126</v>
      </c>
      <c r="D221" s="96" t="s">
        <v>6550</v>
      </c>
      <c r="E221" s="96">
        <v>1</v>
      </c>
      <c r="F221" s="97">
        <v>2</v>
      </c>
      <c r="G221" s="97">
        <f t="shared" si="6"/>
        <v>3</v>
      </c>
      <c r="H221" s="80">
        <v>43616</v>
      </c>
      <c r="I221" s="98">
        <v>540</v>
      </c>
    </row>
    <row r="222" spans="1:9" hidden="1" outlineLevel="1" x14ac:dyDescent="0.35">
      <c r="A222" s="83" t="s">
        <v>6125</v>
      </c>
      <c r="B222" s="86" t="s">
        <v>6551</v>
      </c>
      <c r="C222" s="92" t="s">
        <v>6126</v>
      </c>
      <c r="D222" s="96" t="s">
        <v>6552</v>
      </c>
      <c r="E222" s="96">
        <v>3</v>
      </c>
      <c r="F222" s="97">
        <v>3</v>
      </c>
      <c r="G222" s="97">
        <f t="shared" si="6"/>
        <v>6</v>
      </c>
      <c r="H222" s="80">
        <v>43616</v>
      </c>
      <c r="I222" s="98">
        <v>560</v>
      </c>
    </row>
    <row r="223" spans="1:9" hidden="1" outlineLevel="1" x14ac:dyDescent="0.35">
      <c r="A223" s="83" t="s">
        <v>6125</v>
      </c>
      <c r="B223" s="86" t="s">
        <v>6553</v>
      </c>
      <c r="C223" s="92" t="s">
        <v>6126</v>
      </c>
      <c r="D223" s="96" t="s">
        <v>6554</v>
      </c>
      <c r="E223" s="96">
        <v>1</v>
      </c>
      <c r="F223" s="97">
        <v>1</v>
      </c>
      <c r="G223" s="97">
        <f t="shared" si="6"/>
        <v>2</v>
      </c>
      <c r="H223" s="80">
        <v>43616</v>
      </c>
      <c r="I223" s="98">
        <v>570</v>
      </c>
    </row>
    <row r="224" spans="1:9" hidden="1" outlineLevel="1" x14ac:dyDescent="0.35">
      <c r="A224" s="83" t="s">
        <v>6125</v>
      </c>
      <c r="B224" s="86" t="s">
        <v>6555</v>
      </c>
      <c r="C224" s="92" t="s">
        <v>6126</v>
      </c>
      <c r="D224" s="96" t="s">
        <v>6556</v>
      </c>
      <c r="E224" s="96">
        <v>7</v>
      </c>
      <c r="F224" s="97">
        <v>3</v>
      </c>
      <c r="G224" s="97">
        <f t="shared" si="6"/>
        <v>10</v>
      </c>
      <c r="H224" s="80">
        <v>43616</v>
      </c>
      <c r="I224" s="98">
        <v>590</v>
      </c>
    </row>
    <row r="225" spans="1:9" hidden="1" outlineLevel="1" x14ac:dyDescent="0.35">
      <c r="A225" s="83" t="s">
        <v>6125</v>
      </c>
      <c r="B225" s="86" t="s">
        <v>6557</v>
      </c>
      <c r="C225" s="92" t="s">
        <v>6126</v>
      </c>
      <c r="D225" s="96" t="s">
        <v>6558</v>
      </c>
      <c r="E225" s="96">
        <v>8</v>
      </c>
      <c r="F225" s="97">
        <v>3</v>
      </c>
      <c r="G225" s="97">
        <f t="shared" ref="G225:G242" si="7">E225+F225</f>
        <v>11</v>
      </c>
      <c r="H225" s="80">
        <v>43616</v>
      </c>
      <c r="I225" s="98">
        <v>580</v>
      </c>
    </row>
    <row r="226" spans="1:9" hidden="1" outlineLevel="1" x14ac:dyDescent="0.35">
      <c r="A226" s="83" t="s">
        <v>6125</v>
      </c>
      <c r="B226" s="86" t="s">
        <v>6559</v>
      </c>
      <c r="C226" s="92" t="s">
        <v>6126</v>
      </c>
      <c r="D226" s="96" t="s">
        <v>6560</v>
      </c>
      <c r="E226" s="96">
        <v>7</v>
      </c>
      <c r="F226" s="97">
        <v>3</v>
      </c>
      <c r="G226" s="97">
        <f t="shared" si="7"/>
        <v>10</v>
      </c>
      <c r="H226" s="80">
        <v>43616</v>
      </c>
      <c r="I226" s="98">
        <v>520</v>
      </c>
    </row>
    <row r="227" spans="1:9" hidden="1" outlineLevel="1" x14ac:dyDescent="0.35">
      <c r="A227" s="83" t="s">
        <v>6125</v>
      </c>
      <c r="B227" s="86" t="s">
        <v>6561</v>
      </c>
      <c r="C227" s="92" t="s">
        <v>6126</v>
      </c>
      <c r="D227" s="96" t="s">
        <v>4417</v>
      </c>
      <c r="E227" s="96">
        <v>1</v>
      </c>
      <c r="F227" s="97">
        <v>3</v>
      </c>
      <c r="G227" s="97">
        <f t="shared" si="7"/>
        <v>4</v>
      </c>
      <c r="H227" s="80">
        <v>43616</v>
      </c>
      <c r="I227" s="98">
        <v>535</v>
      </c>
    </row>
    <row r="228" spans="1:9" hidden="1" outlineLevel="1" x14ac:dyDescent="0.35">
      <c r="A228" s="83" t="s">
        <v>6125</v>
      </c>
      <c r="B228" s="86" t="s">
        <v>6562</v>
      </c>
      <c r="C228" s="92" t="s">
        <v>6126</v>
      </c>
      <c r="D228" s="96" t="s">
        <v>738</v>
      </c>
      <c r="E228" s="96">
        <v>2</v>
      </c>
      <c r="F228" s="97">
        <v>3</v>
      </c>
      <c r="G228" s="97">
        <f t="shared" si="7"/>
        <v>5</v>
      </c>
      <c r="H228" s="80">
        <v>43616</v>
      </c>
      <c r="I228" s="98">
        <v>360</v>
      </c>
    </row>
    <row r="229" spans="1:9" hidden="1" outlineLevel="1" x14ac:dyDescent="0.35">
      <c r="A229" s="83" t="s">
        <v>6125</v>
      </c>
      <c r="B229" s="86" t="s">
        <v>6563</v>
      </c>
      <c r="C229" s="92" t="s">
        <v>6126</v>
      </c>
      <c r="D229" s="96" t="s">
        <v>6564</v>
      </c>
      <c r="E229" s="96">
        <v>1</v>
      </c>
      <c r="F229" s="97">
        <v>2</v>
      </c>
      <c r="G229" s="97">
        <f t="shared" si="7"/>
        <v>3</v>
      </c>
      <c r="H229" s="80">
        <v>43616</v>
      </c>
      <c r="I229" s="98">
        <v>570</v>
      </c>
    </row>
    <row r="230" spans="1:9" hidden="1" outlineLevel="1" x14ac:dyDescent="0.35">
      <c r="A230" s="83" t="s">
        <v>6125</v>
      </c>
      <c r="B230" s="86" t="s">
        <v>6565</v>
      </c>
      <c r="C230" s="92" t="s">
        <v>6126</v>
      </c>
      <c r="D230" s="96" t="s">
        <v>6566</v>
      </c>
      <c r="E230" s="96">
        <v>3</v>
      </c>
      <c r="F230" s="97">
        <v>3</v>
      </c>
      <c r="G230" s="97">
        <f t="shared" si="7"/>
        <v>6</v>
      </c>
      <c r="H230" s="80">
        <v>43616</v>
      </c>
      <c r="I230" s="98">
        <v>600</v>
      </c>
    </row>
    <row r="231" spans="1:9" hidden="1" outlineLevel="1" x14ac:dyDescent="0.35">
      <c r="A231" s="83" t="s">
        <v>6125</v>
      </c>
      <c r="B231" s="86" t="s">
        <v>6567</v>
      </c>
      <c r="C231" s="92" t="s">
        <v>6126</v>
      </c>
      <c r="D231" s="96" t="s">
        <v>6568</v>
      </c>
      <c r="E231" s="96">
        <v>0</v>
      </c>
      <c r="F231" s="97">
        <v>4</v>
      </c>
      <c r="G231" s="97">
        <f t="shared" si="7"/>
        <v>4</v>
      </c>
      <c r="H231" s="80">
        <v>43616</v>
      </c>
      <c r="I231" s="98">
        <v>615</v>
      </c>
    </row>
    <row r="232" spans="1:9" hidden="1" outlineLevel="1" x14ac:dyDescent="0.35">
      <c r="A232" s="83" t="s">
        <v>6125</v>
      </c>
      <c r="B232" s="86" t="s">
        <v>6569</v>
      </c>
      <c r="C232" s="92" t="s">
        <v>6126</v>
      </c>
      <c r="D232" s="96" t="s">
        <v>6570</v>
      </c>
      <c r="E232" s="97">
        <v>2</v>
      </c>
      <c r="F232" s="97">
        <v>4</v>
      </c>
      <c r="G232" s="97">
        <f t="shared" si="7"/>
        <v>6</v>
      </c>
      <c r="H232" s="80">
        <v>43616</v>
      </c>
      <c r="I232" s="98">
        <v>590</v>
      </c>
    </row>
    <row r="233" spans="1:9" hidden="1" outlineLevel="1" x14ac:dyDescent="0.35">
      <c r="A233" s="83" t="s">
        <v>6125</v>
      </c>
      <c r="B233" s="86" t="s">
        <v>6571</v>
      </c>
      <c r="C233" s="92" t="s">
        <v>6126</v>
      </c>
      <c r="D233" s="96" t="s">
        <v>6572</v>
      </c>
      <c r="E233" s="97">
        <v>2</v>
      </c>
      <c r="F233" s="97">
        <v>4</v>
      </c>
      <c r="G233" s="97">
        <f t="shared" si="7"/>
        <v>6</v>
      </c>
      <c r="H233" s="80">
        <v>43616</v>
      </c>
      <c r="I233" s="98">
        <v>535</v>
      </c>
    </row>
    <row r="234" spans="1:9" hidden="1" outlineLevel="1" x14ac:dyDescent="0.35">
      <c r="A234" s="83" t="s">
        <v>6125</v>
      </c>
      <c r="B234" s="86" t="s">
        <v>6573</v>
      </c>
      <c r="C234" s="92" t="s">
        <v>6126</v>
      </c>
      <c r="D234" s="96" t="s">
        <v>6574</v>
      </c>
      <c r="E234" s="97">
        <v>3</v>
      </c>
      <c r="F234" s="97">
        <v>3</v>
      </c>
      <c r="G234" s="97">
        <f t="shared" si="7"/>
        <v>6</v>
      </c>
      <c r="H234" s="80">
        <v>43616</v>
      </c>
      <c r="I234" s="98">
        <v>610</v>
      </c>
    </row>
    <row r="235" spans="1:9" hidden="1" outlineLevel="1" x14ac:dyDescent="0.35">
      <c r="A235" s="83" t="s">
        <v>6125</v>
      </c>
      <c r="B235" s="86" t="s">
        <v>6575</v>
      </c>
      <c r="C235" s="92" t="s">
        <v>6126</v>
      </c>
      <c r="D235" s="96" t="s">
        <v>6139</v>
      </c>
      <c r="E235" s="97">
        <v>2</v>
      </c>
      <c r="F235" s="97">
        <v>2</v>
      </c>
      <c r="G235" s="97">
        <f t="shared" si="7"/>
        <v>4</v>
      </c>
      <c r="H235" s="80">
        <v>43616</v>
      </c>
      <c r="I235" s="98">
        <v>620</v>
      </c>
    </row>
    <row r="236" spans="1:9" hidden="1" outlineLevel="1" x14ac:dyDescent="0.35">
      <c r="A236" s="83" t="s">
        <v>6125</v>
      </c>
      <c r="B236" s="86" t="s">
        <v>6576</v>
      </c>
      <c r="C236" s="92" t="s">
        <v>6126</v>
      </c>
      <c r="D236" s="97" t="s">
        <v>6577</v>
      </c>
      <c r="E236" s="97">
        <v>0</v>
      </c>
      <c r="F236" s="97">
        <v>4</v>
      </c>
      <c r="G236" s="97">
        <f t="shared" si="7"/>
        <v>4</v>
      </c>
      <c r="H236" s="80">
        <v>43616</v>
      </c>
      <c r="I236" s="98">
        <v>630</v>
      </c>
    </row>
    <row r="237" spans="1:9" hidden="1" outlineLevel="1" x14ac:dyDescent="0.35">
      <c r="A237" s="83" t="s">
        <v>6125</v>
      </c>
      <c r="B237" s="86" t="s">
        <v>6578</v>
      </c>
      <c r="C237" s="92" t="s">
        <v>6126</v>
      </c>
      <c r="D237" s="97" t="s">
        <v>6579</v>
      </c>
      <c r="E237" s="97">
        <v>2</v>
      </c>
      <c r="F237" s="97">
        <v>2</v>
      </c>
      <c r="G237" s="97">
        <f t="shared" si="7"/>
        <v>4</v>
      </c>
      <c r="H237" s="80">
        <v>43616</v>
      </c>
      <c r="I237" s="98">
        <v>640</v>
      </c>
    </row>
    <row r="238" spans="1:9" hidden="1" outlineLevel="1" x14ac:dyDescent="0.35">
      <c r="A238" s="83" t="s">
        <v>6125</v>
      </c>
      <c r="B238" s="86" t="s">
        <v>6580</v>
      </c>
      <c r="C238" s="92" t="s">
        <v>6126</v>
      </c>
      <c r="D238" s="97" t="s">
        <v>6581</v>
      </c>
      <c r="E238" s="97">
        <v>1</v>
      </c>
      <c r="F238" s="97">
        <v>3</v>
      </c>
      <c r="G238" s="97">
        <f t="shared" si="7"/>
        <v>4</v>
      </c>
      <c r="H238" s="80">
        <v>43616</v>
      </c>
      <c r="I238" s="98">
        <v>670</v>
      </c>
    </row>
    <row r="239" spans="1:9" hidden="1" outlineLevel="1" x14ac:dyDescent="0.35">
      <c r="A239" s="83" t="s">
        <v>6125</v>
      </c>
      <c r="B239" s="86" t="s">
        <v>6582</v>
      </c>
      <c r="C239" s="92" t="s">
        <v>6126</v>
      </c>
      <c r="D239" s="97" t="s">
        <v>6583</v>
      </c>
      <c r="E239" s="97">
        <v>1</v>
      </c>
      <c r="F239" s="97">
        <v>1</v>
      </c>
      <c r="G239" s="97">
        <f t="shared" si="7"/>
        <v>2</v>
      </c>
      <c r="H239" s="80">
        <v>43616</v>
      </c>
      <c r="I239" s="98">
        <v>645</v>
      </c>
    </row>
    <row r="240" spans="1:9" hidden="1" outlineLevel="1" x14ac:dyDescent="0.35">
      <c r="A240" s="83" t="s">
        <v>6125</v>
      </c>
      <c r="B240" s="86" t="s">
        <v>6584</v>
      </c>
      <c r="C240" s="92" t="s">
        <v>6126</v>
      </c>
      <c r="D240" s="97" t="s">
        <v>1191</v>
      </c>
      <c r="E240" s="97">
        <v>1</v>
      </c>
      <c r="F240" s="97">
        <v>1</v>
      </c>
      <c r="G240" s="97">
        <f t="shared" si="7"/>
        <v>2</v>
      </c>
      <c r="H240" s="80">
        <v>43616</v>
      </c>
      <c r="I240" s="98">
        <v>625</v>
      </c>
    </row>
    <row r="241" spans="1:9" hidden="1" outlineLevel="1" x14ac:dyDescent="0.35">
      <c r="A241" s="83" t="s">
        <v>6125</v>
      </c>
      <c r="B241" s="86" t="s">
        <v>6585</v>
      </c>
      <c r="C241" s="92" t="s">
        <v>6126</v>
      </c>
      <c r="D241" s="97" t="s">
        <v>6586</v>
      </c>
      <c r="E241" s="97">
        <v>0</v>
      </c>
      <c r="F241" s="97">
        <v>3</v>
      </c>
      <c r="G241" s="97">
        <f t="shared" si="7"/>
        <v>3</v>
      </c>
      <c r="H241" s="80">
        <v>43616</v>
      </c>
      <c r="I241" s="98">
        <v>790</v>
      </c>
    </row>
    <row r="242" spans="1:9" hidden="1" outlineLevel="1" x14ac:dyDescent="0.35">
      <c r="A242" s="83" t="s">
        <v>6125</v>
      </c>
      <c r="B242" s="86" t="s">
        <v>6587</v>
      </c>
      <c r="C242" s="92" t="s">
        <v>6126</v>
      </c>
      <c r="D242" s="97" t="s">
        <v>6588</v>
      </c>
      <c r="E242" s="97">
        <v>1</v>
      </c>
      <c r="F242" s="97">
        <v>2</v>
      </c>
      <c r="G242" s="97">
        <f t="shared" si="7"/>
        <v>3</v>
      </c>
      <c r="H242" s="80">
        <v>43616</v>
      </c>
      <c r="I242" s="98">
        <v>800</v>
      </c>
    </row>
    <row r="243" spans="1:9" ht="15" collapsed="1" thickBot="1" x14ac:dyDescent="0.4">
      <c r="A243" s="84" t="s">
        <v>6125</v>
      </c>
      <c r="B243" s="87"/>
      <c r="C243" s="93" t="s">
        <v>6126</v>
      </c>
      <c r="D243" s="94">
        <f>COUNTA(D160:D242)</f>
        <v>83</v>
      </c>
      <c r="E243" s="94">
        <f>SUM(E160:E242)</f>
        <v>288</v>
      </c>
      <c r="F243" s="94">
        <f t="shared" ref="F243:G243" si="8">SUM(F160:F242)</f>
        <v>221</v>
      </c>
      <c r="G243" s="94">
        <f t="shared" si="8"/>
        <v>509</v>
      </c>
      <c r="H243" s="105">
        <v>43616</v>
      </c>
      <c r="I243" s="95">
        <f>AVERAGE(I160:I242)</f>
        <v>354.49397590361446</v>
      </c>
    </row>
    <row r="244" spans="1:9" hidden="1" outlineLevel="1" x14ac:dyDescent="0.35">
      <c r="A244" s="85" t="s">
        <v>6127</v>
      </c>
      <c r="B244" s="88" t="s">
        <v>6589</v>
      </c>
      <c r="C244" s="99" t="s">
        <v>6128</v>
      </c>
      <c r="D244" s="100" t="s">
        <v>6590</v>
      </c>
      <c r="E244" s="100">
        <v>1</v>
      </c>
      <c r="F244" s="100">
        <v>2</v>
      </c>
      <c r="G244" s="101">
        <f>E244+F244</f>
        <v>3</v>
      </c>
      <c r="H244" s="80">
        <v>43715</v>
      </c>
      <c r="I244" s="102">
        <v>150</v>
      </c>
    </row>
    <row r="245" spans="1:9" hidden="1" outlineLevel="1" x14ac:dyDescent="0.35">
      <c r="A245" s="83" t="s">
        <v>6127</v>
      </c>
      <c r="B245" s="86" t="s">
        <v>6591</v>
      </c>
      <c r="C245" s="92" t="s">
        <v>6128</v>
      </c>
      <c r="D245" s="96" t="s">
        <v>6592</v>
      </c>
      <c r="E245" s="96">
        <v>8</v>
      </c>
      <c r="F245" s="96">
        <v>2</v>
      </c>
      <c r="G245" s="97">
        <f t="shared" ref="G245:G284" si="9">E245+F245</f>
        <v>10</v>
      </c>
      <c r="H245" s="80">
        <v>43715</v>
      </c>
      <c r="I245" s="103">
        <v>150</v>
      </c>
    </row>
    <row r="246" spans="1:9" hidden="1" outlineLevel="1" x14ac:dyDescent="0.35">
      <c r="A246" s="83" t="s">
        <v>6127</v>
      </c>
      <c r="B246" s="86" t="s">
        <v>6593</v>
      </c>
      <c r="C246" s="92" t="s">
        <v>6128</v>
      </c>
      <c r="D246" s="96" t="s">
        <v>6594</v>
      </c>
      <c r="E246" s="96">
        <v>7</v>
      </c>
      <c r="F246" s="96">
        <v>1</v>
      </c>
      <c r="G246" s="97">
        <f t="shared" si="9"/>
        <v>8</v>
      </c>
      <c r="H246" s="80">
        <v>43715</v>
      </c>
      <c r="I246" s="103">
        <v>150</v>
      </c>
    </row>
    <row r="247" spans="1:9" hidden="1" outlineLevel="1" x14ac:dyDescent="0.35">
      <c r="A247" s="83" t="s">
        <v>6127</v>
      </c>
      <c r="B247" s="86" t="s">
        <v>6595</v>
      </c>
      <c r="C247" s="92" t="s">
        <v>6128</v>
      </c>
      <c r="D247" s="96" t="s">
        <v>6596</v>
      </c>
      <c r="E247" s="96">
        <v>1</v>
      </c>
      <c r="F247" s="96">
        <v>2</v>
      </c>
      <c r="G247" s="97">
        <f t="shared" si="9"/>
        <v>3</v>
      </c>
      <c r="H247" s="80">
        <v>43715</v>
      </c>
      <c r="I247" s="103">
        <v>150</v>
      </c>
    </row>
    <row r="248" spans="1:9" hidden="1" outlineLevel="1" x14ac:dyDescent="0.35">
      <c r="A248" s="83" t="s">
        <v>6127</v>
      </c>
      <c r="B248" s="86" t="s">
        <v>6597</v>
      </c>
      <c r="C248" s="92" t="s">
        <v>6128</v>
      </c>
      <c r="D248" s="96" t="s">
        <v>5510</v>
      </c>
      <c r="E248" s="96">
        <v>5</v>
      </c>
      <c r="F248" s="96">
        <v>2</v>
      </c>
      <c r="G248" s="97">
        <f t="shared" si="9"/>
        <v>7</v>
      </c>
      <c r="H248" s="80">
        <v>43715</v>
      </c>
      <c r="I248" s="103">
        <v>150</v>
      </c>
    </row>
    <row r="249" spans="1:9" hidden="1" outlineLevel="1" x14ac:dyDescent="0.35">
      <c r="A249" s="83" t="s">
        <v>6127</v>
      </c>
      <c r="B249" s="86" t="s">
        <v>6598</v>
      </c>
      <c r="C249" s="92" t="s">
        <v>6128</v>
      </c>
      <c r="D249" s="96" t="s">
        <v>6599</v>
      </c>
      <c r="E249" s="96">
        <v>5</v>
      </c>
      <c r="F249" s="96">
        <v>2</v>
      </c>
      <c r="G249" s="97">
        <f t="shared" si="9"/>
        <v>7</v>
      </c>
      <c r="H249" s="80">
        <v>43715</v>
      </c>
      <c r="I249" s="103">
        <v>150</v>
      </c>
    </row>
    <row r="250" spans="1:9" hidden="1" outlineLevel="1" x14ac:dyDescent="0.35">
      <c r="A250" s="83" t="s">
        <v>6127</v>
      </c>
      <c r="B250" s="86" t="s">
        <v>6600</v>
      </c>
      <c r="C250" s="92" t="s">
        <v>6128</v>
      </c>
      <c r="D250" s="96" t="s">
        <v>6601</v>
      </c>
      <c r="E250" s="96">
        <v>1</v>
      </c>
      <c r="F250" s="96">
        <v>2</v>
      </c>
      <c r="G250" s="97">
        <f t="shared" si="9"/>
        <v>3</v>
      </c>
      <c r="H250" s="80">
        <v>43715</v>
      </c>
      <c r="I250" s="103">
        <v>10</v>
      </c>
    </row>
    <row r="251" spans="1:9" hidden="1" outlineLevel="1" x14ac:dyDescent="0.35">
      <c r="A251" s="83" t="s">
        <v>6127</v>
      </c>
      <c r="B251" s="86" t="s">
        <v>6602</v>
      </c>
      <c r="C251" s="92" t="s">
        <v>6128</v>
      </c>
      <c r="D251" s="96" t="s">
        <v>6603</v>
      </c>
      <c r="E251" s="96">
        <v>10</v>
      </c>
      <c r="F251" s="96">
        <v>2</v>
      </c>
      <c r="G251" s="97">
        <f t="shared" si="9"/>
        <v>12</v>
      </c>
      <c r="H251" s="80">
        <v>43715</v>
      </c>
      <c r="I251" s="103">
        <v>10</v>
      </c>
    </row>
    <row r="252" spans="1:9" hidden="1" outlineLevel="1" x14ac:dyDescent="0.35">
      <c r="A252" s="83" t="s">
        <v>6127</v>
      </c>
      <c r="B252" s="86" t="s">
        <v>6604</v>
      </c>
      <c r="C252" s="92" t="s">
        <v>6128</v>
      </c>
      <c r="D252" s="96" t="s">
        <v>6605</v>
      </c>
      <c r="E252" s="96">
        <v>5</v>
      </c>
      <c r="F252" s="96">
        <v>2</v>
      </c>
      <c r="G252" s="97">
        <f t="shared" si="9"/>
        <v>7</v>
      </c>
      <c r="H252" s="80">
        <v>43715</v>
      </c>
      <c r="I252" s="103">
        <v>150</v>
      </c>
    </row>
    <row r="253" spans="1:9" hidden="1" outlineLevel="1" x14ac:dyDescent="0.35">
      <c r="A253" s="83" t="s">
        <v>6127</v>
      </c>
      <c r="B253" s="86" t="s">
        <v>6606</v>
      </c>
      <c r="C253" s="92" t="s">
        <v>6128</v>
      </c>
      <c r="D253" s="96" t="s">
        <v>6607</v>
      </c>
      <c r="E253" s="96">
        <v>2</v>
      </c>
      <c r="F253" s="96">
        <v>2</v>
      </c>
      <c r="G253" s="97">
        <f t="shared" si="9"/>
        <v>4</v>
      </c>
      <c r="H253" s="80">
        <v>43715</v>
      </c>
      <c r="I253" s="103">
        <v>150</v>
      </c>
    </row>
    <row r="254" spans="1:9" hidden="1" outlineLevel="1" x14ac:dyDescent="0.35">
      <c r="A254" s="83" t="s">
        <v>6127</v>
      </c>
      <c r="B254" s="86" t="s">
        <v>6608</v>
      </c>
      <c r="C254" s="92" t="s">
        <v>6128</v>
      </c>
      <c r="D254" s="96" t="s">
        <v>6609</v>
      </c>
      <c r="E254" s="96">
        <v>5</v>
      </c>
      <c r="F254" s="96">
        <v>2</v>
      </c>
      <c r="G254" s="97">
        <f t="shared" si="9"/>
        <v>7</v>
      </c>
      <c r="H254" s="80">
        <v>43715</v>
      </c>
      <c r="I254" s="103">
        <v>70</v>
      </c>
    </row>
    <row r="255" spans="1:9" hidden="1" outlineLevel="1" x14ac:dyDescent="0.35">
      <c r="A255" s="83" t="s">
        <v>6127</v>
      </c>
      <c r="B255" s="86" t="s">
        <v>6610</v>
      </c>
      <c r="C255" s="92" t="s">
        <v>6128</v>
      </c>
      <c r="D255" s="96" t="s">
        <v>6611</v>
      </c>
      <c r="E255" s="96">
        <v>2</v>
      </c>
      <c r="F255" s="96">
        <v>3</v>
      </c>
      <c r="G255" s="97">
        <f t="shared" si="9"/>
        <v>5</v>
      </c>
      <c r="H255" s="80">
        <v>43715</v>
      </c>
      <c r="I255" s="103">
        <v>140</v>
      </c>
    </row>
    <row r="256" spans="1:9" hidden="1" outlineLevel="1" x14ac:dyDescent="0.35">
      <c r="A256" s="83" t="s">
        <v>6127</v>
      </c>
      <c r="B256" s="86" t="s">
        <v>6612</v>
      </c>
      <c r="C256" s="92" t="s">
        <v>6128</v>
      </c>
      <c r="D256" s="96" t="s">
        <v>6613</v>
      </c>
      <c r="E256" s="96">
        <v>4</v>
      </c>
      <c r="F256" s="96">
        <v>2</v>
      </c>
      <c r="G256" s="97">
        <f t="shared" si="9"/>
        <v>6</v>
      </c>
      <c r="H256" s="80">
        <v>43715</v>
      </c>
      <c r="I256" s="103">
        <v>85</v>
      </c>
    </row>
    <row r="257" spans="1:9" hidden="1" outlineLevel="1" x14ac:dyDescent="0.35">
      <c r="A257" s="83" t="s">
        <v>6127</v>
      </c>
      <c r="B257" s="86" t="s">
        <v>6614</v>
      </c>
      <c r="C257" s="92" t="s">
        <v>6128</v>
      </c>
      <c r="D257" s="96" t="s">
        <v>2201</v>
      </c>
      <c r="E257" s="96">
        <v>3</v>
      </c>
      <c r="F257" s="96">
        <v>2</v>
      </c>
      <c r="G257" s="97">
        <f t="shared" si="9"/>
        <v>5</v>
      </c>
      <c r="H257" s="80">
        <v>43715</v>
      </c>
      <c r="I257" s="103">
        <v>50</v>
      </c>
    </row>
    <row r="258" spans="1:9" hidden="1" outlineLevel="1" x14ac:dyDescent="0.35">
      <c r="A258" s="83" t="s">
        <v>6127</v>
      </c>
      <c r="B258" s="86" t="s">
        <v>6615</v>
      </c>
      <c r="C258" s="92" t="s">
        <v>6128</v>
      </c>
      <c r="D258" s="96" t="s">
        <v>6616</v>
      </c>
      <c r="E258" s="96">
        <v>6</v>
      </c>
      <c r="F258" s="96">
        <v>2</v>
      </c>
      <c r="G258" s="97">
        <f t="shared" si="9"/>
        <v>8</v>
      </c>
      <c r="H258" s="80">
        <v>43715</v>
      </c>
      <c r="I258" s="103">
        <v>70</v>
      </c>
    </row>
    <row r="259" spans="1:9" hidden="1" outlineLevel="1" x14ac:dyDescent="0.35">
      <c r="A259" s="83" t="s">
        <v>6127</v>
      </c>
      <c r="B259" s="86" t="s">
        <v>6617</v>
      </c>
      <c r="C259" s="92" t="s">
        <v>6128</v>
      </c>
      <c r="D259" s="96" t="s">
        <v>6618</v>
      </c>
      <c r="E259" s="96">
        <v>3</v>
      </c>
      <c r="F259" s="96">
        <v>3</v>
      </c>
      <c r="G259" s="97">
        <f t="shared" si="9"/>
        <v>6</v>
      </c>
      <c r="H259" s="80">
        <v>43715</v>
      </c>
      <c r="I259" s="103">
        <v>65</v>
      </c>
    </row>
    <row r="260" spans="1:9" hidden="1" outlineLevel="1" x14ac:dyDescent="0.35">
      <c r="A260" s="83" t="s">
        <v>6127</v>
      </c>
      <c r="B260" s="86" t="s">
        <v>6619</v>
      </c>
      <c r="C260" s="92" t="s">
        <v>6128</v>
      </c>
      <c r="D260" s="96" t="s">
        <v>6620</v>
      </c>
      <c r="E260" s="96">
        <v>2</v>
      </c>
      <c r="F260" s="96">
        <v>2</v>
      </c>
      <c r="G260" s="97">
        <f t="shared" si="9"/>
        <v>4</v>
      </c>
      <c r="H260" s="80">
        <v>43715</v>
      </c>
      <c r="I260" s="103">
        <v>100</v>
      </c>
    </row>
    <row r="261" spans="1:9" hidden="1" outlineLevel="1" x14ac:dyDescent="0.35">
      <c r="A261" s="83" t="s">
        <v>6127</v>
      </c>
      <c r="B261" s="86" t="s">
        <v>6621</v>
      </c>
      <c r="C261" s="92" t="s">
        <v>6128</v>
      </c>
      <c r="D261" s="96" t="s">
        <v>6622</v>
      </c>
      <c r="E261" s="96">
        <v>3</v>
      </c>
      <c r="F261" s="96">
        <v>2</v>
      </c>
      <c r="G261" s="97">
        <f t="shared" si="9"/>
        <v>5</v>
      </c>
      <c r="H261" s="80">
        <v>43715</v>
      </c>
      <c r="I261" s="103">
        <v>150</v>
      </c>
    </row>
    <row r="262" spans="1:9" hidden="1" outlineLevel="1" x14ac:dyDescent="0.35">
      <c r="A262" s="83" t="s">
        <v>6127</v>
      </c>
      <c r="B262" s="86" t="s">
        <v>6623</v>
      </c>
      <c r="C262" s="92" t="s">
        <v>6128</v>
      </c>
      <c r="D262" s="96" t="s">
        <v>6624</v>
      </c>
      <c r="E262" s="96">
        <v>6</v>
      </c>
      <c r="F262" s="96">
        <v>2</v>
      </c>
      <c r="G262" s="97">
        <f t="shared" si="9"/>
        <v>8</v>
      </c>
      <c r="H262" s="80">
        <v>43715</v>
      </c>
      <c r="I262" s="103">
        <v>150</v>
      </c>
    </row>
    <row r="263" spans="1:9" hidden="1" outlineLevel="1" x14ac:dyDescent="0.35">
      <c r="A263" s="83" t="s">
        <v>6127</v>
      </c>
      <c r="B263" s="86" t="s">
        <v>6625</v>
      </c>
      <c r="C263" s="92" t="s">
        <v>6128</v>
      </c>
      <c r="D263" s="96" t="s">
        <v>6626</v>
      </c>
      <c r="E263" s="96">
        <v>5</v>
      </c>
      <c r="F263" s="96">
        <v>2</v>
      </c>
      <c r="G263" s="97">
        <f t="shared" si="9"/>
        <v>7</v>
      </c>
      <c r="H263" s="80">
        <v>43715</v>
      </c>
      <c r="I263" s="103">
        <v>150</v>
      </c>
    </row>
    <row r="264" spans="1:9" hidden="1" outlineLevel="1" x14ac:dyDescent="0.35">
      <c r="A264" s="83" t="s">
        <v>6127</v>
      </c>
      <c r="B264" s="86" t="s">
        <v>6627</v>
      </c>
      <c r="C264" s="92" t="s">
        <v>6128</v>
      </c>
      <c r="D264" s="96" t="s">
        <v>6628</v>
      </c>
      <c r="E264" s="96">
        <v>4</v>
      </c>
      <c r="F264" s="96">
        <v>2</v>
      </c>
      <c r="G264" s="97">
        <f t="shared" si="9"/>
        <v>6</v>
      </c>
      <c r="H264" s="80">
        <v>43715</v>
      </c>
      <c r="I264" s="103">
        <v>150</v>
      </c>
    </row>
    <row r="265" spans="1:9" hidden="1" outlineLevel="1" x14ac:dyDescent="0.35">
      <c r="A265" s="83" t="s">
        <v>6127</v>
      </c>
      <c r="B265" s="86" t="s">
        <v>6629</v>
      </c>
      <c r="C265" s="92" t="s">
        <v>6128</v>
      </c>
      <c r="D265" s="96" t="s">
        <v>6630</v>
      </c>
      <c r="E265" s="96">
        <v>5</v>
      </c>
      <c r="F265" s="96">
        <v>4</v>
      </c>
      <c r="G265" s="97">
        <f t="shared" si="9"/>
        <v>9</v>
      </c>
      <c r="H265" s="80">
        <v>43715</v>
      </c>
      <c r="I265" s="103">
        <v>65</v>
      </c>
    </row>
    <row r="266" spans="1:9" hidden="1" outlineLevel="1" x14ac:dyDescent="0.35">
      <c r="A266" s="83" t="s">
        <v>6127</v>
      </c>
      <c r="B266" s="86" t="s">
        <v>6631</v>
      </c>
      <c r="C266" s="92" t="s">
        <v>6128</v>
      </c>
      <c r="D266" s="96" t="s">
        <v>4275</v>
      </c>
      <c r="E266" s="96">
        <v>4</v>
      </c>
      <c r="F266" s="96">
        <v>4</v>
      </c>
      <c r="G266" s="97">
        <f t="shared" si="9"/>
        <v>8</v>
      </c>
      <c r="H266" s="80">
        <v>43715</v>
      </c>
      <c r="I266" s="103">
        <v>85</v>
      </c>
    </row>
    <row r="267" spans="1:9" hidden="1" outlineLevel="1" x14ac:dyDescent="0.35">
      <c r="A267" s="83" t="s">
        <v>6127</v>
      </c>
      <c r="B267" s="86" t="s">
        <v>6632</v>
      </c>
      <c r="C267" s="92" t="s">
        <v>6128</v>
      </c>
      <c r="D267" s="96" t="s">
        <v>6633</v>
      </c>
      <c r="E267" s="96">
        <v>7</v>
      </c>
      <c r="F267" s="96">
        <v>4</v>
      </c>
      <c r="G267" s="97">
        <f t="shared" si="9"/>
        <v>11</v>
      </c>
      <c r="H267" s="80">
        <v>43715</v>
      </c>
      <c r="I267" s="103">
        <v>150</v>
      </c>
    </row>
    <row r="268" spans="1:9" hidden="1" outlineLevel="1" x14ac:dyDescent="0.35">
      <c r="A268" s="83" t="s">
        <v>6127</v>
      </c>
      <c r="B268" s="86" t="s">
        <v>6634</v>
      </c>
      <c r="C268" s="92" t="s">
        <v>6128</v>
      </c>
      <c r="D268" s="96" t="s">
        <v>6635</v>
      </c>
      <c r="E268" s="96">
        <v>7</v>
      </c>
      <c r="F268" s="96">
        <v>2</v>
      </c>
      <c r="G268" s="97">
        <f t="shared" si="9"/>
        <v>9</v>
      </c>
      <c r="H268" s="80">
        <v>43715</v>
      </c>
      <c r="I268" s="103">
        <v>85</v>
      </c>
    </row>
    <row r="269" spans="1:9" hidden="1" outlineLevel="1" x14ac:dyDescent="0.35">
      <c r="A269" s="83" t="s">
        <v>6127</v>
      </c>
      <c r="B269" s="86" t="s">
        <v>6636</v>
      </c>
      <c r="C269" s="92" t="s">
        <v>6128</v>
      </c>
      <c r="D269" s="96" t="s">
        <v>6637</v>
      </c>
      <c r="E269" s="96">
        <v>6</v>
      </c>
      <c r="F269" s="96">
        <v>4</v>
      </c>
      <c r="G269" s="97">
        <f t="shared" si="9"/>
        <v>10</v>
      </c>
      <c r="H269" s="80">
        <v>43715</v>
      </c>
      <c r="I269" s="103">
        <v>110</v>
      </c>
    </row>
    <row r="270" spans="1:9" hidden="1" outlineLevel="1" x14ac:dyDescent="0.35">
      <c r="A270" s="83" t="s">
        <v>6127</v>
      </c>
      <c r="B270" s="86" t="s">
        <v>6638</v>
      </c>
      <c r="C270" s="92" t="s">
        <v>6128</v>
      </c>
      <c r="D270" s="96" t="s">
        <v>6639</v>
      </c>
      <c r="E270" s="96">
        <v>7</v>
      </c>
      <c r="F270" s="96">
        <v>4</v>
      </c>
      <c r="G270" s="97">
        <f t="shared" si="9"/>
        <v>11</v>
      </c>
      <c r="H270" s="80">
        <v>43715</v>
      </c>
      <c r="I270" s="103">
        <v>90</v>
      </c>
    </row>
    <row r="271" spans="1:9" hidden="1" outlineLevel="1" x14ac:dyDescent="0.35">
      <c r="A271" s="83" t="s">
        <v>6127</v>
      </c>
      <c r="B271" s="86" t="s">
        <v>6640</v>
      </c>
      <c r="C271" s="92" t="s">
        <v>6128</v>
      </c>
      <c r="D271" s="96" t="s">
        <v>6641</v>
      </c>
      <c r="E271" s="96">
        <v>2</v>
      </c>
      <c r="F271" s="96">
        <v>2</v>
      </c>
      <c r="G271" s="97">
        <f t="shared" si="9"/>
        <v>4</v>
      </c>
      <c r="H271" s="80">
        <v>43715</v>
      </c>
      <c r="I271" s="103">
        <v>65</v>
      </c>
    </row>
    <row r="272" spans="1:9" hidden="1" outlineLevel="1" x14ac:dyDescent="0.35">
      <c r="A272" s="83" t="s">
        <v>6127</v>
      </c>
      <c r="B272" s="86" t="s">
        <v>6642</v>
      </c>
      <c r="C272" s="92" t="s">
        <v>6128</v>
      </c>
      <c r="D272" s="96" t="s">
        <v>6643</v>
      </c>
      <c r="E272" s="96">
        <v>3</v>
      </c>
      <c r="F272" s="96">
        <v>1</v>
      </c>
      <c r="G272" s="97">
        <f t="shared" si="9"/>
        <v>4</v>
      </c>
      <c r="H272" s="80">
        <v>43715</v>
      </c>
      <c r="I272" s="103">
        <v>150</v>
      </c>
    </row>
    <row r="273" spans="1:9" hidden="1" outlineLevel="1" x14ac:dyDescent="0.35">
      <c r="A273" s="83" t="s">
        <v>6127</v>
      </c>
      <c r="B273" s="86" t="s">
        <v>6644</v>
      </c>
      <c r="C273" s="92" t="s">
        <v>6128</v>
      </c>
      <c r="D273" s="96" t="s">
        <v>6645</v>
      </c>
      <c r="E273" s="96">
        <v>0</v>
      </c>
      <c r="F273" s="96">
        <v>2</v>
      </c>
      <c r="G273" s="97">
        <f t="shared" si="9"/>
        <v>2</v>
      </c>
      <c r="H273" s="80">
        <v>43715</v>
      </c>
      <c r="I273" s="103">
        <v>85</v>
      </c>
    </row>
    <row r="274" spans="1:9" hidden="1" outlineLevel="1" x14ac:dyDescent="0.35">
      <c r="A274" s="83" t="s">
        <v>6127</v>
      </c>
      <c r="B274" s="86" t="s">
        <v>6646</v>
      </c>
      <c r="C274" s="92" t="s">
        <v>6128</v>
      </c>
      <c r="D274" s="96" t="s">
        <v>6647</v>
      </c>
      <c r="E274" s="96">
        <v>0</v>
      </c>
      <c r="F274" s="96">
        <v>1</v>
      </c>
      <c r="G274" s="97">
        <f t="shared" si="9"/>
        <v>1</v>
      </c>
      <c r="H274" s="80">
        <v>43715</v>
      </c>
      <c r="I274" s="103">
        <v>100</v>
      </c>
    </row>
    <row r="275" spans="1:9" hidden="1" outlineLevel="1" x14ac:dyDescent="0.35">
      <c r="A275" s="83" t="s">
        <v>6127</v>
      </c>
      <c r="B275" s="86" t="s">
        <v>6648</v>
      </c>
      <c r="C275" s="92" t="s">
        <v>6128</v>
      </c>
      <c r="D275" s="96" t="s">
        <v>6649</v>
      </c>
      <c r="E275" s="96">
        <v>1</v>
      </c>
      <c r="F275" s="96">
        <v>2</v>
      </c>
      <c r="G275" s="97">
        <f t="shared" si="9"/>
        <v>3</v>
      </c>
      <c r="H275" s="80">
        <v>43715</v>
      </c>
      <c r="I275" s="103">
        <v>95</v>
      </c>
    </row>
    <row r="276" spans="1:9" hidden="1" outlineLevel="1" x14ac:dyDescent="0.35">
      <c r="A276" s="83" t="s">
        <v>6127</v>
      </c>
      <c r="B276" s="86" t="s">
        <v>6650</v>
      </c>
      <c r="C276" s="92" t="s">
        <v>6128</v>
      </c>
      <c r="D276" s="96" t="s">
        <v>6651</v>
      </c>
      <c r="E276" s="96">
        <v>2</v>
      </c>
      <c r="F276" s="96">
        <v>2</v>
      </c>
      <c r="G276" s="97">
        <f t="shared" si="9"/>
        <v>4</v>
      </c>
      <c r="H276" s="80">
        <v>43715</v>
      </c>
      <c r="I276" s="103">
        <v>60</v>
      </c>
    </row>
    <row r="277" spans="1:9" hidden="1" outlineLevel="1" x14ac:dyDescent="0.35">
      <c r="A277" s="83" t="s">
        <v>6127</v>
      </c>
      <c r="B277" s="86" t="s">
        <v>6652</v>
      </c>
      <c r="C277" s="92" t="s">
        <v>6128</v>
      </c>
      <c r="D277" s="96" t="s">
        <v>6653</v>
      </c>
      <c r="E277" s="96">
        <v>2</v>
      </c>
      <c r="F277" s="96">
        <v>2</v>
      </c>
      <c r="G277" s="97">
        <f t="shared" si="9"/>
        <v>4</v>
      </c>
      <c r="H277" s="80">
        <v>43715</v>
      </c>
      <c r="I277" s="103">
        <v>108</v>
      </c>
    </row>
    <row r="278" spans="1:9" hidden="1" outlineLevel="1" x14ac:dyDescent="0.35">
      <c r="A278" s="83" t="s">
        <v>6127</v>
      </c>
      <c r="B278" s="86" t="s">
        <v>6654</v>
      </c>
      <c r="C278" s="92" t="s">
        <v>6128</v>
      </c>
      <c r="D278" s="96" t="s">
        <v>6655</v>
      </c>
      <c r="E278" s="96">
        <v>0</v>
      </c>
      <c r="F278" s="96">
        <v>6</v>
      </c>
      <c r="G278" s="97">
        <f t="shared" si="9"/>
        <v>6</v>
      </c>
      <c r="H278" s="80">
        <v>43715</v>
      </c>
      <c r="I278" s="103">
        <v>50</v>
      </c>
    </row>
    <row r="279" spans="1:9" hidden="1" outlineLevel="1" x14ac:dyDescent="0.35">
      <c r="A279" s="83" t="s">
        <v>6127</v>
      </c>
      <c r="B279" s="86" t="s">
        <v>6656</v>
      </c>
      <c r="C279" s="92" t="s">
        <v>6128</v>
      </c>
      <c r="D279" s="96" t="s">
        <v>6657</v>
      </c>
      <c r="E279" s="96">
        <v>8</v>
      </c>
      <c r="F279" s="96">
        <v>3</v>
      </c>
      <c r="G279" s="97">
        <f t="shared" si="9"/>
        <v>11</v>
      </c>
      <c r="H279" s="80">
        <v>43715</v>
      </c>
      <c r="I279" s="103">
        <v>110</v>
      </c>
    </row>
    <row r="280" spans="1:9" hidden="1" outlineLevel="1" x14ac:dyDescent="0.35">
      <c r="A280" s="83" t="s">
        <v>6127</v>
      </c>
      <c r="B280" s="86" t="s">
        <v>6658</v>
      </c>
      <c r="C280" s="92" t="s">
        <v>6128</v>
      </c>
      <c r="D280" s="96" t="s">
        <v>6659</v>
      </c>
      <c r="E280" s="96">
        <v>0</v>
      </c>
      <c r="F280" s="96">
        <v>2</v>
      </c>
      <c r="G280" s="97">
        <f t="shared" si="9"/>
        <v>2</v>
      </c>
      <c r="H280" s="80">
        <v>43715</v>
      </c>
      <c r="I280" s="103">
        <v>80</v>
      </c>
    </row>
    <row r="281" spans="1:9" hidden="1" outlineLevel="1" x14ac:dyDescent="0.35">
      <c r="A281" s="83" t="s">
        <v>6127</v>
      </c>
      <c r="B281" s="86" t="s">
        <v>6660</v>
      </c>
      <c r="C281" s="92" t="s">
        <v>6128</v>
      </c>
      <c r="D281" s="96" t="s">
        <v>1313</v>
      </c>
      <c r="E281" s="96">
        <v>4</v>
      </c>
      <c r="F281" s="96">
        <v>4</v>
      </c>
      <c r="G281" s="97">
        <f t="shared" si="9"/>
        <v>8</v>
      </c>
      <c r="H281" s="80">
        <v>43715</v>
      </c>
      <c r="I281" s="103">
        <v>300</v>
      </c>
    </row>
    <row r="282" spans="1:9" hidden="1" outlineLevel="1" x14ac:dyDescent="0.35">
      <c r="A282" s="83" t="s">
        <v>6127</v>
      </c>
      <c r="B282" s="86" t="s">
        <v>6661</v>
      </c>
      <c r="C282" s="92" t="s">
        <v>6128</v>
      </c>
      <c r="D282" s="96" t="s">
        <v>6662</v>
      </c>
      <c r="E282" s="96">
        <v>34</v>
      </c>
      <c r="F282" s="96">
        <v>34</v>
      </c>
      <c r="G282" s="97">
        <f t="shared" si="9"/>
        <v>68</v>
      </c>
      <c r="H282" s="80">
        <v>43715</v>
      </c>
      <c r="I282" s="103">
        <v>75</v>
      </c>
    </row>
    <row r="283" spans="1:9" hidden="1" outlineLevel="1" x14ac:dyDescent="0.35">
      <c r="A283" s="83" t="s">
        <v>6127</v>
      </c>
      <c r="B283" s="86" t="s">
        <v>6663</v>
      </c>
      <c r="C283" s="92" t="s">
        <v>6128</v>
      </c>
      <c r="D283" s="96" t="s">
        <v>6664</v>
      </c>
      <c r="E283" s="96">
        <v>5</v>
      </c>
      <c r="F283" s="96">
        <v>10</v>
      </c>
      <c r="G283" s="97">
        <f t="shared" si="9"/>
        <v>15</v>
      </c>
      <c r="H283" s="80">
        <v>43715</v>
      </c>
      <c r="I283" s="103">
        <v>105</v>
      </c>
    </row>
    <row r="284" spans="1:9" hidden="1" outlineLevel="1" x14ac:dyDescent="0.35">
      <c r="A284" s="83" t="s">
        <v>6127</v>
      </c>
      <c r="B284" s="86" t="s">
        <v>6665</v>
      </c>
      <c r="C284" s="92" t="s">
        <v>6128</v>
      </c>
      <c r="D284" s="96" t="s">
        <v>6666</v>
      </c>
      <c r="E284" s="96">
        <v>1</v>
      </c>
      <c r="F284" s="96">
        <v>2</v>
      </c>
      <c r="G284" s="97">
        <f t="shared" si="9"/>
        <v>3</v>
      </c>
      <c r="H284" s="80">
        <v>43715</v>
      </c>
      <c r="I284" s="103">
        <v>80</v>
      </c>
    </row>
    <row r="285" spans="1:9" ht="15" collapsed="1" thickBot="1" x14ac:dyDescent="0.4">
      <c r="A285" s="84" t="s">
        <v>6127</v>
      </c>
      <c r="B285" s="87"/>
      <c r="C285" s="93" t="s">
        <v>6128</v>
      </c>
      <c r="D285" s="94">
        <f>COUNTA(D244:D284)</f>
        <v>41</v>
      </c>
      <c r="E285" s="94">
        <f>SUM(E244:E284)</f>
        <v>186</v>
      </c>
      <c r="F285" s="94">
        <f t="shared" ref="F285:G285" si="10">SUM(F244:F284)</f>
        <v>138</v>
      </c>
      <c r="G285" s="94">
        <f t="shared" si="10"/>
        <v>324</v>
      </c>
      <c r="H285" s="105">
        <v>43715</v>
      </c>
      <c r="I285" s="95">
        <f>AVERAGE(I244:I284)</f>
        <v>108.48780487804878</v>
      </c>
    </row>
    <row r="286" spans="1:9" hidden="1" outlineLevel="1" x14ac:dyDescent="0.35">
      <c r="A286" s="85" t="s">
        <v>6129</v>
      </c>
      <c r="B286" s="127" t="s">
        <v>6667</v>
      </c>
      <c r="C286" s="99" t="s">
        <v>6130</v>
      </c>
      <c r="D286" s="100" t="s">
        <v>6668</v>
      </c>
      <c r="E286" s="100">
        <v>8</v>
      </c>
      <c r="F286" s="101">
        <v>3</v>
      </c>
      <c r="G286" s="101">
        <f>E286+F286</f>
        <v>11</v>
      </c>
      <c r="H286" s="130">
        <v>43718</v>
      </c>
      <c r="I286" s="115">
        <v>300</v>
      </c>
    </row>
    <row r="287" spans="1:9" hidden="1" outlineLevel="1" x14ac:dyDescent="0.35">
      <c r="A287" s="83" t="s">
        <v>6129</v>
      </c>
      <c r="B287" s="128" t="s">
        <v>6669</v>
      </c>
      <c r="C287" s="92" t="s">
        <v>6130</v>
      </c>
      <c r="D287" s="96" t="s">
        <v>6670</v>
      </c>
      <c r="E287" s="96">
        <v>6</v>
      </c>
      <c r="F287" s="97">
        <v>2</v>
      </c>
      <c r="G287" s="97">
        <f t="shared" ref="G287:G334" si="11">E287+F287</f>
        <v>8</v>
      </c>
      <c r="H287" s="80">
        <v>43718</v>
      </c>
      <c r="I287" s="98">
        <v>200</v>
      </c>
    </row>
    <row r="288" spans="1:9" hidden="1" outlineLevel="1" x14ac:dyDescent="0.35">
      <c r="A288" s="83" t="s">
        <v>6129</v>
      </c>
      <c r="B288" s="128" t="s">
        <v>6671</v>
      </c>
      <c r="C288" s="92" t="s">
        <v>6130</v>
      </c>
      <c r="D288" s="96" t="s">
        <v>6672</v>
      </c>
      <c r="E288" s="96">
        <v>8</v>
      </c>
      <c r="F288" s="97">
        <v>2</v>
      </c>
      <c r="G288" s="97">
        <f t="shared" si="11"/>
        <v>10</v>
      </c>
      <c r="H288" s="80">
        <v>43718</v>
      </c>
      <c r="I288" s="98">
        <v>400</v>
      </c>
    </row>
    <row r="289" spans="1:9" hidden="1" outlineLevel="1" x14ac:dyDescent="0.35">
      <c r="A289" s="83" t="s">
        <v>6129</v>
      </c>
      <c r="B289" s="128" t="s">
        <v>6673</v>
      </c>
      <c r="C289" s="92" t="s">
        <v>6130</v>
      </c>
      <c r="D289" s="96" t="s">
        <v>6674</v>
      </c>
      <c r="E289" s="96">
        <v>9</v>
      </c>
      <c r="F289" s="97">
        <v>6</v>
      </c>
      <c r="G289" s="97">
        <f t="shared" si="11"/>
        <v>15</v>
      </c>
      <c r="H289" s="80">
        <v>43718</v>
      </c>
      <c r="I289" s="98">
        <v>260</v>
      </c>
    </row>
    <row r="290" spans="1:9" hidden="1" outlineLevel="1" x14ac:dyDescent="0.35">
      <c r="A290" s="83" t="s">
        <v>6129</v>
      </c>
      <c r="B290" s="128" t="s">
        <v>6675</v>
      </c>
      <c r="C290" s="92" t="s">
        <v>6130</v>
      </c>
      <c r="D290" s="96" t="s">
        <v>6676</v>
      </c>
      <c r="E290" s="96">
        <v>8</v>
      </c>
      <c r="F290" s="97">
        <v>2</v>
      </c>
      <c r="G290" s="97">
        <f t="shared" si="11"/>
        <v>10</v>
      </c>
      <c r="H290" s="80">
        <v>43718</v>
      </c>
      <c r="I290" s="98">
        <v>250</v>
      </c>
    </row>
    <row r="291" spans="1:9" hidden="1" outlineLevel="1" x14ac:dyDescent="0.35">
      <c r="A291" s="83" t="s">
        <v>6129</v>
      </c>
      <c r="B291" s="128" t="s">
        <v>6677</v>
      </c>
      <c r="C291" s="92" t="s">
        <v>6130</v>
      </c>
      <c r="D291" s="96" t="s">
        <v>6678</v>
      </c>
      <c r="E291" s="96">
        <v>6</v>
      </c>
      <c r="F291" s="97">
        <v>2</v>
      </c>
      <c r="G291" s="97">
        <f t="shared" si="11"/>
        <v>8</v>
      </c>
      <c r="H291" s="80">
        <v>43718</v>
      </c>
      <c r="I291" s="98">
        <v>150</v>
      </c>
    </row>
    <row r="292" spans="1:9" hidden="1" outlineLevel="1" x14ac:dyDescent="0.35">
      <c r="A292" s="83" t="s">
        <v>6129</v>
      </c>
      <c r="B292" s="128" t="s">
        <v>6679</v>
      </c>
      <c r="C292" s="92" t="s">
        <v>6130</v>
      </c>
      <c r="D292" s="96" t="s">
        <v>6680</v>
      </c>
      <c r="E292" s="96">
        <v>4</v>
      </c>
      <c r="F292" s="97">
        <v>2</v>
      </c>
      <c r="G292" s="97">
        <f t="shared" si="11"/>
        <v>6</v>
      </c>
      <c r="H292" s="80">
        <v>43718</v>
      </c>
      <c r="I292" s="98">
        <v>100</v>
      </c>
    </row>
    <row r="293" spans="1:9" hidden="1" outlineLevel="1" x14ac:dyDescent="0.35">
      <c r="A293" s="83" t="s">
        <v>6129</v>
      </c>
      <c r="B293" s="128" t="s">
        <v>6681</v>
      </c>
      <c r="C293" s="92" t="s">
        <v>6130</v>
      </c>
      <c r="D293" s="96" t="s">
        <v>6682</v>
      </c>
      <c r="E293" s="96">
        <v>3</v>
      </c>
      <c r="F293" s="97">
        <v>3</v>
      </c>
      <c r="G293" s="97">
        <f t="shared" si="11"/>
        <v>6</v>
      </c>
      <c r="H293" s="80">
        <v>43718</v>
      </c>
      <c r="I293" s="98">
        <v>250</v>
      </c>
    </row>
    <row r="294" spans="1:9" hidden="1" outlineLevel="1" x14ac:dyDescent="0.35">
      <c r="A294" s="83" t="s">
        <v>6129</v>
      </c>
      <c r="B294" s="128" t="s">
        <v>6683</v>
      </c>
      <c r="C294" s="92" t="s">
        <v>6130</v>
      </c>
      <c r="D294" s="96" t="s">
        <v>6684</v>
      </c>
      <c r="E294" s="96">
        <v>10</v>
      </c>
      <c r="F294" s="97">
        <v>3</v>
      </c>
      <c r="G294" s="97">
        <f t="shared" si="11"/>
        <v>13</v>
      </c>
      <c r="H294" s="80">
        <v>43718</v>
      </c>
      <c r="I294" s="98">
        <v>200</v>
      </c>
    </row>
    <row r="295" spans="1:9" hidden="1" outlineLevel="1" x14ac:dyDescent="0.35">
      <c r="A295" s="83" t="s">
        <v>6129</v>
      </c>
      <c r="B295" s="128" t="s">
        <v>6685</v>
      </c>
      <c r="C295" s="92" t="s">
        <v>6130</v>
      </c>
      <c r="D295" s="96" t="s">
        <v>6686</v>
      </c>
      <c r="E295" s="96">
        <v>2</v>
      </c>
      <c r="F295" s="97">
        <v>2</v>
      </c>
      <c r="G295" s="97">
        <f t="shared" si="11"/>
        <v>4</v>
      </c>
      <c r="H295" s="80">
        <v>43718</v>
      </c>
      <c r="I295" s="98">
        <v>200</v>
      </c>
    </row>
    <row r="296" spans="1:9" hidden="1" outlineLevel="1" x14ac:dyDescent="0.35">
      <c r="A296" s="83" t="s">
        <v>6129</v>
      </c>
      <c r="B296" s="128" t="s">
        <v>6687</v>
      </c>
      <c r="C296" s="92" t="s">
        <v>6130</v>
      </c>
      <c r="D296" s="96" t="s">
        <v>6688</v>
      </c>
      <c r="E296" s="96">
        <v>6</v>
      </c>
      <c r="F296" s="97">
        <v>3</v>
      </c>
      <c r="G296" s="97">
        <f t="shared" si="11"/>
        <v>9</v>
      </c>
      <c r="H296" s="80">
        <v>43718</v>
      </c>
      <c r="I296" s="98">
        <v>200</v>
      </c>
    </row>
    <row r="297" spans="1:9" hidden="1" outlineLevel="1" x14ac:dyDescent="0.35">
      <c r="A297" s="83" t="s">
        <v>6129</v>
      </c>
      <c r="B297" s="128" t="s">
        <v>6689</v>
      </c>
      <c r="C297" s="92" t="s">
        <v>6130</v>
      </c>
      <c r="D297" s="96" t="s">
        <v>6690</v>
      </c>
      <c r="E297" s="96">
        <v>8</v>
      </c>
      <c r="F297" s="97">
        <v>3</v>
      </c>
      <c r="G297" s="97">
        <f t="shared" si="11"/>
        <v>11</v>
      </c>
      <c r="H297" s="80">
        <v>43718</v>
      </c>
      <c r="I297" s="98">
        <v>100</v>
      </c>
    </row>
    <row r="298" spans="1:9" hidden="1" outlineLevel="1" x14ac:dyDescent="0.35">
      <c r="A298" s="83" t="s">
        <v>6129</v>
      </c>
      <c r="B298" s="128" t="s">
        <v>6691</v>
      </c>
      <c r="C298" s="92" t="s">
        <v>6130</v>
      </c>
      <c r="D298" s="96" t="s">
        <v>6692</v>
      </c>
      <c r="E298" s="96">
        <v>9</v>
      </c>
      <c r="F298" s="97">
        <v>2</v>
      </c>
      <c r="G298" s="97">
        <f t="shared" si="11"/>
        <v>11</v>
      </c>
      <c r="H298" s="80">
        <v>43718</v>
      </c>
      <c r="I298" s="98">
        <v>150</v>
      </c>
    </row>
    <row r="299" spans="1:9" hidden="1" outlineLevel="1" x14ac:dyDescent="0.35">
      <c r="A299" s="83" t="s">
        <v>6129</v>
      </c>
      <c r="B299" s="128" t="s">
        <v>6693</v>
      </c>
      <c r="C299" s="92" t="s">
        <v>6130</v>
      </c>
      <c r="D299" s="96" t="s">
        <v>6694</v>
      </c>
      <c r="E299" s="96">
        <v>6</v>
      </c>
      <c r="F299" s="97">
        <v>2</v>
      </c>
      <c r="G299" s="97">
        <f t="shared" si="11"/>
        <v>8</v>
      </c>
      <c r="H299" s="80">
        <v>43718</v>
      </c>
      <c r="I299" s="98">
        <v>100</v>
      </c>
    </row>
    <row r="300" spans="1:9" hidden="1" outlineLevel="1" x14ac:dyDescent="0.35">
      <c r="A300" s="83" t="s">
        <v>6129</v>
      </c>
      <c r="B300" s="128" t="s">
        <v>6695</v>
      </c>
      <c r="C300" s="92" t="s">
        <v>6130</v>
      </c>
      <c r="D300" s="96" t="s">
        <v>6696</v>
      </c>
      <c r="E300" s="96">
        <v>3</v>
      </c>
      <c r="F300" s="97">
        <v>4</v>
      </c>
      <c r="G300" s="97">
        <f t="shared" si="11"/>
        <v>7</v>
      </c>
      <c r="H300" s="80">
        <v>43718</v>
      </c>
      <c r="I300" s="98">
        <v>100</v>
      </c>
    </row>
    <row r="301" spans="1:9" hidden="1" outlineLevel="1" x14ac:dyDescent="0.35">
      <c r="A301" s="83" t="s">
        <v>6129</v>
      </c>
      <c r="B301" s="128" t="s">
        <v>6697</v>
      </c>
      <c r="C301" s="92" t="s">
        <v>6130</v>
      </c>
      <c r="D301" s="96" t="s">
        <v>6698</v>
      </c>
      <c r="E301" s="96">
        <v>1</v>
      </c>
      <c r="F301" s="97">
        <v>2</v>
      </c>
      <c r="G301" s="97">
        <f t="shared" si="11"/>
        <v>3</v>
      </c>
      <c r="H301" s="80">
        <v>43718</v>
      </c>
      <c r="I301" s="98">
        <v>100</v>
      </c>
    </row>
    <row r="302" spans="1:9" hidden="1" outlineLevel="1" x14ac:dyDescent="0.35">
      <c r="A302" s="83" t="s">
        <v>6129</v>
      </c>
      <c r="B302" s="128" t="s">
        <v>6699</v>
      </c>
      <c r="C302" s="92" t="s">
        <v>6130</v>
      </c>
      <c r="D302" s="96" t="s">
        <v>6700</v>
      </c>
      <c r="E302" s="96">
        <v>5</v>
      </c>
      <c r="F302" s="97">
        <v>3</v>
      </c>
      <c r="G302" s="97">
        <f t="shared" si="11"/>
        <v>8</v>
      </c>
      <c r="H302" s="80">
        <v>43718</v>
      </c>
      <c r="I302" s="98">
        <v>300</v>
      </c>
    </row>
    <row r="303" spans="1:9" hidden="1" outlineLevel="1" x14ac:dyDescent="0.35">
      <c r="A303" s="83" t="s">
        <v>6129</v>
      </c>
      <c r="B303" s="128" t="s">
        <v>6701</v>
      </c>
      <c r="C303" s="92" t="s">
        <v>6130</v>
      </c>
      <c r="D303" s="96" t="s">
        <v>6702</v>
      </c>
      <c r="E303" s="96">
        <v>3</v>
      </c>
      <c r="F303" s="97">
        <v>3</v>
      </c>
      <c r="G303" s="97">
        <f t="shared" si="11"/>
        <v>6</v>
      </c>
      <c r="H303" s="80">
        <v>43718</v>
      </c>
      <c r="I303" s="98">
        <v>150</v>
      </c>
    </row>
    <row r="304" spans="1:9" hidden="1" outlineLevel="1" x14ac:dyDescent="0.35">
      <c r="A304" s="83" t="s">
        <v>6129</v>
      </c>
      <c r="B304" s="128" t="s">
        <v>6703</v>
      </c>
      <c r="C304" s="92" t="s">
        <v>6130</v>
      </c>
      <c r="D304" s="96" t="s">
        <v>6704</v>
      </c>
      <c r="E304" s="96">
        <v>6</v>
      </c>
      <c r="F304" s="97">
        <v>3</v>
      </c>
      <c r="G304" s="97">
        <f t="shared" si="11"/>
        <v>9</v>
      </c>
      <c r="H304" s="80">
        <v>43718</v>
      </c>
      <c r="I304" s="98">
        <v>300</v>
      </c>
    </row>
    <row r="305" spans="1:9" hidden="1" outlineLevel="1" x14ac:dyDescent="0.35">
      <c r="A305" s="83" t="s">
        <v>6129</v>
      </c>
      <c r="B305" s="128" t="s">
        <v>6705</v>
      </c>
      <c r="C305" s="92" t="s">
        <v>6130</v>
      </c>
      <c r="D305" s="96" t="s">
        <v>6706</v>
      </c>
      <c r="E305" s="96">
        <v>9</v>
      </c>
      <c r="F305" s="97">
        <v>5</v>
      </c>
      <c r="G305" s="97">
        <f t="shared" si="11"/>
        <v>14</v>
      </c>
      <c r="H305" s="80">
        <v>43718</v>
      </c>
      <c r="I305" s="98">
        <v>100</v>
      </c>
    </row>
    <row r="306" spans="1:9" hidden="1" outlineLevel="1" x14ac:dyDescent="0.35">
      <c r="A306" s="83" t="s">
        <v>6129</v>
      </c>
      <c r="B306" s="128" t="s">
        <v>6707</v>
      </c>
      <c r="C306" s="92" t="s">
        <v>6130</v>
      </c>
      <c r="D306" s="96" t="s">
        <v>6708</v>
      </c>
      <c r="E306" s="96">
        <v>9</v>
      </c>
      <c r="F306" s="97">
        <v>3</v>
      </c>
      <c r="G306" s="97">
        <f t="shared" si="11"/>
        <v>12</v>
      </c>
      <c r="H306" s="80">
        <v>43718</v>
      </c>
      <c r="I306" s="98">
        <v>300</v>
      </c>
    </row>
    <row r="307" spans="1:9" hidden="1" outlineLevel="1" x14ac:dyDescent="0.35">
      <c r="A307" s="83" t="s">
        <v>6129</v>
      </c>
      <c r="B307" s="128" t="s">
        <v>6709</v>
      </c>
      <c r="C307" s="92" t="s">
        <v>6130</v>
      </c>
      <c r="D307" s="96" t="s">
        <v>6710</v>
      </c>
      <c r="E307" s="96">
        <v>4</v>
      </c>
      <c r="F307" s="97">
        <v>5</v>
      </c>
      <c r="G307" s="97">
        <f t="shared" si="11"/>
        <v>9</v>
      </c>
      <c r="H307" s="80">
        <v>43718</v>
      </c>
      <c r="I307" s="98">
        <v>200</v>
      </c>
    </row>
    <row r="308" spans="1:9" hidden="1" outlineLevel="1" x14ac:dyDescent="0.35">
      <c r="A308" s="83" t="s">
        <v>6129</v>
      </c>
      <c r="B308" s="128" t="s">
        <v>6711</v>
      </c>
      <c r="C308" s="92" t="s">
        <v>6130</v>
      </c>
      <c r="D308" s="96" t="s">
        <v>6712</v>
      </c>
      <c r="E308" s="96">
        <v>7</v>
      </c>
      <c r="F308" s="97">
        <v>5</v>
      </c>
      <c r="G308" s="97">
        <f t="shared" si="11"/>
        <v>12</v>
      </c>
      <c r="H308" s="80">
        <v>43718</v>
      </c>
      <c r="I308" s="98">
        <v>100</v>
      </c>
    </row>
    <row r="309" spans="1:9" hidden="1" outlineLevel="1" x14ac:dyDescent="0.35">
      <c r="A309" s="83" t="s">
        <v>6129</v>
      </c>
      <c r="B309" s="128" t="s">
        <v>6713</v>
      </c>
      <c r="C309" s="92" t="s">
        <v>6130</v>
      </c>
      <c r="D309" s="96" t="s">
        <v>6714</v>
      </c>
      <c r="E309" s="96">
        <v>7</v>
      </c>
      <c r="F309" s="97">
        <v>2</v>
      </c>
      <c r="G309" s="97">
        <f t="shared" si="11"/>
        <v>9</v>
      </c>
      <c r="H309" s="80">
        <v>43718</v>
      </c>
      <c r="I309" s="98">
        <v>200</v>
      </c>
    </row>
    <row r="310" spans="1:9" hidden="1" outlineLevel="1" x14ac:dyDescent="0.35">
      <c r="A310" s="83" t="s">
        <v>6129</v>
      </c>
      <c r="B310" s="128" t="s">
        <v>6715</v>
      </c>
      <c r="C310" s="92" t="s">
        <v>6130</v>
      </c>
      <c r="D310" s="96" t="s">
        <v>6716</v>
      </c>
      <c r="E310" s="96">
        <v>2</v>
      </c>
      <c r="F310" s="97">
        <v>2</v>
      </c>
      <c r="G310" s="97">
        <f t="shared" si="11"/>
        <v>4</v>
      </c>
      <c r="H310" s="80">
        <v>43718</v>
      </c>
      <c r="I310" s="98">
        <v>100</v>
      </c>
    </row>
    <row r="311" spans="1:9" hidden="1" outlineLevel="1" x14ac:dyDescent="0.35">
      <c r="A311" s="83" t="s">
        <v>6129</v>
      </c>
      <c r="B311" s="128" t="s">
        <v>6717</v>
      </c>
      <c r="C311" s="92" t="s">
        <v>6130</v>
      </c>
      <c r="D311" s="96" t="s">
        <v>6718</v>
      </c>
      <c r="E311" s="96">
        <v>4</v>
      </c>
      <c r="F311" s="97">
        <v>1</v>
      </c>
      <c r="G311" s="97">
        <f t="shared" si="11"/>
        <v>5</v>
      </c>
      <c r="H311" s="80">
        <v>43718</v>
      </c>
      <c r="I311" s="98">
        <v>100</v>
      </c>
    </row>
    <row r="312" spans="1:9" hidden="1" outlineLevel="1" x14ac:dyDescent="0.35">
      <c r="A312" s="83" t="s">
        <v>6129</v>
      </c>
      <c r="B312" s="128" t="s">
        <v>6719</v>
      </c>
      <c r="C312" s="92" t="s">
        <v>6130</v>
      </c>
      <c r="D312" s="96" t="s">
        <v>6720</v>
      </c>
      <c r="E312" s="96">
        <v>9</v>
      </c>
      <c r="F312" s="97">
        <v>5</v>
      </c>
      <c r="G312" s="97">
        <f t="shared" si="11"/>
        <v>14</v>
      </c>
      <c r="H312" s="80">
        <v>43718</v>
      </c>
      <c r="I312" s="98">
        <v>300</v>
      </c>
    </row>
    <row r="313" spans="1:9" hidden="1" outlineLevel="1" x14ac:dyDescent="0.35">
      <c r="A313" s="83" t="s">
        <v>6129</v>
      </c>
      <c r="B313" s="128" t="s">
        <v>6721</v>
      </c>
      <c r="C313" s="92" t="s">
        <v>6130</v>
      </c>
      <c r="D313" s="96" t="s">
        <v>6722</v>
      </c>
      <c r="E313" s="96">
        <v>4</v>
      </c>
      <c r="F313" s="97">
        <v>3</v>
      </c>
      <c r="G313" s="97">
        <f t="shared" si="11"/>
        <v>7</v>
      </c>
      <c r="H313" s="80">
        <v>43718</v>
      </c>
      <c r="I313" s="98">
        <v>200</v>
      </c>
    </row>
    <row r="314" spans="1:9" hidden="1" outlineLevel="1" x14ac:dyDescent="0.35">
      <c r="A314" s="83" t="s">
        <v>6129</v>
      </c>
      <c r="B314" s="128" t="s">
        <v>6723</v>
      </c>
      <c r="C314" s="92" t="s">
        <v>6130</v>
      </c>
      <c r="D314" s="96" t="s">
        <v>6724</v>
      </c>
      <c r="E314" s="96">
        <v>8</v>
      </c>
      <c r="F314" s="97">
        <v>9</v>
      </c>
      <c r="G314" s="97">
        <f t="shared" si="11"/>
        <v>17</v>
      </c>
      <c r="H314" s="80">
        <v>43718</v>
      </c>
      <c r="I314" s="98">
        <v>100</v>
      </c>
    </row>
    <row r="315" spans="1:9" hidden="1" outlineLevel="1" x14ac:dyDescent="0.35">
      <c r="A315" s="83" t="s">
        <v>6129</v>
      </c>
      <c r="B315" s="128" t="s">
        <v>6725</v>
      </c>
      <c r="C315" s="92" t="s">
        <v>6130</v>
      </c>
      <c r="D315" s="96" t="s">
        <v>6726</v>
      </c>
      <c r="E315" s="96">
        <v>4</v>
      </c>
      <c r="F315" s="97">
        <v>1</v>
      </c>
      <c r="G315" s="97">
        <f t="shared" si="11"/>
        <v>5</v>
      </c>
      <c r="H315" s="80">
        <v>43718</v>
      </c>
      <c r="I315" s="98">
        <v>100</v>
      </c>
    </row>
    <row r="316" spans="1:9" hidden="1" outlineLevel="1" x14ac:dyDescent="0.35">
      <c r="A316" s="83" t="s">
        <v>6129</v>
      </c>
      <c r="B316" s="128" t="s">
        <v>6727</v>
      </c>
      <c r="C316" s="92" t="s">
        <v>6130</v>
      </c>
      <c r="D316" s="96" t="s">
        <v>6728</v>
      </c>
      <c r="E316" s="96">
        <v>2</v>
      </c>
      <c r="F316" s="97">
        <v>1</v>
      </c>
      <c r="G316" s="97">
        <f t="shared" si="11"/>
        <v>3</v>
      </c>
      <c r="H316" s="80">
        <v>43718</v>
      </c>
      <c r="I316" s="98">
        <v>100</v>
      </c>
    </row>
    <row r="317" spans="1:9" hidden="1" outlineLevel="1" x14ac:dyDescent="0.35">
      <c r="A317" s="83" t="s">
        <v>6129</v>
      </c>
      <c r="B317" s="128" t="s">
        <v>6729</v>
      </c>
      <c r="C317" s="92" t="s">
        <v>6130</v>
      </c>
      <c r="D317" s="96" t="s">
        <v>6730</v>
      </c>
      <c r="E317" s="96">
        <v>2</v>
      </c>
      <c r="F317" s="97">
        <v>2</v>
      </c>
      <c r="G317" s="97">
        <f t="shared" si="11"/>
        <v>4</v>
      </c>
      <c r="H317" s="80">
        <v>43718</v>
      </c>
      <c r="I317" s="98">
        <v>150</v>
      </c>
    </row>
    <row r="318" spans="1:9" hidden="1" outlineLevel="1" x14ac:dyDescent="0.35">
      <c r="A318" s="83" t="s">
        <v>6129</v>
      </c>
      <c r="B318" s="128" t="s">
        <v>6731</v>
      </c>
      <c r="C318" s="92" t="s">
        <v>6130</v>
      </c>
      <c r="D318" s="96" t="s">
        <v>6732</v>
      </c>
      <c r="E318" s="96">
        <v>7</v>
      </c>
      <c r="F318" s="97">
        <v>2</v>
      </c>
      <c r="G318" s="97">
        <f t="shared" si="11"/>
        <v>9</v>
      </c>
      <c r="H318" s="80">
        <v>43718</v>
      </c>
      <c r="I318" s="98">
        <v>100</v>
      </c>
    </row>
    <row r="319" spans="1:9" hidden="1" outlineLevel="1" x14ac:dyDescent="0.35">
      <c r="A319" s="83" t="s">
        <v>6129</v>
      </c>
      <c r="B319" s="128" t="s">
        <v>6733</v>
      </c>
      <c r="C319" s="92" t="s">
        <v>6130</v>
      </c>
      <c r="D319" s="96" t="s">
        <v>6734</v>
      </c>
      <c r="E319" s="96">
        <v>6</v>
      </c>
      <c r="F319" s="97">
        <v>6</v>
      </c>
      <c r="G319" s="97">
        <f t="shared" si="11"/>
        <v>12</v>
      </c>
      <c r="H319" s="80">
        <v>43718</v>
      </c>
      <c r="I319" s="98">
        <v>100</v>
      </c>
    </row>
    <row r="320" spans="1:9" hidden="1" outlineLevel="1" x14ac:dyDescent="0.35">
      <c r="A320" s="83" t="s">
        <v>6129</v>
      </c>
      <c r="B320" s="128" t="s">
        <v>6735</v>
      </c>
      <c r="C320" s="92" t="s">
        <v>6130</v>
      </c>
      <c r="D320" s="96" t="s">
        <v>6736</v>
      </c>
      <c r="E320" s="96">
        <v>9</v>
      </c>
      <c r="F320" s="97">
        <v>3</v>
      </c>
      <c r="G320" s="97">
        <f t="shared" si="11"/>
        <v>12</v>
      </c>
      <c r="H320" s="80">
        <v>43718</v>
      </c>
      <c r="I320" s="98">
        <v>200</v>
      </c>
    </row>
    <row r="321" spans="1:9" hidden="1" outlineLevel="1" x14ac:dyDescent="0.35">
      <c r="A321" s="83" t="s">
        <v>6129</v>
      </c>
      <c r="B321" s="128" t="s">
        <v>6737</v>
      </c>
      <c r="C321" s="92" t="s">
        <v>6130</v>
      </c>
      <c r="D321" s="96" t="s">
        <v>2362</v>
      </c>
      <c r="E321" s="96">
        <v>12</v>
      </c>
      <c r="F321" s="97">
        <v>4</v>
      </c>
      <c r="G321" s="97">
        <f t="shared" si="11"/>
        <v>16</v>
      </c>
      <c r="H321" s="80">
        <v>43718</v>
      </c>
      <c r="I321" s="98">
        <v>150</v>
      </c>
    </row>
    <row r="322" spans="1:9" hidden="1" outlineLevel="1" x14ac:dyDescent="0.35">
      <c r="A322" s="83" t="s">
        <v>6129</v>
      </c>
      <c r="B322" s="128" t="s">
        <v>6738</v>
      </c>
      <c r="C322" s="92" t="s">
        <v>6130</v>
      </c>
      <c r="D322" s="96" t="s">
        <v>6739</v>
      </c>
      <c r="E322" s="96">
        <v>3</v>
      </c>
      <c r="F322" s="97">
        <v>3</v>
      </c>
      <c r="G322" s="97">
        <f t="shared" si="11"/>
        <v>6</v>
      </c>
      <c r="H322" s="80">
        <v>43718</v>
      </c>
      <c r="I322" s="98">
        <v>100</v>
      </c>
    </row>
    <row r="323" spans="1:9" hidden="1" outlineLevel="1" x14ac:dyDescent="0.35">
      <c r="A323" s="83" t="s">
        <v>6129</v>
      </c>
      <c r="B323" s="128" t="s">
        <v>6740</v>
      </c>
      <c r="C323" s="92" t="s">
        <v>6130</v>
      </c>
      <c r="D323" s="96" t="s">
        <v>6741</v>
      </c>
      <c r="E323" s="96">
        <v>10</v>
      </c>
      <c r="F323" s="97">
        <v>3</v>
      </c>
      <c r="G323" s="97">
        <f t="shared" si="11"/>
        <v>13</v>
      </c>
      <c r="H323" s="80">
        <v>43718</v>
      </c>
      <c r="I323" s="98">
        <v>100</v>
      </c>
    </row>
    <row r="324" spans="1:9" hidden="1" outlineLevel="1" x14ac:dyDescent="0.35">
      <c r="A324" s="83" t="s">
        <v>6129</v>
      </c>
      <c r="B324" s="128" t="s">
        <v>6742</v>
      </c>
      <c r="C324" s="92" t="s">
        <v>6130</v>
      </c>
      <c r="D324" s="96" t="s">
        <v>6743</v>
      </c>
      <c r="E324" s="96">
        <v>7</v>
      </c>
      <c r="F324" s="97">
        <v>6</v>
      </c>
      <c r="G324" s="97">
        <f t="shared" si="11"/>
        <v>13</v>
      </c>
      <c r="H324" s="80">
        <v>43718</v>
      </c>
      <c r="I324" s="98">
        <v>150</v>
      </c>
    </row>
    <row r="325" spans="1:9" hidden="1" outlineLevel="1" x14ac:dyDescent="0.35">
      <c r="A325" s="83" t="s">
        <v>6129</v>
      </c>
      <c r="B325" s="128" t="s">
        <v>6744</v>
      </c>
      <c r="C325" s="92" t="s">
        <v>6130</v>
      </c>
      <c r="D325" s="96" t="s">
        <v>6745</v>
      </c>
      <c r="E325" s="96">
        <v>7</v>
      </c>
      <c r="F325" s="97">
        <v>5</v>
      </c>
      <c r="G325" s="97">
        <f t="shared" si="11"/>
        <v>12</v>
      </c>
      <c r="H325" s="80">
        <v>43718</v>
      </c>
      <c r="I325" s="98">
        <v>100</v>
      </c>
    </row>
    <row r="326" spans="1:9" hidden="1" outlineLevel="1" x14ac:dyDescent="0.35">
      <c r="A326" s="83" t="s">
        <v>6129</v>
      </c>
      <c r="B326" s="128" t="s">
        <v>6746</v>
      </c>
      <c r="C326" s="92" t="s">
        <v>6130</v>
      </c>
      <c r="D326" s="96" t="s">
        <v>6747</v>
      </c>
      <c r="E326" s="96">
        <v>10</v>
      </c>
      <c r="F326" s="97">
        <v>3</v>
      </c>
      <c r="G326" s="97">
        <f t="shared" si="11"/>
        <v>13</v>
      </c>
      <c r="H326" s="80">
        <v>43718</v>
      </c>
      <c r="I326" s="98">
        <v>150</v>
      </c>
    </row>
    <row r="327" spans="1:9" hidden="1" outlineLevel="1" x14ac:dyDescent="0.35">
      <c r="A327" s="83" t="s">
        <v>6129</v>
      </c>
      <c r="B327" s="128" t="s">
        <v>6748</v>
      </c>
      <c r="C327" s="92" t="s">
        <v>6130</v>
      </c>
      <c r="D327" s="96" t="s">
        <v>6749</v>
      </c>
      <c r="E327" s="96">
        <v>3</v>
      </c>
      <c r="F327" s="97">
        <v>2</v>
      </c>
      <c r="G327" s="97">
        <f t="shared" si="11"/>
        <v>5</v>
      </c>
      <c r="H327" s="80">
        <v>43718</v>
      </c>
      <c r="I327" s="98">
        <v>150</v>
      </c>
    </row>
    <row r="328" spans="1:9" hidden="1" outlineLevel="1" x14ac:dyDescent="0.35">
      <c r="A328" s="83" t="s">
        <v>6129</v>
      </c>
      <c r="B328" s="128" t="s">
        <v>6750</v>
      </c>
      <c r="C328" s="92" t="s">
        <v>6130</v>
      </c>
      <c r="D328" s="96" t="s">
        <v>6751</v>
      </c>
      <c r="E328" s="96">
        <v>5</v>
      </c>
      <c r="F328" s="97">
        <v>2</v>
      </c>
      <c r="G328" s="97">
        <f t="shared" si="11"/>
        <v>7</v>
      </c>
      <c r="H328" s="80">
        <v>43718</v>
      </c>
      <c r="I328" s="98">
        <v>150</v>
      </c>
    </row>
    <row r="329" spans="1:9" hidden="1" outlineLevel="1" x14ac:dyDescent="0.35">
      <c r="A329" s="83" t="s">
        <v>6129</v>
      </c>
      <c r="B329" s="128" t="s">
        <v>6752</v>
      </c>
      <c r="C329" s="92" t="s">
        <v>6130</v>
      </c>
      <c r="D329" s="96" t="s">
        <v>6753</v>
      </c>
      <c r="E329" s="96">
        <v>3</v>
      </c>
      <c r="F329" s="97">
        <v>2</v>
      </c>
      <c r="G329" s="97">
        <f t="shared" si="11"/>
        <v>5</v>
      </c>
      <c r="H329" s="80">
        <v>43718</v>
      </c>
      <c r="I329" s="98">
        <v>150</v>
      </c>
    </row>
    <row r="330" spans="1:9" hidden="1" outlineLevel="1" x14ac:dyDescent="0.35">
      <c r="A330" s="83" t="s">
        <v>6129</v>
      </c>
      <c r="B330" s="128" t="s">
        <v>6754</v>
      </c>
      <c r="C330" s="92" t="s">
        <v>6130</v>
      </c>
      <c r="D330" s="96" t="s">
        <v>6755</v>
      </c>
      <c r="E330" s="96">
        <v>4</v>
      </c>
      <c r="F330" s="97">
        <v>2</v>
      </c>
      <c r="G330" s="97">
        <f t="shared" si="11"/>
        <v>6</v>
      </c>
      <c r="H330" s="80">
        <v>43718</v>
      </c>
      <c r="I330" s="98">
        <v>100</v>
      </c>
    </row>
    <row r="331" spans="1:9" hidden="1" outlineLevel="1" x14ac:dyDescent="0.35">
      <c r="A331" s="83" t="s">
        <v>6129</v>
      </c>
      <c r="B331" s="128" t="s">
        <v>6756</v>
      </c>
      <c r="C331" s="92" t="s">
        <v>6130</v>
      </c>
      <c r="D331" s="96" t="s">
        <v>6757</v>
      </c>
      <c r="E331" s="96">
        <v>7</v>
      </c>
      <c r="F331" s="97">
        <v>7</v>
      </c>
      <c r="G331" s="97">
        <f t="shared" si="11"/>
        <v>14</v>
      </c>
      <c r="H331" s="80">
        <v>43718</v>
      </c>
      <c r="I331" s="98">
        <v>100</v>
      </c>
    </row>
    <row r="332" spans="1:9" hidden="1" outlineLevel="1" x14ac:dyDescent="0.35">
      <c r="A332" s="83" t="s">
        <v>6129</v>
      </c>
      <c r="B332" s="128" t="s">
        <v>6758</v>
      </c>
      <c r="C332" s="92" t="s">
        <v>6130</v>
      </c>
      <c r="D332" s="96" t="s">
        <v>6759</v>
      </c>
      <c r="E332" s="96">
        <v>6</v>
      </c>
      <c r="F332" s="97">
        <v>3</v>
      </c>
      <c r="G332" s="97">
        <f t="shared" si="11"/>
        <v>9</v>
      </c>
      <c r="H332" s="80">
        <v>43718</v>
      </c>
      <c r="I332" s="98">
        <v>150</v>
      </c>
    </row>
    <row r="333" spans="1:9" hidden="1" outlineLevel="1" x14ac:dyDescent="0.35">
      <c r="A333" s="83" t="s">
        <v>6129</v>
      </c>
      <c r="B333" s="128" t="s">
        <v>6760</v>
      </c>
      <c r="C333" s="92" t="s">
        <v>6130</v>
      </c>
      <c r="D333" s="96" t="s">
        <v>6761</v>
      </c>
      <c r="E333" s="96">
        <v>2</v>
      </c>
      <c r="F333" s="97">
        <v>3</v>
      </c>
      <c r="G333" s="97">
        <f t="shared" si="11"/>
        <v>5</v>
      </c>
      <c r="H333" s="80">
        <v>43718</v>
      </c>
      <c r="I333" s="98">
        <v>300</v>
      </c>
    </row>
    <row r="334" spans="1:9" hidden="1" outlineLevel="1" x14ac:dyDescent="0.35">
      <c r="A334" s="120" t="s">
        <v>6129</v>
      </c>
      <c r="B334" s="121" t="s">
        <v>6762</v>
      </c>
      <c r="C334" s="122" t="s">
        <v>6130</v>
      </c>
      <c r="D334" s="125" t="s">
        <v>6763</v>
      </c>
      <c r="E334" s="125">
        <v>9</v>
      </c>
      <c r="F334" s="108">
        <v>2</v>
      </c>
      <c r="G334" s="108">
        <f t="shared" si="11"/>
        <v>11</v>
      </c>
      <c r="H334" s="107">
        <v>43718</v>
      </c>
      <c r="I334" s="129">
        <v>1500</v>
      </c>
    </row>
    <row r="335" spans="1:9" ht="15" collapsed="1" thickBot="1" x14ac:dyDescent="0.4">
      <c r="A335" s="84" t="s">
        <v>6129</v>
      </c>
      <c r="B335" s="87"/>
      <c r="C335" s="93" t="s">
        <v>6130</v>
      </c>
      <c r="D335" s="94">
        <f>COUNTA(D286:D334)</f>
        <v>49</v>
      </c>
      <c r="E335" s="94">
        <f>SUM(E286:E334)</f>
        <v>292</v>
      </c>
      <c r="F335" s="94">
        <f t="shared" ref="F335:G335" si="12">SUM(F286:F334)</f>
        <v>154</v>
      </c>
      <c r="G335" s="94">
        <f t="shared" si="12"/>
        <v>446</v>
      </c>
      <c r="H335" s="105">
        <v>43718</v>
      </c>
      <c r="I335" s="95">
        <f>AVERAGE(I286:I334)</f>
        <v>196.12244897959184</v>
      </c>
    </row>
    <row r="336" spans="1:9" hidden="1" outlineLevel="1" x14ac:dyDescent="0.35">
      <c r="A336" s="85" t="s">
        <v>6131</v>
      </c>
      <c r="B336" s="88" t="s">
        <v>6764</v>
      </c>
      <c r="C336" s="99" t="s">
        <v>6132</v>
      </c>
      <c r="D336" s="100" t="s">
        <v>6765</v>
      </c>
      <c r="E336" s="100">
        <v>1</v>
      </c>
      <c r="F336" s="100">
        <v>3</v>
      </c>
      <c r="G336" s="101">
        <f>E336+F336</f>
        <v>4</v>
      </c>
      <c r="H336" s="80">
        <v>43711</v>
      </c>
      <c r="I336" s="102">
        <v>1000</v>
      </c>
    </row>
    <row r="337" spans="1:9" hidden="1" outlineLevel="1" x14ac:dyDescent="0.35">
      <c r="A337" s="120" t="s">
        <v>6131</v>
      </c>
      <c r="B337" s="121" t="s">
        <v>6766</v>
      </c>
      <c r="C337" s="122" t="s">
        <v>6132</v>
      </c>
      <c r="D337" s="125" t="s">
        <v>6767</v>
      </c>
      <c r="E337" s="125">
        <v>1</v>
      </c>
      <c r="F337" s="125">
        <v>6</v>
      </c>
      <c r="G337" s="108">
        <f t="shared" ref="G337:G373" si="13">E337+F337</f>
        <v>7</v>
      </c>
      <c r="H337" s="107">
        <v>43711</v>
      </c>
      <c r="I337" s="126">
        <v>2000</v>
      </c>
    </row>
    <row r="338" spans="1:9" hidden="1" outlineLevel="1" x14ac:dyDescent="0.35">
      <c r="A338" s="83" t="s">
        <v>6131</v>
      </c>
      <c r="B338" s="86" t="s">
        <v>6768</v>
      </c>
      <c r="C338" s="92" t="s">
        <v>6132</v>
      </c>
      <c r="D338" s="96" t="s">
        <v>6769</v>
      </c>
      <c r="E338" s="96">
        <v>1</v>
      </c>
      <c r="F338" s="96">
        <v>10</v>
      </c>
      <c r="G338" s="97">
        <f t="shared" si="13"/>
        <v>11</v>
      </c>
      <c r="H338" s="80">
        <v>43711</v>
      </c>
      <c r="I338" s="103">
        <v>80</v>
      </c>
    </row>
    <row r="339" spans="1:9" hidden="1" outlineLevel="1" x14ac:dyDescent="0.35">
      <c r="A339" s="83" t="s">
        <v>6131</v>
      </c>
      <c r="B339" s="86" t="s">
        <v>6770</v>
      </c>
      <c r="C339" s="92" t="s">
        <v>6132</v>
      </c>
      <c r="D339" s="96" t="s">
        <v>6771</v>
      </c>
      <c r="E339" s="96">
        <v>2</v>
      </c>
      <c r="F339" s="96">
        <v>7</v>
      </c>
      <c r="G339" s="97">
        <f t="shared" si="13"/>
        <v>9</v>
      </c>
      <c r="H339" s="80">
        <v>43711</v>
      </c>
      <c r="I339" s="103">
        <v>15</v>
      </c>
    </row>
    <row r="340" spans="1:9" hidden="1" outlineLevel="1" x14ac:dyDescent="0.35">
      <c r="A340" s="120" t="s">
        <v>6131</v>
      </c>
      <c r="B340" s="121" t="s">
        <v>6772</v>
      </c>
      <c r="C340" s="122" t="s">
        <v>6132</v>
      </c>
      <c r="D340" s="125" t="s">
        <v>6773</v>
      </c>
      <c r="E340" s="125">
        <v>2</v>
      </c>
      <c r="F340" s="125">
        <v>3</v>
      </c>
      <c r="G340" s="108">
        <f t="shared" si="13"/>
        <v>5</v>
      </c>
      <c r="H340" s="107">
        <v>43711</v>
      </c>
      <c r="I340" s="126">
        <v>2000</v>
      </c>
    </row>
    <row r="341" spans="1:9" hidden="1" outlineLevel="1" x14ac:dyDescent="0.35">
      <c r="A341" s="120" t="s">
        <v>6131</v>
      </c>
      <c r="B341" s="121" t="s">
        <v>6774</v>
      </c>
      <c r="C341" s="122" t="s">
        <v>6132</v>
      </c>
      <c r="D341" s="125" t="s">
        <v>6775</v>
      </c>
      <c r="E341" s="125">
        <v>7</v>
      </c>
      <c r="F341" s="125">
        <v>8</v>
      </c>
      <c r="G341" s="108">
        <f t="shared" si="13"/>
        <v>15</v>
      </c>
      <c r="H341" s="107">
        <v>43711</v>
      </c>
      <c r="I341" s="126">
        <v>1500</v>
      </c>
    </row>
    <row r="342" spans="1:9" hidden="1" outlineLevel="1" x14ac:dyDescent="0.35">
      <c r="A342" s="83" t="s">
        <v>6131</v>
      </c>
      <c r="B342" s="86" t="s">
        <v>6776</v>
      </c>
      <c r="C342" s="92" t="s">
        <v>6132</v>
      </c>
      <c r="D342" s="96" t="s">
        <v>6777</v>
      </c>
      <c r="E342" s="96">
        <v>1</v>
      </c>
      <c r="F342" s="96">
        <v>2</v>
      </c>
      <c r="G342" s="97">
        <f t="shared" si="13"/>
        <v>3</v>
      </c>
      <c r="H342" s="80">
        <v>43711</v>
      </c>
      <c r="I342" s="103">
        <v>1000</v>
      </c>
    </row>
    <row r="343" spans="1:9" hidden="1" outlineLevel="1" x14ac:dyDescent="0.35">
      <c r="A343" s="83" t="s">
        <v>6131</v>
      </c>
      <c r="B343" s="86" t="s">
        <v>6778</v>
      </c>
      <c r="C343" s="92" t="s">
        <v>6132</v>
      </c>
      <c r="D343" s="96" t="s">
        <v>6779</v>
      </c>
      <c r="E343" s="96">
        <v>7</v>
      </c>
      <c r="F343" s="96">
        <v>8</v>
      </c>
      <c r="G343" s="97">
        <f t="shared" si="13"/>
        <v>15</v>
      </c>
      <c r="H343" s="80">
        <v>43711</v>
      </c>
      <c r="I343" s="103">
        <v>50</v>
      </c>
    </row>
    <row r="344" spans="1:9" hidden="1" outlineLevel="1" x14ac:dyDescent="0.35">
      <c r="A344" s="83" t="s">
        <v>6131</v>
      </c>
      <c r="B344" s="86" t="s">
        <v>6780</v>
      </c>
      <c r="C344" s="92" t="s">
        <v>6132</v>
      </c>
      <c r="D344" s="96" t="s">
        <v>6781</v>
      </c>
      <c r="E344" s="96">
        <v>7</v>
      </c>
      <c r="F344" s="96">
        <v>8</v>
      </c>
      <c r="G344" s="97">
        <f t="shared" si="13"/>
        <v>15</v>
      </c>
      <c r="H344" s="80">
        <v>43711</v>
      </c>
      <c r="I344" s="103">
        <v>1000</v>
      </c>
    </row>
    <row r="345" spans="1:9" hidden="1" outlineLevel="1" x14ac:dyDescent="0.35">
      <c r="A345" s="122" t="s">
        <v>6131</v>
      </c>
      <c r="B345" s="121" t="s">
        <v>6782</v>
      </c>
      <c r="C345" s="122" t="s">
        <v>6132</v>
      </c>
      <c r="D345" s="125" t="s">
        <v>6783</v>
      </c>
      <c r="E345" s="125">
        <v>4</v>
      </c>
      <c r="F345" s="125">
        <v>5</v>
      </c>
      <c r="G345" s="125">
        <f t="shared" si="13"/>
        <v>9</v>
      </c>
      <c r="H345" s="107">
        <v>43711</v>
      </c>
      <c r="I345" s="126">
        <v>2000</v>
      </c>
    </row>
    <row r="346" spans="1:9" hidden="1" outlineLevel="1" x14ac:dyDescent="0.35">
      <c r="A346" s="83" t="s">
        <v>6131</v>
      </c>
      <c r="B346" s="86" t="s">
        <v>6784</v>
      </c>
      <c r="C346" s="92" t="s">
        <v>6132</v>
      </c>
      <c r="D346" s="96" t="s">
        <v>6785</v>
      </c>
      <c r="E346" s="96">
        <v>7</v>
      </c>
      <c r="F346" s="96">
        <v>8</v>
      </c>
      <c r="G346" s="97">
        <f t="shared" si="13"/>
        <v>15</v>
      </c>
      <c r="H346" s="80">
        <v>43711</v>
      </c>
      <c r="I346" s="103">
        <v>1000</v>
      </c>
    </row>
    <row r="347" spans="1:9" hidden="1" outlineLevel="1" x14ac:dyDescent="0.35">
      <c r="A347" s="83" t="s">
        <v>6131</v>
      </c>
      <c r="B347" s="86" t="s">
        <v>6786</v>
      </c>
      <c r="C347" s="92" t="s">
        <v>6132</v>
      </c>
      <c r="D347" s="96" t="s">
        <v>6787</v>
      </c>
      <c r="E347" s="96">
        <v>2</v>
      </c>
      <c r="F347" s="96">
        <v>4</v>
      </c>
      <c r="G347" s="97">
        <f t="shared" si="13"/>
        <v>6</v>
      </c>
      <c r="H347" s="80">
        <v>43711</v>
      </c>
      <c r="I347" s="103">
        <v>1000</v>
      </c>
    </row>
    <row r="348" spans="1:9" hidden="1" outlineLevel="1" x14ac:dyDescent="0.35">
      <c r="A348" s="122" t="s">
        <v>6131</v>
      </c>
      <c r="B348" s="121" t="s">
        <v>6788</v>
      </c>
      <c r="C348" s="122" t="s">
        <v>6132</v>
      </c>
      <c r="D348" s="125" t="s">
        <v>6789</v>
      </c>
      <c r="E348" s="125">
        <v>3</v>
      </c>
      <c r="F348" s="125">
        <v>4</v>
      </c>
      <c r="G348" s="125">
        <f t="shared" si="13"/>
        <v>7</v>
      </c>
      <c r="H348" s="107">
        <v>43711</v>
      </c>
      <c r="I348" s="126">
        <v>1500</v>
      </c>
    </row>
    <row r="349" spans="1:9" hidden="1" outlineLevel="1" x14ac:dyDescent="0.35">
      <c r="A349" s="122" t="s">
        <v>6131</v>
      </c>
      <c r="B349" s="121" t="s">
        <v>6790</v>
      </c>
      <c r="C349" s="122" t="s">
        <v>6132</v>
      </c>
      <c r="D349" s="125" t="s">
        <v>6791</v>
      </c>
      <c r="E349" s="125">
        <v>12</v>
      </c>
      <c r="F349" s="125">
        <v>5</v>
      </c>
      <c r="G349" s="125">
        <f t="shared" si="13"/>
        <v>17</v>
      </c>
      <c r="H349" s="107">
        <v>43711</v>
      </c>
      <c r="I349" s="126">
        <v>2000</v>
      </c>
    </row>
    <row r="350" spans="1:9" hidden="1" outlineLevel="1" x14ac:dyDescent="0.35">
      <c r="A350" s="122" t="s">
        <v>6131</v>
      </c>
      <c r="B350" s="121" t="s">
        <v>6792</v>
      </c>
      <c r="C350" s="122" t="s">
        <v>6132</v>
      </c>
      <c r="D350" s="125" t="s">
        <v>754</v>
      </c>
      <c r="E350" s="125">
        <v>11</v>
      </c>
      <c r="F350" s="125">
        <v>5</v>
      </c>
      <c r="G350" s="125">
        <f t="shared" si="13"/>
        <v>16</v>
      </c>
      <c r="H350" s="107">
        <v>43711</v>
      </c>
      <c r="I350" s="126">
        <v>2500</v>
      </c>
    </row>
    <row r="351" spans="1:9" hidden="1" outlineLevel="1" x14ac:dyDescent="0.35">
      <c r="A351" s="122" t="s">
        <v>6131</v>
      </c>
      <c r="B351" s="121" t="s">
        <v>6793</v>
      </c>
      <c r="C351" s="122" t="s">
        <v>6132</v>
      </c>
      <c r="D351" s="125" t="s">
        <v>6794</v>
      </c>
      <c r="E351" s="125">
        <v>5</v>
      </c>
      <c r="F351" s="125">
        <v>5</v>
      </c>
      <c r="G351" s="125">
        <f t="shared" si="13"/>
        <v>10</v>
      </c>
      <c r="H351" s="107">
        <v>43711</v>
      </c>
      <c r="I351" s="126">
        <v>2500</v>
      </c>
    </row>
    <row r="352" spans="1:9" hidden="1" outlineLevel="1" x14ac:dyDescent="0.35">
      <c r="A352" s="122" t="s">
        <v>6131</v>
      </c>
      <c r="B352" s="121" t="s">
        <v>6795</v>
      </c>
      <c r="C352" s="122" t="s">
        <v>6132</v>
      </c>
      <c r="D352" s="125" t="s">
        <v>624</v>
      </c>
      <c r="E352" s="125">
        <v>7</v>
      </c>
      <c r="F352" s="125">
        <v>9</v>
      </c>
      <c r="G352" s="125">
        <f t="shared" si="13"/>
        <v>16</v>
      </c>
      <c r="H352" s="107">
        <v>43711</v>
      </c>
      <c r="I352" s="126">
        <v>2500</v>
      </c>
    </row>
    <row r="353" spans="1:9" hidden="1" outlineLevel="1" x14ac:dyDescent="0.35">
      <c r="A353" s="122" t="s">
        <v>6131</v>
      </c>
      <c r="B353" s="121" t="s">
        <v>6796</v>
      </c>
      <c r="C353" s="122" t="s">
        <v>6132</v>
      </c>
      <c r="D353" s="125" t="s">
        <v>6797</v>
      </c>
      <c r="E353" s="125">
        <v>13</v>
      </c>
      <c r="F353" s="125">
        <v>8</v>
      </c>
      <c r="G353" s="125">
        <f t="shared" si="13"/>
        <v>21</v>
      </c>
      <c r="H353" s="107">
        <v>43711</v>
      </c>
      <c r="I353" s="126">
        <v>2500</v>
      </c>
    </row>
    <row r="354" spans="1:9" hidden="1" outlineLevel="1" x14ac:dyDescent="0.35">
      <c r="A354" s="122" t="s">
        <v>6131</v>
      </c>
      <c r="B354" s="121" t="s">
        <v>6798</v>
      </c>
      <c r="C354" s="122" t="s">
        <v>6132</v>
      </c>
      <c r="D354" s="125" t="s">
        <v>6799</v>
      </c>
      <c r="E354" s="125">
        <v>4</v>
      </c>
      <c r="F354" s="125">
        <v>5</v>
      </c>
      <c r="G354" s="125">
        <f t="shared" si="13"/>
        <v>9</v>
      </c>
      <c r="H354" s="107">
        <v>43711</v>
      </c>
      <c r="I354" s="126">
        <v>2000</v>
      </c>
    </row>
    <row r="355" spans="1:9" hidden="1" outlineLevel="1" x14ac:dyDescent="0.35">
      <c r="A355" s="122" t="s">
        <v>6131</v>
      </c>
      <c r="B355" s="121" t="s">
        <v>6800</v>
      </c>
      <c r="C355" s="122" t="s">
        <v>6132</v>
      </c>
      <c r="D355" s="125" t="s">
        <v>588</v>
      </c>
      <c r="E355" s="125">
        <v>2</v>
      </c>
      <c r="F355" s="125">
        <v>9</v>
      </c>
      <c r="G355" s="125">
        <f t="shared" si="13"/>
        <v>11</v>
      </c>
      <c r="H355" s="107">
        <v>43711</v>
      </c>
      <c r="I355" s="126">
        <v>2000</v>
      </c>
    </row>
    <row r="356" spans="1:9" hidden="1" outlineLevel="1" x14ac:dyDescent="0.35">
      <c r="A356" s="122" t="s">
        <v>6131</v>
      </c>
      <c r="B356" s="121" t="s">
        <v>6801</v>
      </c>
      <c r="C356" s="122" t="s">
        <v>6132</v>
      </c>
      <c r="D356" s="125" t="s">
        <v>6802</v>
      </c>
      <c r="E356" s="125">
        <v>3</v>
      </c>
      <c r="F356" s="125">
        <v>4</v>
      </c>
      <c r="G356" s="125">
        <f t="shared" si="13"/>
        <v>7</v>
      </c>
      <c r="H356" s="107">
        <v>43711</v>
      </c>
      <c r="I356" s="126">
        <v>2000</v>
      </c>
    </row>
    <row r="357" spans="1:9" hidden="1" outlineLevel="1" x14ac:dyDescent="0.35">
      <c r="A357" s="122" t="s">
        <v>6131</v>
      </c>
      <c r="B357" s="121" t="s">
        <v>6803</v>
      </c>
      <c r="C357" s="122" t="s">
        <v>6132</v>
      </c>
      <c r="D357" s="125" t="s">
        <v>6804</v>
      </c>
      <c r="E357" s="125">
        <v>4</v>
      </c>
      <c r="F357" s="125">
        <v>4</v>
      </c>
      <c r="G357" s="125">
        <f t="shared" si="13"/>
        <v>8</v>
      </c>
      <c r="H357" s="107">
        <v>43711</v>
      </c>
      <c r="I357" s="126">
        <v>2000</v>
      </c>
    </row>
    <row r="358" spans="1:9" hidden="1" outlineLevel="1" x14ac:dyDescent="0.35">
      <c r="A358" s="122" t="s">
        <v>6131</v>
      </c>
      <c r="B358" s="121" t="s">
        <v>6805</v>
      </c>
      <c r="C358" s="122" t="s">
        <v>6132</v>
      </c>
      <c r="D358" s="125" t="s">
        <v>6806</v>
      </c>
      <c r="E358" s="125">
        <v>8</v>
      </c>
      <c r="F358" s="125">
        <v>7</v>
      </c>
      <c r="G358" s="125">
        <f t="shared" si="13"/>
        <v>15</v>
      </c>
      <c r="H358" s="107">
        <v>43711</v>
      </c>
      <c r="I358" s="126">
        <v>2000</v>
      </c>
    </row>
    <row r="359" spans="1:9" hidden="1" outlineLevel="1" x14ac:dyDescent="0.35">
      <c r="A359" s="83" t="s">
        <v>6131</v>
      </c>
      <c r="B359" s="86" t="s">
        <v>6807</v>
      </c>
      <c r="C359" s="92" t="s">
        <v>6132</v>
      </c>
      <c r="D359" s="96" t="s">
        <v>4335</v>
      </c>
      <c r="E359" s="96">
        <v>2</v>
      </c>
      <c r="F359" s="96">
        <v>2</v>
      </c>
      <c r="G359" s="97">
        <f t="shared" si="13"/>
        <v>4</v>
      </c>
      <c r="H359" s="80">
        <v>43711</v>
      </c>
      <c r="I359" s="103">
        <v>1000</v>
      </c>
    </row>
    <row r="360" spans="1:9" hidden="1" outlineLevel="1" x14ac:dyDescent="0.35">
      <c r="A360" s="83" t="s">
        <v>6131</v>
      </c>
      <c r="B360" s="86" t="s">
        <v>6808</v>
      </c>
      <c r="C360" s="92" t="s">
        <v>6132</v>
      </c>
      <c r="D360" s="96" t="s">
        <v>510</v>
      </c>
      <c r="E360" s="96">
        <v>3</v>
      </c>
      <c r="F360" s="96">
        <v>2</v>
      </c>
      <c r="G360" s="97">
        <f t="shared" si="13"/>
        <v>5</v>
      </c>
      <c r="H360" s="80">
        <v>43711</v>
      </c>
      <c r="I360" s="103">
        <v>1000</v>
      </c>
    </row>
    <row r="361" spans="1:9" hidden="1" outlineLevel="1" x14ac:dyDescent="0.35">
      <c r="A361" s="83" t="s">
        <v>6131</v>
      </c>
      <c r="B361" s="86" t="s">
        <v>6809</v>
      </c>
      <c r="C361" s="92" t="s">
        <v>6132</v>
      </c>
      <c r="D361" s="96" t="s">
        <v>6810</v>
      </c>
      <c r="E361" s="96">
        <v>2</v>
      </c>
      <c r="F361" s="96">
        <v>2</v>
      </c>
      <c r="G361" s="97">
        <f t="shared" si="13"/>
        <v>4</v>
      </c>
      <c r="H361" s="80">
        <v>43711</v>
      </c>
      <c r="I361" s="103">
        <v>1000</v>
      </c>
    </row>
    <row r="362" spans="1:9" hidden="1" outlineLevel="1" x14ac:dyDescent="0.35">
      <c r="A362" s="83" t="s">
        <v>6131</v>
      </c>
      <c r="B362" s="86" t="s">
        <v>6811</v>
      </c>
      <c r="C362" s="92" t="s">
        <v>6132</v>
      </c>
      <c r="D362" s="96" t="s">
        <v>6812</v>
      </c>
      <c r="E362" s="96">
        <v>2</v>
      </c>
      <c r="F362" s="96">
        <v>2</v>
      </c>
      <c r="G362" s="97">
        <f t="shared" si="13"/>
        <v>4</v>
      </c>
      <c r="H362" s="80">
        <v>43711</v>
      </c>
      <c r="I362" s="103">
        <v>1000</v>
      </c>
    </row>
    <row r="363" spans="1:9" hidden="1" outlineLevel="1" x14ac:dyDescent="0.35">
      <c r="A363" s="83" t="s">
        <v>6131</v>
      </c>
      <c r="B363" s="86" t="s">
        <v>6813</v>
      </c>
      <c r="C363" s="92" t="s">
        <v>6132</v>
      </c>
      <c r="D363" s="96" t="s">
        <v>6814</v>
      </c>
      <c r="E363" s="96">
        <v>5</v>
      </c>
      <c r="F363" s="96">
        <v>5</v>
      </c>
      <c r="G363" s="97">
        <f t="shared" si="13"/>
        <v>10</v>
      </c>
      <c r="H363" s="80">
        <v>43711</v>
      </c>
      <c r="I363" s="103">
        <v>1000</v>
      </c>
    </row>
    <row r="364" spans="1:9" hidden="1" outlineLevel="1" x14ac:dyDescent="0.35">
      <c r="A364" s="83" t="s">
        <v>6131</v>
      </c>
      <c r="B364" s="86" t="s">
        <v>6815</v>
      </c>
      <c r="C364" s="92" t="s">
        <v>6132</v>
      </c>
      <c r="D364" s="96" t="s">
        <v>6816</v>
      </c>
      <c r="E364" s="96">
        <v>6</v>
      </c>
      <c r="F364" s="96">
        <v>12</v>
      </c>
      <c r="G364" s="97">
        <f t="shared" si="13"/>
        <v>18</v>
      </c>
      <c r="H364" s="80">
        <v>43711</v>
      </c>
      <c r="I364" s="103">
        <v>1000</v>
      </c>
    </row>
    <row r="365" spans="1:9" hidden="1" outlineLevel="1" x14ac:dyDescent="0.35">
      <c r="A365" s="83" t="s">
        <v>6131</v>
      </c>
      <c r="B365" s="86" t="s">
        <v>6817</v>
      </c>
      <c r="C365" s="92" t="s">
        <v>6132</v>
      </c>
      <c r="D365" s="96" t="s">
        <v>6818</v>
      </c>
      <c r="E365" s="96">
        <v>4</v>
      </c>
      <c r="F365" s="96">
        <v>4</v>
      </c>
      <c r="G365" s="97">
        <f t="shared" si="13"/>
        <v>8</v>
      </c>
      <c r="H365" s="80">
        <v>43711</v>
      </c>
      <c r="I365" s="103">
        <v>30</v>
      </c>
    </row>
    <row r="366" spans="1:9" hidden="1" outlineLevel="1" x14ac:dyDescent="0.35">
      <c r="A366" s="83" t="s">
        <v>6131</v>
      </c>
      <c r="B366" s="86" t="s">
        <v>6819</v>
      </c>
      <c r="C366" s="92" t="s">
        <v>6132</v>
      </c>
      <c r="D366" s="96" t="s">
        <v>6820</v>
      </c>
      <c r="E366" s="96">
        <v>3</v>
      </c>
      <c r="F366" s="96">
        <v>4</v>
      </c>
      <c r="G366" s="97">
        <f t="shared" si="13"/>
        <v>7</v>
      </c>
      <c r="H366" s="80">
        <v>43711</v>
      </c>
      <c r="I366" s="103">
        <v>1000</v>
      </c>
    </row>
    <row r="367" spans="1:9" hidden="1" outlineLevel="1" x14ac:dyDescent="0.35">
      <c r="A367" s="83" t="s">
        <v>6131</v>
      </c>
      <c r="B367" s="86" t="s">
        <v>6821</v>
      </c>
      <c r="C367" s="92" t="s">
        <v>6132</v>
      </c>
      <c r="D367" s="96" t="s">
        <v>6822</v>
      </c>
      <c r="E367" s="96">
        <v>3</v>
      </c>
      <c r="F367" s="96">
        <v>4</v>
      </c>
      <c r="G367" s="97">
        <f t="shared" si="13"/>
        <v>7</v>
      </c>
      <c r="H367" s="80">
        <v>43711</v>
      </c>
      <c r="I367" s="103">
        <v>1000</v>
      </c>
    </row>
    <row r="368" spans="1:9" hidden="1" outlineLevel="1" x14ac:dyDescent="0.35">
      <c r="A368" s="83" t="s">
        <v>6131</v>
      </c>
      <c r="B368" s="86" t="s">
        <v>6823</v>
      </c>
      <c r="C368" s="92" t="s">
        <v>6132</v>
      </c>
      <c r="D368" s="96" t="s">
        <v>6824</v>
      </c>
      <c r="E368" s="96">
        <v>2</v>
      </c>
      <c r="F368" s="96">
        <v>2</v>
      </c>
      <c r="G368" s="97">
        <f t="shared" si="13"/>
        <v>4</v>
      </c>
      <c r="H368" s="80">
        <v>43711</v>
      </c>
      <c r="I368" s="103">
        <v>1000</v>
      </c>
    </row>
    <row r="369" spans="1:9" hidden="1" outlineLevel="1" x14ac:dyDescent="0.35">
      <c r="A369" s="122" t="s">
        <v>6131</v>
      </c>
      <c r="B369" s="121" t="s">
        <v>6825</v>
      </c>
      <c r="C369" s="122" t="s">
        <v>6132</v>
      </c>
      <c r="D369" s="125" t="s">
        <v>6826</v>
      </c>
      <c r="E369" s="125">
        <v>0</v>
      </c>
      <c r="F369" s="125">
        <v>1</v>
      </c>
      <c r="G369" s="125">
        <f t="shared" si="13"/>
        <v>1</v>
      </c>
      <c r="H369" s="107">
        <v>43711</v>
      </c>
      <c r="I369" s="126">
        <v>1500</v>
      </c>
    </row>
    <row r="370" spans="1:9" hidden="1" outlineLevel="1" x14ac:dyDescent="0.35">
      <c r="A370" s="122" t="s">
        <v>6131</v>
      </c>
      <c r="B370" s="121" t="s">
        <v>6827</v>
      </c>
      <c r="C370" s="122" t="s">
        <v>6132</v>
      </c>
      <c r="D370" s="125" t="s">
        <v>6828</v>
      </c>
      <c r="E370" s="125">
        <v>2</v>
      </c>
      <c r="F370" s="125">
        <v>2</v>
      </c>
      <c r="G370" s="125">
        <f t="shared" si="13"/>
        <v>4</v>
      </c>
      <c r="H370" s="107">
        <v>43711</v>
      </c>
      <c r="I370" s="126">
        <v>1500</v>
      </c>
    </row>
    <row r="371" spans="1:9" hidden="1" outlineLevel="1" x14ac:dyDescent="0.35">
      <c r="A371" s="122" t="s">
        <v>6131</v>
      </c>
      <c r="B371" s="121" t="s">
        <v>6829</v>
      </c>
      <c r="C371" s="122" t="s">
        <v>6132</v>
      </c>
      <c r="D371" s="125" t="s">
        <v>6830</v>
      </c>
      <c r="E371" s="125">
        <v>3</v>
      </c>
      <c r="F371" s="125">
        <v>4</v>
      </c>
      <c r="G371" s="125">
        <f t="shared" si="13"/>
        <v>7</v>
      </c>
      <c r="H371" s="107">
        <v>43711</v>
      </c>
      <c r="I371" s="126">
        <v>1500</v>
      </c>
    </row>
    <row r="372" spans="1:9" hidden="1" outlineLevel="1" x14ac:dyDescent="0.35">
      <c r="A372" s="83" t="s">
        <v>6131</v>
      </c>
      <c r="B372" s="86" t="s">
        <v>6831</v>
      </c>
      <c r="C372" s="92" t="s">
        <v>6132</v>
      </c>
      <c r="D372" s="96" t="s">
        <v>6832</v>
      </c>
      <c r="E372" s="96">
        <v>1</v>
      </c>
      <c r="F372" s="96">
        <v>1</v>
      </c>
      <c r="G372" s="97">
        <f t="shared" si="13"/>
        <v>2</v>
      </c>
      <c r="H372" s="80">
        <v>43711</v>
      </c>
      <c r="I372" s="103">
        <v>1000</v>
      </c>
    </row>
    <row r="373" spans="1:9" hidden="1" outlineLevel="1" x14ac:dyDescent="0.35">
      <c r="A373" s="83" t="s">
        <v>6131</v>
      </c>
      <c r="B373" s="86" t="s">
        <v>6833</v>
      </c>
      <c r="C373" s="92" t="s">
        <v>6132</v>
      </c>
      <c r="D373" s="96" t="s">
        <v>232</v>
      </c>
      <c r="E373" s="96">
        <v>1</v>
      </c>
      <c r="F373" s="96">
        <v>1</v>
      </c>
      <c r="G373" s="97">
        <f t="shared" si="13"/>
        <v>2</v>
      </c>
      <c r="H373" s="80">
        <v>43711</v>
      </c>
      <c r="I373" s="103">
        <v>1000</v>
      </c>
    </row>
    <row r="374" spans="1:9" ht="15" collapsed="1" thickBot="1" x14ac:dyDescent="0.4">
      <c r="A374" s="84" t="s">
        <v>6131</v>
      </c>
      <c r="B374" s="87"/>
      <c r="C374" s="93" t="s">
        <v>6132</v>
      </c>
      <c r="D374" s="94">
        <f>COUNTA(D336:D373)</f>
        <v>38</v>
      </c>
      <c r="E374" s="94">
        <f>SUM(E336:E373)</f>
        <v>153</v>
      </c>
      <c r="F374" s="94">
        <f t="shared" ref="F374:G374" si="14">SUM(F336:F373)</f>
        <v>185</v>
      </c>
      <c r="G374" s="94">
        <f t="shared" si="14"/>
        <v>338</v>
      </c>
      <c r="H374" s="105">
        <v>43711</v>
      </c>
      <c r="I374" s="95">
        <f>AVERAGE(I336:I373)</f>
        <v>1359.8684210526317</v>
      </c>
    </row>
    <row r="375" spans="1:9" hidden="1" outlineLevel="1" x14ac:dyDescent="0.35">
      <c r="A375" s="85" t="s">
        <v>6133</v>
      </c>
      <c r="B375" s="88" t="s">
        <v>6834</v>
      </c>
      <c r="C375" s="111" t="s">
        <v>6134</v>
      </c>
      <c r="D375" s="85" t="s">
        <v>6835</v>
      </c>
      <c r="E375" s="111">
        <v>3</v>
      </c>
      <c r="F375" s="111">
        <v>3</v>
      </c>
      <c r="G375" s="112">
        <f>E375+F375</f>
        <v>6</v>
      </c>
      <c r="H375" s="80">
        <v>43775</v>
      </c>
      <c r="I375" s="123">
        <v>70</v>
      </c>
    </row>
    <row r="376" spans="1:9" hidden="1" outlineLevel="1" x14ac:dyDescent="0.35">
      <c r="A376" s="83" t="s">
        <v>6133</v>
      </c>
      <c r="B376" s="86" t="s">
        <v>6836</v>
      </c>
      <c r="C376" s="89" t="s">
        <v>6134</v>
      </c>
      <c r="D376" s="83" t="s">
        <v>6837</v>
      </c>
      <c r="E376" s="89">
        <v>1</v>
      </c>
      <c r="F376" s="89">
        <v>3</v>
      </c>
      <c r="G376" s="90">
        <f t="shared" ref="G376:G439" si="15">E376+F376</f>
        <v>4</v>
      </c>
      <c r="H376" s="80">
        <v>43775</v>
      </c>
      <c r="I376" s="91">
        <v>70</v>
      </c>
    </row>
    <row r="377" spans="1:9" hidden="1" outlineLevel="1" x14ac:dyDescent="0.35">
      <c r="A377" s="83" t="s">
        <v>6133</v>
      </c>
      <c r="B377" s="86" t="s">
        <v>6838</v>
      </c>
      <c r="C377" s="89" t="s">
        <v>6134</v>
      </c>
      <c r="D377" s="83" t="s">
        <v>6839</v>
      </c>
      <c r="E377" s="89">
        <v>7</v>
      </c>
      <c r="F377" s="89">
        <v>4</v>
      </c>
      <c r="G377" s="90">
        <f t="shared" si="15"/>
        <v>11</v>
      </c>
      <c r="H377" s="80">
        <v>43775</v>
      </c>
      <c r="I377" s="91">
        <v>60</v>
      </c>
    </row>
    <row r="378" spans="1:9" hidden="1" outlineLevel="1" x14ac:dyDescent="0.35">
      <c r="A378" s="83" t="s">
        <v>6133</v>
      </c>
      <c r="B378" s="86" t="s">
        <v>6840</v>
      </c>
      <c r="C378" s="89" t="s">
        <v>6134</v>
      </c>
      <c r="D378" s="83" t="s">
        <v>6841</v>
      </c>
      <c r="E378" s="89">
        <v>1</v>
      </c>
      <c r="F378" s="89">
        <v>2</v>
      </c>
      <c r="G378" s="90">
        <f t="shared" si="15"/>
        <v>3</v>
      </c>
      <c r="H378" s="80">
        <v>43775</v>
      </c>
      <c r="I378" s="91">
        <v>80</v>
      </c>
    </row>
    <row r="379" spans="1:9" hidden="1" outlineLevel="1" x14ac:dyDescent="0.35">
      <c r="A379" s="83" t="s">
        <v>6133</v>
      </c>
      <c r="B379" s="86" t="s">
        <v>6842</v>
      </c>
      <c r="C379" s="89" t="s">
        <v>6134</v>
      </c>
      <c r="D379" s="83" t="s">
        <v>6843</v>
      </c>
      <c r="E379" s="89">
        <v>1</v>
      </c>
      <c r="F379" s="89">
        <v>2</v>
      </c>
      <c r="G379" s="90">
        <f t="shared" si="15"/>
        <v>3</v>
      </c>
      <c r="H379" s="80">
        <v>43775</v>
      </c>
      <c r="I379" s="91">
        <v>80</v>
      </c>
    </row>
    <row r="380" spans="1:9" hidden="1" outlineLevel="1" x14ac:dyDescent="0.35">
      <c r="A380" s="83" t="s">
        <v>6133</v>
      </c>
      <c r="B380" s="86" t="s">
        <v>6844</v>
      </c>
      <c r="C380" s="89" t="s">
        <v>6134</v>
      </c>
      <c r="D380" s="83" t="s">
        <v>6845</v>
      </c>
      <c r="E380" s="89">
        <v>4</v>
      </c>
      <c r="F380" s="89">
        <v>1</v>
      </c>
      <c r="G380" s="90">
        <f t="shared" si="15"/>
        <v>5</v>
      </c>
      <c r="H380" s="80">
        <v>43775</v>
      </c>
      <c r="I380" s="91">
        <v>80</v>
      </c>
    </row>
    <row r="381" spans="1:9" hidden="1" outlineLevel="1" x14ac:dyDescent="0.35">
      <c r="A381" s="83" t="s">
        <v>6133</v>
      </c>
      <c r="B381" s="86" t="s">
        <v>6846</v>
      </c>
      <c r="C381" s="89" t="s">
        <v>6134</v>
      </c>
      <c r="D381" s="83" t="s">
        <v>6847</v>
      </c>
      <c r="E381" s="89">
        <v>1</v>
      </c>
      <c r="F381" s="89">
        <v>2</v>
      </c>
      <c r="G381" s="90">
        <f t="shared" si="15"/>
        <v>3</v>
      </c>
      <c r="H381" s="80">
        <v>43775</v>
      </c>
      <c r="I381" s="91">
        <v>90</v>
      </c>
    </row>
    <row r="382" spans="1:9" hidden="1" outlineLevel="1" x14ac:dyDescent="0.35">
      <c r="A382" s="83" t="s">
        <v>6133</v>
      </c>
      <c r="B382" s="86" t="s">
        <v>6848</v>
      </c>
      <c r="C382" s="89" t="s">
        <v>6134</v>
      </c>
      <c r="D382" s="83" t="s">
        <v>6849</v>
      </c>
      <c r="E382" s="89">
        <v>0</v>
      </c>
      <c r="F382" s="89">
        <v>2</v>
      </c>
      <c r="G382" s="90">
        <f t="shared" si="15"/>
        <v>2</v>
      </c>
      <c r="H382" s="80">
        <v>43775</v>
      </c>
      <c r="I382" s="91">
        <v>90</v>
      </c>
    </row>
    <row r="383" spans="1:9" hidden="1" outlineLevel="1" x14ac:dyDescent="0.35">
      <c r="A383" s="83" t="s">
        <v>6133</v>
      </c>
      <c r="B383" s="86" t="s">
        <v>6850</v>
      </c>
      <c r="C383" s="89" t="s">
        <v>6134</v>
      </c>
      <c r="D383" s="83" t="s">
        <v>6851</v>
      </c>
      <c r="E383" s="89">
        <v>2</v>
      </c>
      <c r="F383" s="89">
        <v>2</v>
      </c>
      <c r="G383" s="90">
        <f t="shared" si="15"/>
        <v>4</v>
      </c>
      <c r="H383" s="80">
        <v>43775</v>
      </c>
      <c r="I383" s="91">
        <v>90</v>
      </c>
    </row>
    <row r="384" spans="1:9" hidden="1" outlineLevel="1" x14ac:dyDescent="0.35">
      <c r="A384" s="83" t="s">
        <v>6133</v>
      </c>
      <c r="B384" s="86" t="s">
        <v>6852</v>
      </c>
      <c r="C384" s="89" t="s">
        <v>6134</v>
      </c>
      <c r="D384" s="92" t="s">
        <v>6853</v>
      </c>
      <c r="E384" s="89">
        <v>5</v>
      </c>
      <c r="F384" s="89">
        <v>2</v>
      </c>
      <c r="G384" s="90">
        <f t="shared" si="15"/>
        <v>7</v>
      </c>
      <c r="H384" s="80">
        <v>43775</v>
      </c>
      <c r="I384" s="91">
        <v>90</v>
      </c>
    </row>
    <row r="385" spans="1:9" hidden="1" outlineLevel="1" x14ac:dyDescent="0.35">
      <c r="A385" s="83" t="s">
        <v>6133</v>
      </c>
      <c r="B385" s="86" t="s">
        <v>6854</v>
      </c>
      <c r="C385" s="89" t="s">
        <v>6134</v>
      </c>
      <c r="D385" s="92" t="s">
        <v>6855</v>
      </c>
      <c r="E385" s="89">
        <v>2</v>
      </c>
      <c r="F385" s="89">
        <v>4</v>
      </c>
      <c r="G385" s="90">
        <f t="shared" si="15"/>
        <v>6</v>
      </c>
      <c r="H385" s="80">
        <v>43775</v>
      </c>
      <c r="I385" s="91">
        <v>90</v>
      </c>
    </row>
    <row r="386" spans="1:9" hidden="1" outlineLevel="1" x14ac:dyDescent="0.35">
      <c r="A386" s="83" t="s">
        <v>6133</v>
      </c>
      <c r="B386" s="86" t="s">
        <v>6856</v>
      </c>
      <c r="C386" s="89" t="s">
        <v>6134</v>
      </c>
      <c r="D386" s="92" t="s">
        <v>6857</v>
      </c>
      <c r="E386" s="89">
        <v>2</v>
      </c>
      <c r="F386" s="89">
        <v>2</v>
      </c>
      <c r="G386" s="90">
        <f t="shared" si="15"/>
        <v>4</v>
      </c>
      <c r="H386" s="80">
        <v>43775</v>
      </c>
      <c r="I386" s="91">
        <v>100</v>
      </c>
    </row>
    <row r="387" spans="1:9" hidden="1" outlineLevel="1" x14ac:dyDescent="0.35">
      <c r="A387" s="83" t="s">
        <v>6133</v>
      </c>
      <c r="B387" s="86" t="s">
        <v>6858</v>
      </c>
      <c r="C387" s="89" t="s">
        <v>6134</v>
      </c>
      <c r="D387" s="92" t="s">
        <v>6859</v>
      </c>
      <c r="E387" s="89">
        <v>3</v>
      </c>
      <c r="F387" s="89">
        <v>2</v>
      </c>
      <c r="G387" s="90">
        <f t="shared" si="15"/>
        <v>5</v>
      </c>
      <c r="H387" s="80">
        <v>43775</v>
      </c>
      <c r="I387" s="91">
        <v>100</v>
      </c>
    </row>
    <row r="388" spans="1:9" hidden="1" outlineLevel="1" x14ac:dyDescent="0.35">
      <c r="A388" s="83" t="s">
        <v>6133</v>
      </c>
      <c r="B388" s="86" t="s">
        <v>6860</v>
      </c>
      <c r="C388" s="89" t="s">
        <v>6134</v>
      </c>
      <c r="D388" s="92" t="s">
        <v>6861</v>
      </c>
      <c r="E388" s="89">
        <v>2</v>
      </c>
      <c r="F388" s="89">
        <v>1</v>
      </c>
      <c r="G388" s="90">
        <f t="shared" si="15"/>
        <v>3</v>
      </c>
      <c r="H388" s="80">
        <v>43775</v>
      </c>
      <c r="I388" s="91">
        <v>70</v>
      </c>
    </row>
    <row r="389" spans="1:9" hidden="1" outlineLevel="1" x14ac:dyDescent="0.35">
      <c r="A389" s="83" t="s">
        <v>6133</v>
      </c>
      <c r="B389" s="86" t="s">
        <v>6862</v>
      </c>
      <c r="C389" s="89" t="s">
        <v>6134</v>
      </c>
      <c r="D389" s="92" t="s">
        <v>6863</v>
      </c>
      <c r="E389" s="89">
        <v>6</v>
      </c>
      <c r="F389" s="89">
        <v>4</v>
      </c>
      <c r="G389" s="90">
        <f t="shared" si="15"/>
        <v>10</v>
      </c>
      <c r="H389" s="80">
        <v>43775</v>
      </c>
      <c r="I389" s="91">
        <v>100</v>
      </c>
    </row>
    <row r="390" spans="1:9" hidden="1" outlineLevel="1" x14ac:dyDescent="0.35">
      <c r="A390" s="83" t="s">
        <v>6133</v>
      </c>
      <c r="B390" s="86" t="s">
        <v>6864</v>
      </c>
      <c r="C390" s="89" t="s">
        <v>6134</v>
      </c>
      <c r="D390" s="92" t="s">
        <v>6865</v>
      </c>
      <c r="E390" s="89">
        <v>1</v>
      </c>
      <c r="F390" s="89">
        <v>4</v>
      </c>
      <c r="G390" s="90">
        <f t="shared" si="15"/>
        <v>5</v>
      </c>
      <c r="H390" s="80">
        <v>43775</v>
      </c>
      <c r="I390" s="91">
        <v>75</v>
      </c>
    </row>
    <row r="391" spans="1:9" hidden="1" outlineLevel="1" x14ac:dyDescent="0.35">
      <c r="A391" s="83" t="s">
        <v>6133</v>
      </c>
      <c r="B391" s="86" t="s">
        <v>6866</v>
      </c>
      <c r="C391" s="89" t="s">
        <v>6134</v>
      </c>
      <c r="D391" s="92" t="s">
        <v>6867</v>
      </c>
      <c r="E391" s="89">
        <v>3</v>
      </c>
      <c r="F391" s="89">
        <v>2</v>
      </c>
      <c r="G391" s="90">
        <f t="shared" si="15"/>
        <v>5</v>
      </c>
      <c r="H391" s="80">
        <v>43775</v>
      </c>
      <c r="I391" s="91">
        <v>80</v>
      </c>
    </row>
    <row r="392" spans="1:9" hidden="1" outlineLevel="1" x14ac:dyDescent="0.35">
      <c r="A392" s="83" t="s">
        <v>6133</v>
      </c>
      <c r="B392" s="86" t="s">
        <v>6868</v>
      </c>
      <c r="C392" s="89" t="s">
        <v>6134</v>
      </c>
      <c r="D392" s="92" t="s">
        <v>6869</v>
      </c>
      <c r="E392" s="89">
        <v>2</v>
      </c>
      <c r="F392" s="89">
        <v>2</v>
      </c>
      <c r="G392" s="90">
        <f t="shared" si="15"/>
        <v>4</v>
      </c>
      <c r="H392" s="80">
        <v>43775</v>
      </c>
      <c r="I392" s="91">
        <v>110</v>
      </c>
    </row>
    <row r="393" spans="1:9" hidden="1" outlineLevel="1" x14ac:dyDescent="0.35">
      <c r="A393" s="83" t="s">
        <v>6133</v>
      </c>
      <c r="B393" s="86" t="s">
        <v>6870</v>
      </c>
      <c r="C393" s="89" t="s">
        <v>6134</v>
      </c>
      <c r="D393" s="92" t="s">
        <v>6871</v>
      </c>
      <c r="E393" s="89">
        <v>2</v>
      </c>
      <c r="F393" s="89">
        <v>2</v>
      </c>
      <c r="G393" s="90">
        <f t="shared" si="15"/>
        <v>4</v>
      </c>
      <c r="H393" s="80">
        <v>43775</v>
      </c>
      <c r="I393" s="91">
        <v>40</v>
      </c>
    </row>
    <row r="394" spans="1:9" hidden="1" outlineLevel="1" x14ac:dyDescent="0.35">
      <c r="A394" s="83" t="s">
        <v>6133</v>
      </c>
      <c r="B394" s="86" t="s">
        <v>6872</v>
      </c>
      <c r="C394" s="89" t="s">
        <v>6134</v>
      </c>
      <c r="D394" s="83" t="s">
        <v>6873</v>
      </c>
      <c r="E394" s="89">
        <v>2</v>
      </c>
      <c r="F394" s="89">
        <v>2</v>
      </c>
      <c r="G394" s="90">
        <f t="shared" si="15"/>
        <v>4</v>
      </c>
      <c r="H394" s="80">
        <v>43775</v>
      </c>
      <c r="I394" s="91">
        <v>50</v>
      </c>
    </row>
    <row r="395" spans="1:9" hidden="1" outlineLevel="1" x14ac:dyDescent="0.35">
      <c r="A395" s="83" t="s">
        <v>6133</v>
      </c>
      <c r="B395" s="86" t="s">
        <v>6874</v>
      </c>
      <c r="C395" s="89" t="s">
        <v>6134</v>
      </c>
      <c r="D395" s="83" t="s">
        <v>6875</v>
      </c>
      <c r="E395" s="89">
        <v>3</v>
      </c>
      <c r="F395" s="89">
        <v>2</v>
      </c>
      <c r="G395" s="90">
        <f t="shared" si="15"/>
        <v>5</v>
      </c>
      <c r="H395" s="80">
        <v>43775</v>
      </c>
      <c r="I395" s="91">
        <v>40</v>
      </c>
    </row>
    <row r="396" spans="1:9" hidden="1" outlineLevel="1" x14ac:dyDescent="0.35">
      <c r="A396" s="83" t="s">
        <v>6133</v>
      </c>
      <c r="B396" s="86" t="s">
        <v>6876</v>
      </c>
      <c r="C396" s="89" t="s">
        <v>6134</v>
      </c>
      <c r="D396" s="83" t="s">
        <v>6877</v>
      </c>
      <c r="E396" s="89">
        <v>4</v>
      </c>
      <c r="F396" s="89">
        <v>1</v>
      </c>
      <c r="G396" s="90">
        <f t="shared" si="15"/>
        <v>5</v>
      </c>
      <c r="H396" s="80">
        <v>43775</v>
      </c>
      <c r="I396" s="91">
        <v>30</v>
      </c>
    </row>
    <row r="397" spans="1:9" hidden="1" outlineLevel="1" x14ac:dyDescent="0.35">
      <c r="A397" s="83" t="s">
        <v>6133</v>
      </c>
      <c r="B397" s="86" t="s">
        <v>6878</v>
      </c>
      <c r="C397" s="89" t="s">
        <v>6134</v>
      </c>
      <c r="D397" s="83" t="s">
        <v>6879</v>
      </c>
      <c r="E397" s="89">
        <v>3</v>
      </c>
      <c r="F397" s="89">
        <v>4</v>
      </c>
      <c r="G397" s="90">
        <f t="shared" si="15"/>
        <v>7</v>
      </c>
      <c r="H397" s="80">
        <v>43775</v>
      </c>
      <c r="I397" s="91">
        <v>50</v>
      </c>
    </row>
    <row r="398" spans="1:9" hidden="1" outlineLevel="1" x14ac:dyDescent="0.35">
      <c r="A398" s="83" t="s">
        <v>6133</v>
      </c>
      <c r="B398" s="86" t="s">
        <v>6880</v>
      </c>
      <c r="C398" s="89" t="s">
        <v>6134</v>
      </c>
      <c r="D398" s="92" t="s">
        <v>6881</v>
      </c>
      <c r="E398" s="89">
        <v>4</v>
      </c>
      <c r="F398" s="89">
        <v>5</v>
      </c>
      <c r="G398" s="90">
        <f t="shared" si="15"/>
        <v>9</v>
      </c>
      <c r="H398" s="80">
        <v>43775</v>
      </c>
      <c r="I398" s="91">
        <v>30</v>
      </c>
    </row>
    <row r="399" spans="1:9" hidden="1" outlineLevel="1" x14ac:dyDescent="0.35">
      <c r="A399" s="83" t="s">
        <v>6133</v>
      </c>
      <c r="B399" s="86" t="s">
        <v>6882</v>
      </c>
      <c r="C399" s="89" t="s">
        <v>6134</v>
      </c>
      <c r="D399" s="92" t="s">
        <v>6883</v>
      </c>
      <c r="E399" s="89">
        <v>5</v>
      </c>
      <c r="F399" s="89">
        <v>4</v>
      </c>
      <c r="G399" s="90">
        <f t="shared" si="15"/>
        <v>9</v>
      </c>
      <c r="H399" s="80">
        <v>43775</v>
      </c>
      <c r="I399" s="91">
        <v>20</v>
      </c>
    </row>
    <row r="400" spans="1:9" hidden="1" outlineLevel="1" x14ac:dyDescent="0.35">
      <c r="A400" s="83" t="s">
        <v>6133</v>
      </c>
      <c r="B400" s="86" t="s">
        <v>6884</v>
      </c>
      <c r="C400" s="89" t="s">
        <v>6134</v>
      </c>
      <c r="D400" s="92" t="s">
        <v>6885</v>
      </c>
      <c r="E400" s="89">
        <v>8</v>
      </c>
      <c r="F400" s="89">
        <v>4</v>
      </c>
      <c r="G400" s="90">
        <f t="shared" si="15"/>
        <v>12</v>
      </c>
      <c r="H400" s="80">
        <v>43775</v>
      </c>
      <c r="I400" s="91">
        <v>25</v>
      </c>
    </row>
    <row r="401" spans="1:9" hidden="1" outlineLevel="1" x14ac:dyDescent="0.35">
      <c r="A401" s="83" t="s">
        <v>6133</v>
      </c>
      <c r="B401" s="86" t="s">
        <v>6886</v>
      </c>
      <c r="C401" s="89" t="s">
        <v>6134</v>
      </c>
      <c r="D401" s="92" t="s">
        <v>4003</v>
      </c>
      <c r="E401" s="89">
        <v>4</v>
      </c>
      <c r="F401" s="89">
        <v>5</v>
      </c>
      <c r="G401" s="90">
        <f t="shared" si="15"/>
        <v>9</v>
      </c>
      <c r="H401" s="80">
        <v>43775</v>
      </c>
      <c r="I401" s="91">
        <v>40</v>
      </c>
    </row>
    <row r="402" spans="1:9" hidden="1" outlineLevel="1" x14ac:dyDescent="0.35">
      <c r="A402" s="83" t="s">
        <v>6133</v>
      </c>
      <c r="B402" s="86" t="s">
        <v>6887</v>
      </c>
      <c r="C402" s="89" t="s">
        <v>6134</v>
      </c>
      <c r="D402" s="92" t="s">
        <v>6888</v>
      </c>
      <c r="E402" s="89">
        <v>3</v>
      </c>
      <c r="F402" s="89">
        <v>2</v>
      </c>
      <c r="G402" s="90">
        <f t="shared" si="15"/>
        <v>5</v>
      </c>
      <c r="H402" s="80">
        <v>43775</v>
      </c>
      <c r="I402" s="91">
        <v>20</v>
      </c>
    </row>
    <row r="403" spans="1:9" hidden="1" outlineLevel="1" x14ac:dyDescent="0.35">
      <c r="A403" s="83" t="s">
        <v>6133</v>
      </c>
      <c r="B403" s="86" t="s">
        <v>6889</v>
      </c>
      <c r="C403" s="89" t="s">
        <v>6134</v>
      </c>
      <c r="D403" s="92" t="s">
        <v>6890</v>
      </c>
      <c r="E403" s="89">
        <v>3</v>
      </c>
      <c r="F403" s="89">
        <v>4</v>
      </c>
      <c r="G403" s="90">
        <f t="shared" si="15"/>
        <v>7</v>
      </c>
      <c r="H403" s="80">
        <v>43775</v>
      </c>
      <c r="I403" s="91">
        <v>25</v>
      </c>
    </row>
    <row r="404" spans="1:9" hidden="1" outlineLevel="1" x14ac:dyDescent="0.35">
      <c r="A404" s="83" t="s">
        <v>6133</v>
      </c>
      <c r="B404" s="86" t="s">
        <v>6891</v>
      </c>
      <c r="C404" s="89" t="s">
        <v>6134</v>
      </c>
      <c r="D404" s="92" t="s">
        <v>6892</v>
      </c>
      <c r="E404" s="89">
        <v>3</v>
      </c>
      <c r="F404" s="89">
        <v>4</v>
      </c>
      <c r="G404" s="90">
        <f t="shared" si="15"/>
        <v>7</v>
      </c>
      <c r="H404" s="80">
        <v>43775</v>
      </c>
      <c r="I404" s="91">
        <v>30</v>
      </c>
    </row>
    <row r="405" spans="1:9" hidden="1" outlineLevel="1" x14ac:dyDescent="0.35">
      <c r="A405" s="83" t="s">
        <v>6133</v>
      </c>
      <c r="B405" s="86" t="s">
        <v>6893</v>
      </c>
      <c r="C405" s="89" t="s">
        <v>6134</v>
      </c>
      <c r="D405" s="92" t="s">
        <v>6894</v>
      </c>
      <c r="E405" s="89">
        <v>4</v>
      </c>
      <c r="F405" s="89">
        <v>4</v>
      </c>
      <c r="G405" s="90">
        <f t="shared" si="15"/>
        <v>8</v>
      </c>
      <c r="H405" s="80">
        <v>43775</v>
      </c>
      <c r="I405" s="91">
        <v>35</v>
      </c>
    </row>
    <row r="406" spans="1:9" hidden="1" outlineLevel="1" x14ac:dyDescent="0.35">
      <c r="A406" s="83" t="s">
        <v>6133</v>
      </c>
      <c r="B406" s="86" t="s">
        <v>6895</v>
      </c>
      <c r="C406" s="89" t="s">
        <v>6134</v>
      </c>
      <c r="D406" s="92" t="s">
        <v>6896</v>
      </c>
      <c r="E406" s="89">
        <v>3</v>
      </c>
      <c r="F406" s="89">
        <v>2</v>
      </c>
      <c r="G406" s="90">
        <f t="shared" si="15"/>
        <v>5</v>
      </c>
      <c r="H406" s="80">
        <v>43775</v>
      </c>
      <c r="I406" s="91">
        <v>40</v>
      </c>
    </row>
    <row r="407" spans="1:9" hidden="1" outlineLevel="1" x14ac:dyDescent="0.35">
      <c r="A407" s="83" t="s">
        <v>6133</v>
      </c>
      <c r="B407" s="86" t="s">
        <v>6897</v>
      </c>
      <c r="C407" s="89" t="s">
        <v>6134</v>
      </c>
      <c r="D407" s="92" t="s">
        <v>6898</v>
      </c>
      <c r="E407" s="89">
        <v>5</v>
      </c>
      <c r="F407" s="89">
        <v>3</v>
      </c>
      <c r="G407" s="90">
        <f t="shared" si="15"/>
        <v>8</v>
      </c>
      <c r="H407" s="80">
        <v>43775</v>
      </c>
      <c r="I407" s="91">
        <v>50</v>
      </c>
    </row>
    <row r="408" spans="1:9" hidden="1" outlineLevel="1" x14ac:dyDescent="0.35">
      <c r="A408" s="83" t="s">
        <v>6133</v>
      </c>
      <c r="B408" s="86" t="s">
        <v>6899</v>
      </c>
      <c r="C408" s="89" t="s">
        <v>6134</v>
      </c>
      <c r="D408" s="92" t="s">
        <v>6900</v>
      </c>
      <c r="E408" s="89">
        <v>2</v>
      </c>
      <c r="F408" s="89">
        <v>4</v>
      </c>
      <c r="G408" s="90">
        <f t="shared" si="15"/>
        <v>6</v>
      </c>
      <c r="H408" s="80">
        <v>43775</v>
      </c>
      <c r="I408" s="91">
        <v>45</v>
      </c>
    </row>
    <row r="409" spans="1:9" hidden="1" outlineLevel="1" x14ac:dyDescent="0.35">
      <c r="A409" s="83" t="s">
        <v>6133</v>
      </c>
      <c r="B409" s="86" t="s">
        <v>6901</v>
      </c>
      <c r="C409" s="89" t="s">
        <v>6134</v>
      </c>
      <c r="D409" s="92" t="s">
        <v>4031</v>
      </c>
      <c r="E409" s="89">
        <v>6</v>
      </c>
      <c r="F409" s="89">
        <v>5</v>
      </c>
      <c r="G409" s="90">
        <f t="shared" si="15"/>
        <v>11</v>
      </c>
      <c r="H409" s="80">
        <v>43775</v>
      </c>
      <c r="I409" s="91">
        <v>35</v>
      </c>
    </row>
    <row r="410" spans="1:9" hidden="1" outlineLevel="1" x14ac:dyDescent="0.35">
      <c r="A410" s="83" t="s">
        <v>6133</v>
      </c>
      <c r="B410" s="86" t="s">
        <v>6902</v>
      </c>
      <c r="C410" s="89" t="s">
        <v>6134</v>
      </c>
      <c r="D410" s="92" t="s">
        <v>6903</v>
      </c>
      <c r="E410" s="89">
        <v>3</v>
      </c>
      <c r="F410" s="89">
        <v>5</v>
      </c>
      <c r="G410" s="90">
        <f t="shared" si="15"/>
        <v>8</v>
      </c>
      <c r="H410" s="80">
        <v>43775</v>
      </c>
      <c r="I410" s="91">
        <v>25</v>
      </c>
    </row>
    <row r="411" spans="1:9" hidden="1" outlineLevel="1" x14ac:dyDescent="0.35">
      <c r="A411" s="83" t="s">
        <v>6133</v>
      </c>
      <c r="B411" s="86" t="s">
        <v>6904</v>
      </c>
      <c r="C411" s="89" t="s">
        <v>6134</v>
      </c>
      <c r="D411" s="92" t="s">
        <v>6905</v>
      </c>
      <c r="E411" s="89">
        <v>4</v>
      </c>
      <c r="F411" s="89">
        <v>4</v>
      </c>
      <c r="G411" s="90">
        <f t="shared" si="15"/>
        <v>8</v>
      </c>
      <c r="H411" s="80">
        <v>43775</v>
      </c>
      <c r="I411" s="91">
        <v>20</v>
      </c>
    </row>
    <row r="412" spans="1:9" hidden="1" outlineLevel="1" x14ac:dyDescent="0.35">
      <c r="A412" s="83" t="s">
        <v>6133</v>
      </c>
      <c r="B412" s="86" t="s">
        <v>6906</v>
      </c>
      <c r="C412" s="89" t="s">
        <v>6134</v>
      </c>
      <c r="D412" s="92" t="s">
        <v>6907</v>
      </c>
      <c r="E412" s="89">
        <v>2</v>
      </c>
      <c r="F412" s="89">
        <v>3</v>
      </c>
      <c r="G412" s="90">
        <f t="shared" si="15"/>
        <v>5</v>
      </c>
      <c r="H412" s="80">
        <v>43775</v>
      </c>
      <c r="I412" s="91">
        <v>60</v>
      </c>
    </row>
    <row r="413" spans="1:9" hidden="1" outlineLevel="1" x14ac:dyDescent="0.35">
      <c r="A413" s="83" t="s">
        <v>6133</v>
      </c>
      <c r="B413" s="86" t="s">
        <v>6908</v>
      </c>
      <c r="C413" s="89" t="s">
        <v>6134</v>
      </c>
      <c r="D413" s="92" t="s">
        <v>6909</v>
      </c>
      <c r="E413" s="89">
        <v>3</v>
      </c>
      <c r="F413" s="89">
        <v>4</v>
      </c>
      <c r="G413" s="90">
        <f t="shared" si="15"/>
        <v>7</v>
      </c>
      <c r="H413" s="80">
        <v>43775</v>
      </c>
      <c r="I413" s="91">
        <v>90</v>
      </c>
    </row>
    <row r="414" spans="1:9" hidden="1" outlineLevel="1" x14ac:dyDescent="0.35">
      <c r="A414" s="83" t="s">
        <v>6133</v>
      </c>
      <c r="B414" s="86" t="s">
        <v>6910</v>
      </c>
      <c r="C414" s="89" t="s">
        <v>6134</v>
      </c>
      <c r="D414" s="92" t="s">
        <v>6911</v>
      </c>
      <c r="E414" s="89">
        <v>4</v>
      </c>
      <c r="F414" s="89">
        <v>4</v>
      </c>
      <c r="G414" s="90">
        <f t="shared" si="15"/>
        <v>8</v>
      </c>
      <c r="H414" s="80">
        <v>43775</v>
      </c>
      <c r="I414" s="91">
        <v>110</v>
      </c>
    </row>
    <row r="415" spans="1:9" hidden="1" outlineLevel="1" x14ac:dyDescent="0.35">
      <c r="A415" s="83" t="s">
        <v>6133</v>
      </c>
      <c r="B415" s="86" t="s">
        <v>6912</v>
      </c>
      <c r="C415" s="89" t="s">
        <v>6134</v>
      </c>
      <c r="D415" s="92" t="s">
        <v>6913</v>
      </c>
      <c r="E415" s="89">
        <v>5</v>
      </c>
      <c r="F415" s="89">
        <v>4</v>
      </c>
      <c r="G415" s="90">
        <f t="shared" si="15"/>
        <v>9</v>
      </c>
      <c r="H415" s="80">
        <v>43775</v>
      </c>
      <c r="I415" s="91">
        <v>145</v>
      </c>
    </row>
    <row r="416" spans="1:9" hidden="1" outlineLevel="1" x14ac:dyDescent="0.35">
      <c r="A416" s="83" t="s">
        <v>6133</v>
      </c>
      <c r="B416" s="86" t="s">
        <v>6914</v>
      </c>
      <c r="C416" s="89" t="s">
        <v>6134</v>
      </c>
      <c r="D416" s="92" t="s">
        <v>6915</v>
      </c>
      <c r="E416" s="89">
        <v>3</v>
      </c>
      <c r="F416" s="89">
        <v>5</v>
      </c>
      <c r="G416" s="90">
        <f t="shared" si="15"/>
        <v>8</v>
      </c>
      <c r="H416" s="80">
        <v>43775</v>
      </c>
      <c r="I416" s="91">
        <v>70</v>
      </c>
    </row>
    <row r="417" spans="1:9" hidden="1" outlineLevel="1" x14ac:dyDescent="0.35">
      <c r="A417" s="83" t="s">
        <v>6133</v>
      </c>
      <c r="B417" s="86" t="s">
        <v>6916</v>
      </c>
      <c r="C417" s="89" t="s">
        <v>6134</v>
      </c>
      <c r="D417" s="83" t="s">
        <v>6917</v>
      </c>
      <c r="E417" s="89">
        <v>4</v>
      </c>
      <c r="F417" s="89">
        <v>2</v>
      </c>
      <c r="G417" s="90">
        <f t="shared" si="15"/>
        <v>6</v>
      </c>
      <c r="H417" s="80">
        <v>43775</v>
      </c>
      <c r="I417" s="91">
        <v>150</v>
      </c>
    </row>
    <row r="418" spans="1:9" hidden="1" outlineLevel="1" x14ac:dyDescent="0.35">
      <c r="A418" s="83" t="s">
        <v>6133</v>
      </c>
      <c r="B418" s="86" t="s">
        <v>6918</v>
      </c>
      <c r="C418" s="89" t="s">
        <v>6134</v>
      </c>
      <c r="D418" s="92" t="s">
        <v>6919</v>
      </c>
      <c r="E418" s="89">
        <v>3</v>
      </c>
      <c r="F418" s="89">
        <v>3</v>
      </c>
      <c r="G418" s="90">
        <f t="shared" si="15"/>
        <v>6</v>
      </c>
      <c r="H418" s="80">
        <v>43775</v>
      </c>
      <c r="I418" s="91">
        <v>70</v>
      </c>
    </row>
    <row r="419" spans="1:9" hidden="1" outlineLevel="1" x14ac:dyDescent="0.35">
      <c r="A419" s="83" t="s">
        <v>6133</v>
      </c>
      <c r="B419" s="86" t="s">
        <v>6920</v>
      </c>
      <c r="C419" s="89" t="s">
        <v>6134</v>
      </c>
      <c r="D419" s="92" t="s">
        <v>6921</v>
      </c>
      <c r="E419" s="89">
        <v>4</v>
      </c>
      <c r="F419" s="89">
        <v>4</v>
      </c>
      <c r="G419" s="90">
        <f t="shared" si="15"/>
        <v>8</v>
      </c>
      <c r="H419" s="80">
        <v>43775</v>
      </c>
      <c r="I419" s="91">
        <v>85</v>
      </c>
    </row>
    <row r="420" spans="1:9" hidden="1" outlineLevel="1" x14ac:dyDescent="0.35">
      <c r="A420" s="83" t="s">
        <v>6133</v>
      </c>
      <c r="B420" s="86" t="s">
        <v>6922</v>
      </c>
      <c r="C420" s="89" t="s">
        <v>6134</v>
      </c>
      <c r="D420" s="92" t="s">
        <v>6923</v>
      </c>
      <c r="E420" s="89">
        <v>3</v>
      </c>
      <c r="F420" s="89">
        <v>6</v>
      </c>
      <c r="G420" s="90">
        <f t="shared" si="15"/>
        <v>9</v>
      </c>
      <c r="H420" s="80">
        <v>43775</v>
      </c>
      <c r="I420" s="91">
        <v>45</v>
      </c>
    </row>
    <row r="421" spans="1:9" hidden="1" outlineLevel="1" x14ac:dyDescent="0.35">
      <c r="A421" s="83" t="s">
        <v>6133</v>
      </c>
      <c r="B421" s="86" t="s">
        <v>6924</v>
      </c>
      <c r="C421" s="89" t="s">
        <v>6134</v>
      </c>
      <c r="D421" s="92" t="s">
        <v>6925</v>
      </c>
      <c r="E421" s="89">
        <v>1</v>
      </c>
      <c r="F421" s="89">
        <v>5</v>
      </c>
      <c r="G421" s="90">
        <f t="shared" si="15"/>
        <v>6</v>
      </c>
      <c r="H421" s="80">
        <v>43775</v>
      </c>
      <c r="I421" s="91">
        <v>90</v>
      </c>
    </row>
    <row r="422" spans="1:9" hidden="1" outlineLevel="1" x14ac:dyDescent="0.35">
      <c r="A422" s="83" t="s">
        <v>6133</v>
      </c>
      <c r="B422" s="86" t="s">
        <v>6926</v>
      </c>
      <c r="C422" s="89" t="s">
        <v>6134</v>
      </c>
      <c r="D422" s="92" t="s">
        <v>6927</v>
      </c>
      <c r="E422" s="89">
        <v>3</v>
      </c>
      <c r="F422" s="89">
        <v>2</v>
      </c>
      <c r="G422" s="90">
        <f t="shared" si="15"/>
        <v>5</v>
      </c>
      <c r="H422" s="80">
        <v>43775</v>
      </c>
      <c r="I422" s="91">
        <v>150</v>
      </c>
    </row>
    <row r="423" spans="1:9" hidden="1" outlineLevel="1" x14ac:dyDescent="0.35">
      <c r="A423" s="83" t="s">
        <v>6133</v>
      </c>
      <c r="B423" s="86" t="s">
        <v>6928</v>
      </c>
      <c r="C423" s="89" t="s">
        <v>6134</v>
      </c>
      <c r="D423" s="92" t="s">
        <v>6929</v>
      </c>
      <c r="E423" s="89">
        <v>4</v>
      </c>
      <c r="F423" s="89">
        <v>6</v>
      </c>
      <c r="G423" s="90">
        <f t="shared" si="15"/>
        <v>10</v>
      </c>
      <c r="H423" s="80">
        <v>43775</v>
      </c>
      <c r="I423" s="91">
        <v>20</v>
      </c>
    </row>
    <row r="424" spans="1:9" hidden="1" outlineLevel="1" x14ac:dyDescent="0.35">
      <c r="A424" s="83" t="s">
        <v>6133</v>
      </c>
      <c r="B424" s="86" t="s">
        <v>6930</v>
      </c>
      <c r="C424" s="89" t="s">
        <v>6134</v>
      </c>
      <c r="D424" s="92" t="s">
        <v>6931</v>
      </c>
      <c r="E424" s="89">
        <v>3</v>
      </c>
      <c r="F424" s="89">
        <v>4</v>
      </c>
      <c r="G424" s="90">
        <f t="shared" si="15"/>
        <v>7</v>
      </c>
      <c r="H424" s="80">
        <v>43775</v>
      </c>
      <c r="I424" s="91">
        <v>170</v>
      </c>
    </row>
    <row r="425" spans="1:9" hidden="1" outlineLevel="1" x14ac:dyDescent="0.35">
      <c r="A425" s="83" t="s">
        <v>6133</v>
      </c>
      <c r="B425" s="86" t="s">
        <v>6932</v>
      </c>
      <c r="C425" s="89" t="s">
        <v>6134</v>
      </c>
      <c r="D425" s="92" t="s">
        <v>6933</v>
      </c>
      <c r="E425" s="89">
        <v>2</v>
      </c>
      <c r="F425" s="89">
        <v>2</v>
      </c>
      <c r="G425" s="90">
        <f t="shared" si="15"/>
        <v>4</v>
      </c>
      <c r="H425" s="80">
        <v>43775</v>
      </c>
      <c r="I425" s="91">
        <v>30</v>
      </c>
    </row>
    <row r="426" spans="1:9" hidden="1" outlineLevel="1" x14ac:dyDescent="0.35">
      <c r="A426" s="83" t="s">
        <v>6133</v>
      </c>
      <c r="B426" s="86" t="s">
        <v>6934</v>
      </c>
      <c r="C426" s="89" t="s">
        <v>6134</v>
      </c>
      <c r="D426" s="92" t="s">
        <v>6935</v>
      </c>
      <c r="E426" s="89">
        <v>1</v>
      </c>
      <c r="F426" s="89">
        <v>4</v>
      </c>
      <c r="G426" s="90">
        <f t="shared" si="15"/>
        <v>5</v>
      </c>
      <c r="H426" s="80">
        <v>43775</v>
      </c>
      <c r="I426" s="91">
        <v>100</v>
      </c>
    </row>
    <row r="427" spans="1:9" hidden="1" outlineLevel="1" x14ac:dyDescent="0.35">
      <c r="A427" s="83" t="s">
        <v>6133</v>
      </c>
      <c r="B427" s="86" t="s">
        <v>6936</v>
      </c>
      <c r="C427" s="89" t="s">
        <v>6134</v>
      </c>
      <c r="D427" s="92" t="s">
        <v>6937</v>
      </c>
      <c r="E427" s="89">
        <v>4</v>
      </c>
      <c r="F427" s="89">
        <v>4</v>
      </c>
      <c r="G427" s="90">
        <f t="shared" si="15"/>
        <v>8</v>
      </c>
      <c r="H427" s="80">
        <v>43775</v>
      </c>
      <c r="I427" s="91">
        <v>120</v>
      </c>
    </row>
    <row r="428" spans="1:9" hidden="1" outlineLevel="1" x14ac:dyDescent="0.35">
      <c r="A428" s="83" t="s">
        <v>6133</v>
      </c>
      <c r="B428" s="86" t="s">
        <v>6938</v>
      </c>
      <c r="C428" s="89" t="s">
        <v>6134</v>
      </c>
      <c r="D428" s="92" t="s">
        <v>6939</v>
      </c>
      <c r="E428" s="89">
        <v>7</v>
      </c>
      <c r="F428" s="89">
        <v>6</v>
      </c>
      <c r="G428" s="90">
        <f t="shared" si="15"/>
        <v>13</v>
      </c>
      <c r="H428" s="80">
        <v>43775</v>
      </c>
      <c r="I428" s="91">
        <v>150</v>
      </c>
    </row>
    <row r="429" spans="1:9" hidden="1" outlineLevel="1" x14ac:dyDescent="0.35">
      <c r="A429" s="83" t="s">
        <v>6133</v>
      </c>
      <c r="B429" s="86" t="s">
        <v>6940</v>
      </c>
      <c r="C429" s="89" t="s">
        <v>6134</v>
      </c>
      <c r="D429" s="92" t="s">
        <v>6941</v>
      </c>
      <c r="E429" s="89">
        <v>3</v>
      </c>
      <c r="F429" s="89">
        <v>8</v>
      </c>
      <c r="G429" s="90">
        <f t="shared" si="15"/>
        <v>11</v>
      </c>
      <c r="H429" s="80">
        <v>43775</v>
      </c>
      <c r="I429" s="91">
        <v>200</v>
      </c>
    </row>
    <row r="430" spans="1:9" hidden="1" outlineLevel="1" x14ac:dyDescent="0.35">
      <c r="A430" s="83" t="s">
        <v>6133</v>
      </c>
      <c r="B430" s="86" t="s">
        <v>6942</v>
      </c>
      <c r="C430" s="89" t="s">
        <v>6134</v>
      </c>
      <c r="D430" s="92" t="s">
        <v>6943</v>
      </c>
      <c r="E430" s="89">
        <v>5</v>
      </c>
      <c r="F430" s="89">
        <v>4</v>
      </c>
      <c r="G430" s="90">
        <f t="shared" si="15"/>
        <v>9</v>
      </c>
      <c r="H430" s="80">
        <v>43775</v>
      </c>
      <c r="I430" s="91">
        <v>30</v>
      </c>
    </row>
    <row r="431" spans="1:9" hidden="1" outlineLevel="1" x14ac:dyDescent="0.35">
      <c r="A431" s="83" t="s">
        <v>6133</v>
      </c>
      <c r="B431" s="86" t="s">
        <v>6944</v>
      </c>
      <c r="C431" s="89" t="s">
        <v>6134</v>
      </c>
      <c r="D431" s="92" t="s">
        <v>6945</v>
      </c>
      <c r="E431" s="89">
        <v>6</v>
      </c>
      <c r="F431" s="89">
        <v>6</v>
      </c>
      <c r="G431" s="90">
        <f t="shared" si="15"/>
        <v>12</v>
      </c>
      <c r="H431" s="80">
        <v>43775</v>
      </c>
      <c r="I431" s="91">
        <v>45</v>
      </c>
    </row>
    <row r="432" spans="1:9" hidden="1" outlineLevel="1" x14ac:dyDescent="0.35">
      <c r="A432" s="83" t="s">
        <v>6133</v>
      </c>
      <c r="B432" s="86" t="s">
        <v>6946</v>
      </c>
      <c r="C432" s="89" t="s">
        <v>6134</v>
      </c>
      <c r="D432" s="92" t="s">
        <v>2881</v>
      </c>
      <c r="E432" s="89">
        <v>7</v>
      </c>
      <c r="F432" s="89">
        <v>6</v>
      </c>
      <c r="G432" s="90">
        <f t="shared" si="15"/>
        <v>13</v>
      </c>
      <c r="H432" s="80">
        <v>43775</v>
      </c>
      <c r="I432" s="91">
        <v>65</v>
      </c>
    </row>
    <row r="433" spans="1:9" hidden="1" outlineLevel="1" x14ac:dyDescent="0.35">
      <c r="A433" s="83" t="s">
        <v>6133</v>
      </c>
      <c r="B433" s="86" t="s">
        <v>6947</v>
      </c>
      <c r="C433" s="89" t="s">
        <v>6134</v>
      </c>
      <c r="D433" s="92" t="s">
        <v>6948</v>
      </c>
      <c r="E433" s="89">
        <v>2</v>
      </c>
      <c r="F433" s="89">
        <v>5</v>
      </c>
      <c r="G433" s="90">
        <f t="shared" si="15"/>
        <v>7</v>
      </c>
      <c r="H433" s="80">
        <v>43775</v>
      </c>
      <c r="I433" s="91">
        <v>70</v>
      </c>
    </row>
    <row r="434" spans="1:9" hidden="1" outlineLevel="1" x14ac:dyDescent="0.35">
      <c r="A434" s="83" t="s">
        <v>6133</v>
      </c>
      <c r="B434" s="86" t="s">
        <v>6949</v>
      </c>
      <c r="C434" s="89" t="s">
        <v>6134</v>
      </c>
      <c r="D434" s="83" t="s">
        <v>6950</v>
      </c>
      <c r="E434" s="89">
        <v>1</v>
      </c>
      <c r="F434" s="89">
        <v>2</v>
      </c>
      <c r="G434" s="90">
        <f t="shared" si="15"/>
        <v>3</v>
      </c>
      <c r="H434" s="80">
        <v>43775</v>
      </c>
      <c r="I434" s="91">
        <v>170</v>
      </c>
    </row>
    <row r="435" spans="1:9" hidden="1" outlineLevel="1" x14ac:dyDescent="0.35">
      <c r="A435" s="83" t="s">
        <v>6133</v>
      </c>
      <c r="B435" s="86" t="s">
        <v>6951</v>
      </c>
      <c r="C435" s="89" t="s">
        <v>6134</v>
      </c>
      <c r="D435" s="83" t="s">
        <v>6952</v>
      </c>
      <c r="E435" s="89">
        <v>8</v>
      </c>
      <c r="F435" s="89">
        <v>5</v>
      </c>
      <c r="G435" s="90">
        <f t="shared" si="15"/>
        <v>13</v>
      </c>
      <c r="H435" s="80">
        <v>43775</v>
      </c>
      <c r="I435" s="91">
        <v>90</v>
      </c>
    </row>
    <row r="436" spans="1:9" hidden="1" outlineLevel="1" x14ac:dyDescent="0.35">
      <c r="A436" s="83" t="s">
        <v>6133</v>
      </c>
      <c r="B436" s="86" t="s">
        <v>6953</v>
      </c>
      <c r="C436" s="89" t="s">
        <v>6134</v>
      </c>
      <c r="D436" s="83" t="s">
        <v>6954</v>
      </c>
      <c r="E436" s="89">
        <v>2</v>
      </c>
      <c r="F436" s="89">
        <v>2</v>
      </c>
      <c r="G436" s="90">
        <f t="shared" si="15"/>
        <v>4</v>
      </c>
      <c r="H436" s="80">
        <v>43775</v>
      </c>
      <c r="I436" s="91">
        <v>80</v>
      </c>
    </row>
    <row r="437" spans="1:9" hidden="1" outlineLevel="1" x14ac:dyDescent="0.35">
      <c r="A437" s="83" t="s">
        <v>6133</v>
      </c>
      <c r="B437" s="86" t="s">
        <v>6955</v>
      </c>
      <c r="C437" s="89" t="s">
        <v>6134</v>
      </c>
      <c r="D437" s="83" t="s">
        <v>6956</v>
      </c>
      <c r="E437" s="89">
        <v>3</v>
      </c>
      <c r="F437" s="89">
        <v>4</v>
      </c>
      <c r="G437" s="90">
        <f t="shared" si="15"/>
        <v>7</v>
      </c>
      <c r="H437" s="80">
        <v>43775</v>
      </c>
      <c r="I437" s="91">
        <v>60</v>
      </c>
    </row>
    <row r="438" spans="1:9" hidden="1" outlineLevel="1" x14ac:dyDescent="0.35">
      <c r="A438" s="83" t="s">
        <v>6133</v>
      </c>
      <c r="B438" s="86" t="s">
        <v>6957</v>
      </c>
      <c r="C438" s="89" t="s">
        <v>6134</v>
      </c>
      <c r="D438" s="83" t="s">
        <v>6958</v>
      </c>
      <c r="E438" s="89">
        <v>4</v>
      </c>
      <c r="F438" s="89">
        <v>6</v>
      </c>
      <c r="G438" s="90">
        <f t="shared" si="15"/>
        <v>10</v>
      </c>
      <c r="H438" s="80">
        <v>43775</v>
      </c>
      <c r="I438" s="91">
        <v>50</v>
      </c>
    </row>
    <row r="439" spans="1:9" hidden="1" outlineLevel="1" x14ac:dyDescent="0.35">
      <c r="A439" s="83" t="s">
        <v>6133</v>
      </c>
      <c r="B439" s="86" t="s">
        <v>6959</v>
      </c>
      <c r="C439" s="89" t="s">
        <v>6134</v>
      </c>
      <c r="D439" s="83" t="s">
        <v>6960</v>
      </c>
      <c r="E439" s="89">
        <v>5</v>
      </c>
      <c r="F439" s="89">
        <v>5</v>
      </c>
      <c r="G439" s="90">
        <f t="shared" si="15"/>
        <v>10</v>
      </c>
      <c r="H439" s="80">
        <v>43775</v>
      </c>
      <c r="I439" s="91">
        <v>120</v>
      </c>
    </row>
    <row r="440" spans="1:9" hidden="1" outlineLevel="1" x14ac:dyDescent="0.35">
      <c r="A440" s="83" t="s">
        <v>6133</v>
      </c>
      <c r="B440" s="86" t="s">
        <v>6961</v>
      </c>
      <c r="C440" s="89" t="s">
        <v>6134</v>
      </c>
      <c r="D440" s="83" t="s">
        <v>6962</v>
      </c>
      <c r="E440" s="89">
        <v>4</v>
      </c>
      <c r="F440" s="89">
        <v>4</v>
      </c>
      <c r="G440" s="90">
        <f t="shared" ref="G440:G442" si="16">E440+F440</f>
        <v>8</v>
      </c>
      <c r="H440" s="80">
        <v>43775</v>
      </c>
      <c r="I440" s="91">
        <v>80</v>
      </c>
    </row>
    <row r="441" spans="1:9" hidden="1" outlineLevel="1" x14ac:dyDescent="0.35">
      <c r="A441" s="83" t="s">
        <v>6133</v>
      </c>
      <c r="B441" s="86" t="s">
        <v>6963</v>
      </c>
      <c r="C441" s="89" t="s">
        <v>6134</v>
      </c>
      <c r="D441" s="83" t="s">
        <v>6964</v>
      </c>
      <c r="E441" s="89">
        <v>3</v>
      </c>
      <c r="F441" s="89">
        <v>5</v>
      </c>
      <c r="G441" s="90">
        <f t="shared" si="16"/>
        <v>8</v>
      </c>
      <c r="H441" s="80">
        <v>43775</v>
      </c>
      <c r="I441" s="91">
        <v>110</v>
      </c>
    </row>
    <row r="442" spans="1:9" hidden="1" outlineLevel="1" x14ac:dyDescent="0.35">
      <c r="A442" s="83" t="s">
        <v>6133</v>
      </c>
      <c r="B442" s="86" t="s">
        <v>6965</v>
      </c>
      <c r="C442" s="89" t="s">
        <v>6134</v>
      </c>
      <c r="D442" s="92" t="s">
        <v>6966</v>
      </c>
      <c r="E442" s="89">
        <v>2</v>
      </c>
      <c r="F442" s="89">
        <v>4</v>
      </c>
      <c r="G442" s="90">
        <f t="shared" si="16"/>
        <v>6</v>
      </c>
      <c r="H442" s="80">
        <v>43775</v>
      </c>
      <c r="I442" s="91">
        <v>100</v>
      </c>
    </row>
    <row r="443" spans="1:9" ht="15" collapsed="1" thickBot="1" x14ac:dyDescent="0.4">
      <c r="A443" s="84" t="s">
        <v>6133</v>
      </c>
      <c r="B443" s="87"/>
      <c r="C443" s="93" t="s">
        <v>6134</v>
      </c>
      <c r="D443" s="135">
        <f>COUNTA(D375:D442)</f>
        <v>68</v>
      </c>
      <c r="E443" s="135">
        <f>SUM(E375:E442)</f>
        <v>228</v>
      </c>
      <c r="F443" s="135">
        <f t="shared" ref="F443:G443" si="17">SUM(F375:F442)</f>
        <v>244</v>
      </c>
      <c r="G443" s="135">
        <f t="shared" si="17"/>
        <v>472</v>
      </c>
      <c r="H443" s="106">
        <v>43775</v>
      </c>
      <c r="I443" s="136">
        <f>AVERAGE(I375:I442)</f>
        <v>75</v>
      </c>
    </row>
    <row r="445" spans="1:9" x14ac:dyDescent="0.35">
      <c r="G445" s="55">
        <f>SUM(G47+G91+G159+G243+G285+G335+G374+G443)</f>
        <v>3731</v>
      </c>
    </row>
  </sheetData>
  <phoneticPr fontId="13" type="noConversion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5F1A5F-3F7D-4B03-8705-ECD3787A268D}">
  <sheetPr codeName="Sheet36"/>
  <dimension ref="A1:I20"/>
  <sheetViews>
    <sheetView topLeftCell="B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1" spans="1:9" x14ac:dyDescent="0.35">
      <c r="A1" s="291"/>
      <c r="B1" s="291"/>
      <c r="C1" s="291"/>
      <c r="D1" s="291"/>
      <c r="E1" s="72"/>
      <c r="F1" s="291"/>
      <c r="G1" s="291"/>
      <c r="H1" s="291"/>
      <c r="I1" s="291"/>
    </row>
    <row r="2" spans="1:9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  <c r="I2" s="291"/>
    </row>
    <row r="3" spans="1:9" x14ac:dyDescent="0.35">
      <c r="A3" s="61" t="s">
        <v>1094</v>
      </c>
      <c r="B3" s="62" t="s">
        <v>1095</v>
      </c>
      <c r="C3" s="63">
        <f>C4*(1-C5)*(1-C6)</f>
        <v>1547.6759999999999</v>
      </c>
      <c r="D3" s="71" t="s">
        <v>1096</v>
      </c>
      <c r="E3" s="73"/>
      <c r="F3" s="291"/>
      <c r="G3" s="291"/>
      <c r="H3" s="291"/>
      <c r="I3" s="291"/>
    </row>
    <row r="4" spans="1:9" x14ac:dyDescent="0.35">
      <c r="A4" s="64" t="s">
        <v>1097</v>
      </c>
      <c r="B4" s="62" t="s">
        <v>1098</v>
      </c>
      <c r="C4" s="65">
        <f>'GS7471-PTDs'!J11</f>
        <v>2400</v>
      </c>
      <c r="D4" s="71" t="s">
        <v>1096</v>
      </c>
      <c r="E4" s="73" t="s">
        <v>1099</v>
      </c>
      <c r="F4" s="291"/>
      <c r="G4" s="291"/>
      <c r="H4" s="291"/>
      <c r="I4" s="291"/>
    </row>
    <row r="5" spans="1:9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  <c r="I5" s="291"/>
    </row>
    <row r="6" spans="1:9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/>
      <c r="H6" s="291" t="s">
        <v>2050</v>
      </c>
      <c r="I6" s="138">
        <f>C4-C3</f>
        <v>852.32400000000007</v>
      </c>
    </row>
    <row r="8" spans="1:9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  <c r="I8" s="291"/>
    </row>
    <row r="9" spans="1:9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  <c r="I9" s="291"/>
    </row>
    <row r="10" spans="1:9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  <c r="I10" s="291"/>
    </row>
    <row r="11" spans="1:9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  <c r="I11" s="291"/>
    </row>
    <row r="13" spans="1:9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  <c r="I13" s="291"/>
    </row>
    <row r="14" spans="1:9" x14ac:dyDescent="0.35">
      <c r="A14" s="292" t="s">
        <v>1118</v>
      </c>
      <c r="B14" s="293" t="s">
        <v>1119</v>
      </c>
      <c r="C14" s="154">
        <f>C15*(1-C16)*C17</f>
        <v>2261.9879999999998</v>
      </c>
      <c r="D14" s="293" t="s">
        <v>1096</v>
      </c>
      <c r="E14" s="291"/>
      <c r="F14" s="291"/>
      <c r="G14" s="291"/>
      <c r="H14" s="291"/>
      <c r="I14" s="291"/>
    </row>
    <row r="15" spans="1:9" x14ac:dyDescent="0.35">
      <c r="A15" s="292" t="s">
        <v>1097</v>
      </c>
      <c r="B15" s="293" t="s">
        <v>1120</v>
      </c>
      <c r="C15" s="322">
        <f>'GS7471-PTDs'!J11</f>
        <v>2400</v>
      </c>
      <c r="D15" s="293" t="s">
        <v>1096</v>
      </c>
      <c r="E15" s="291"/>
      <c r="F15" s="291"/>
      <c r="G15" s="291"/>
      <c r="H15" s="291"/>
      <c r="I15" s="291"/>
    </row>
    <row r="16" spans="1:9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  <c r="I16" s="291"/>
    </row>
    <row r="17" spans="1:9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/>
      <c r="H17" s="291" t="s">
        <v>2050</v>
      </c>
      <c r="I17" s="138">
        <f>C15-C14</f>
        <v>138.01200000000017</v>
      </c>
    </row>
    <row r="19" spans="1:9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  <c r="I19" s="291"/>
    </row>
    <row r="20" spans="1:9" x14ac:dyDescent="0.35">
      <c r="A20" s="292" t="s">
        <v>1124</v>
      </c>
      <c r="B20" s="293" t="s">
        <v>1125</v>
      </c>
      <c r="C20" s="38">
        <f>'GS7471-Summary'!E34</f>
        <v>3313</v>
      </c>
      <c r="D20" s="293" t="s">
        <v>1126</v>
      </c>
      <c r="E20" s="291"/>
      <c r="F20" s="291"/>
      <c r="G20" s="291"/>
      <c r="H20" s="291"/>
      <c r="I20" s="291"/>
    </row>
  </sheetData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2B4FF-0F73-4938-96AA-94F94E334DEA}">
  <sheetPr codeName="Sheet37"/>
  <dimension ref="B1:M35"/>
  <sheetViews>
    <sheetView topLeftCell="B17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ht="29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25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'GS7472-ER Calcs'!J27</f>
        <v>1856.0660975999999</v>
      </c>
      <c r="F6" s="294"/>
      <c r="G6" s="6"/>
      <c r="H6" s="6"/>
      <c r="I6" s="2">
        <v>2019</v>
      </c>
      <c r="J6" s="368">
        <v>1292</v>
      </c>
      <c r="K6" s="368"/>
      <c r="L6" s="368">
        <f>SUM(J6:K6)</f>
        <v>1292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'GS7472-ER Calcs'!J28</f>
        <v>0</v>
      </c>
      <c r="F7" s="294"/>
      <c r="G7" s="6"/>
      <c r="H7" s="6"/>
      <c r="I7" s="2">
        <v>2020</v>
      </c>
      <c r="J7" s="366">
        <v>1690</v>
      </c>
      <c r="K7" s="53">
        <f>E15</f>
        <v>1511</v>
      </c>
      <c r="L7" s="53">
        <f>SUM(J7:K7)</f>
        <v>3201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'GS7472-ER Calcs'!J29</f>
        <v>0.95</v>
      </c>
      <c r="F8" s="294"/>
      <c r="G8" s="6"/>
      <c r="H8" s="6"/>
      <c r="I8" s="2">
        <v>2021</v>
      </c>
      <c r="J8" s="2"/>
      <c r="K8" s="54">
        <f>E28</f>
        <v>1498</v>
      </c>
      <c r="L8" s="53">
        <f>SUM(K8:K8)</f>
        <v>1498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'GS7472-ER Calcs'!J30</f>
        <v>0</v>
      </c>
      <c r="F9" s="294"/>
      <c r="G9" s="6"/>
      <c r="H9" s="6"/>
      <c r="I9" s="3" t="s">
        <v>17</v>
      </c>
      <c r="J9" s="3">
        <f>SUM(J6:J8)</f>
        <v>2982</v>
      </c>
      <c r="K9" s="4">
        <f>SUM(K7:K8)</f>
        <v>3009</v>
      </c>
      <c r="L9" s="4">
        <f>SUM(L7:L8)</f>
        <v>4699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'GS7472-ER Calcs'!J31</f>
        <v>1763.2627927199999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'GS7472-ER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'GS7472-ER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'GS7472-ER Calcs'!J36</f>
        <v>1511.2925396403118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'GS7472-ER Calcs'!J38</f>
        <v>1511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'GS7472-ER Calcs'!O27</f>
        <v>1839.9373199999998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'GS7472-ER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'GS7472-ER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'GS7472-ER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'GS7472-ER Calcs'!O31</f>
        <v>1747.9404539999996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'GS7472-ER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'GS7472-ER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'GS7472-ER Calcs'!O36</f>
        <v>1498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'GS7472-ER Calcs'!O38</f>
        <v>1498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1511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1498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124">
        <f>E28+E15</f>
        <v>3009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34:C34"/>
    <mergeCell ref="B17:E17"/>
    <mergeCell ref="B18:E18"/>
    <mergeCell ref="B24:E24"/>
    <mergeCell ref="B30:E30"/>
    <mergeCell ref="B31:E31"/>
    <mergeCell ref="B32:D32"/>
    <mergeCell ref="B33:D33"/>
    <mergeCell ref="B11:E11"/>
    <mergeCell ref="B2:E2"/>
    <mergeCell ref="B4:E4"/>
    <mergeCell ref="B5:E5"/>
    <mergeCell ref="I4:K4"/>
    <mergeCell ref="I2:K2"/>
  </mergeCells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03604A-C7F7-4053-9B62-A8D76B1CDA8C}">
  <sheetPr codeName="Sheet38"/>
  <dimension ref="B1:P39"/>
  <sheetViews>
    <sheetView topLeftCell="H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6" width="10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34.1796875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ht="15" customHeight="1" x14ac:dyDescent="0.35">
      <c r="B3" s="427" t="s">
        <v>14</v>
      </c>
      <c r="C3" s="75" t="s">
        <v>6967</v>
      </c>
      <c r="D3" s="76" t="s">
        <v>6968</v>
      </c>
      <c r="E3" s="77">
        <v>-19.166499999999999</v>
      </c>
      <c r="F3" s="77">
        <v>33.53528</v>
      </c>
      <c r="G3" s="159">
        <v>43738</v>
      </c>
      <c r="H3" s="316">
        <f t="shared" ref="H3:H10" si="0">L3+N3</f>
        <v>0</v>
      </c>
      <c r="I3" s="76">
        <v>93</v>
      </c>
      <c r="J3" s="56">
        <f>'Treatment Capacity BHs'!H148</f>
        <v>300</v>
      </c>
      <c r="K3" s="407" t="s">
        <v>6969</v>
      </c>
      <c r="L3" s="43">
        <v>0</v>
      </c>
      <c r="M3" s="316">
        <f t="shared" ref="M3:M10" si="1">F$20*J3</f>
        <v>52439.999999999993</v>
      </c>
      <c r="N3" s="43">
        <v>0</v>
      </c>
      <c r="O3" s="315">
        <f t="shared" ref="O3:O10" si="2">F$21*J3</f>
        <v>51585</v>
      </c>
      <c r="P3" s="43">
        <f t="shared" ref="P3:P10" si="3">M3+O3</f>
        <v>104025</v>
      </c>
    </row>
    <row r="4" spans="2:16" x14ac:dyDescent="0.35">
      <c r="B4" s="428"/>
      <c r="C4" s="75" t="s">
        <v>6970</v>
      </c>
      <c r="D4" s="76" t="s">
        <v>6971</v>
      </c>
      <c r="E4" s="77">
        <v>-19.206389999999999</v>
      </c>
      <c r="F4" s="77">
        <v>33.415309999999998</v>
      </c>
      <c r="G4" s="158">
        <v>43633</v>
      </c>
      <c r="H4" s="327">
        <f t="shared" si="0"/>
        <v>4</v>
      </c>
      <c r="I4" s="76">
        <v>56</v>
      </c>
      <c r="J4" s="57">
        <f>'Treatment Capacity BHs'!H149</f>
        <v>300</v>
      </c>
      <c r="K4" s="408"/>
      <c r="L4" s="43">
        <v>0</v>
      </c>
      <c r="M4" s="316">
        <f t="shared" si="1"/>
        <v>52439.999999999993</v>
      </c>
      <c r="N4" s="43">
        <f>Maintenance!O30+1</f>
        <v>4</v>
      </c>
      <c r="O4" s="315">
        <f t="shared" si="2"/>
        <v>51585</v>
      </c>
      <c r="P4" s="43">
        <f t="shared" si="3"/>
        <v>104025</v>
      </c>
    </row>
    <row r="5" spans="2:16" x14ac:dyDescent="0.35">
      <c r="B5" s="428"/>
      <c r="C5" s="75" t="s">
        <v>6972</v>
      </c>
      <c r="D5" s="76" t="s">
        <v>6973</v>
      </c>
      <c r="E5" s="77">
        <v>-19.00328</v>
      </c>
      <c r="F5" s="77">
        <v>33.572150000000001</v>
      </c>
      <c r="G5" s="158">
        <v>43729</v>
      </c>
      <c r="H5" s="316">
        <f t="shared" si="0"/>
        <v>0</v>
      </c>
      <c r="I5" s="76">
        <v>67</v>
      </c>
      <c r="J5" s="57">
        <f>'Treatment Capacity BHs'!H150</f>
        <v>300</v>
      </c>
      <c r="K5" s="408"/>
      <c r="L5" s="43">
        <v>0</v>
      </c>
      <c r="M5" s="316">
        <f t="shared" si="1"/>
        <v>52439.999999999993</v>
      </c>
      <c r="N5" s="43">
        <v>0</v>
      </c>
      <c r="O5" s="315">
        <f t="shared" si="2"/>
        <v>51585</v>
      </c>
      <c r="P5" s="43">
        <f t="shared" si="3"/>
        <v>104025</v>
      </c>
    </row>
    <row r="6" spans="2:16" x14ac:dyDescent="0.35">
      <c r="B6" s="428"/>
      <c r="C6" s="75" t="s">
        <v>6974</v>
      </c>
      <c r="D6" s="76" t="s">
        <v>6975</v>
      </c>
      <c r="E6" s="77">
        <v>-19.104559999999999</v>
      </c>
      <c r="F6" s="77">
        <v>33.568539999999999</v>
      </c>
      <c r="G6" s="158">
        <v>43705</v>
      </c>
      <c r="H6" s="327">
        <f t="shared" si="0"/>
        <v>0</v>
      </c>
      <c r="I6" s="76">
        <v>42</v>
      </c>
      <c r="J6" s="57">
        <f>'Treatment Capacity BHs'!H151</f>
        <v>300</v>
      </c>
      <c r="K6" s="408"/>
      <c r="L6" s="43">
        <v>0</v>
      </c>
      <c r="M6" s="316">
        <f t="shared" si="1"/>
        <v>52439.999999999993</v>
      </c>
      <c r="N6" s="43">
        <v>0</v>
      </c>
      <c r="O6" s="315">
        <f t="shared" si="2"/>
        <v>51585</v>
      </c>
      <c r="P6" s="43">
        <f t="shared" si="3"/>
        <v>104025</v>
      </c>
    </row>
    <row r="7" spans="2:16" x14ac:dyDescent="0.35">
      <c r="B7" s="428"/>
      <c r="C7" s="75" t="s">
        <v>6976</v>
      </c>
      <c r="D7" s="76" t="s">
        <v>6977</v>
      </c>
      <c r="E7" s="77">
        <v>-19.078130000000002</v>
      </c>
      <c r="F7" s="77">
        <v>33.528619999999997</v>
      </c>
      <c r="G7" s="158">
        <v>43710</v>
      </c>
      <c r="H7" s="316">
        <f t="shared" si="0"/>
        <v>0</v>
      </c>
      <c r="I7" s="76">
        <v>24</v>
      </c>
      <c r="J7" s="57">
        <f>'Treatment Capacity BHs'!H152</f>
        <v>127</v>
      </c>
      <c r="K7" s="408"/>
      <c r="L7" s="43">
        <v>0</v>
      </c>
      <c r="M7" s="316">
        <f t="shared" si="1"/>
        <v>22199.599999999999</v>
      </c>
      <c r="N7" s="43">
        <v>0</v>
      </c>
      <c r="O7" s="315">
        <f t="shared" si="2"/>
        <v>21837.649999999998</v>
      </c>
      <c r="P7" s="43">
        <f t="shared" si="3"/>
        <v>44037.25</v>
      </c>
    </row>
    <row r="8" spans="2:16" x14ac:dyDescent="0.35">
      <c r="B8" s="428"/>
      <c r="C8" s="75" t="s">
        <v>6978</v>
      </c>
      <c r="D8" s="76" t="s">
        <v>6979</v>
      </c>
      <c r="E8" s="77">
        <v>-19.12433</v>
      </c>
      <c r="F8" s="77">
        <v>33.49071</v>
      </c>
      <c r="G8" s="158">
        <v>43629</v>
      </c>
      <c r="H8" s="327">
        <f t="shared" si="0"/>
        <v>0</v>
      </c>
      <c r="I8" s="76">
        <v>49</v>
      </c>
      <c r="J8" s="57">
        <f>'Treatment Capacity BHs'!H153</f>
        <v>300</v>
      </c>
      <c r="K8" s="408"/>
      <c r="L8" s="43">
        <v>0</v>
      </c>
      <c r="M8" s="316">
        <f t="shared" si="1"/>
        <v>52439.999999999993</v>
      </c>
      <c r="N8" s="43">
        <v>0</v>
      </c>
      <c r="O8" s="315">
        <f t="shared" si="2"/>
        <v>51585</v>
      </c>
      <c r="P8" s="43">
        <f t="shared" si="3"/>
        <v>104025</v>
      </c>
    </row>
    <row r="9" spans="2:16" x14ac:dyDescent="0.35">
      <c r="B9" s="428"/>
      <c r="C9" s="75" t="s">
        <v>6980</v>
      </c>
      <c r="D9" s="76" t="s">
        <v>6981</v>
      </c>
      <c r="E9" s="77">
        <v>-19.27214</v>
      </c>
      <c r="F9" s="77">
        <v>33.633769999999998</v>
      </c>
      <c r="G9" s="158">
        <v>43708</v>
      </c>
      <c r="H9" s="316">
        <f t="shared" si="0"/>
        <v>6</v>
      </c>
      <c r="I9" s="76">
        <v>50</v>
      </c>
      <c r="J9" s="57">
        <f>'Treatment Capacity BHs'!H154</f>
        <v>252</v>
      </c>
      <c r="K9" s="408"/>
      <c r="L9" s="43">
        <v>0</v>
      </c>
      <c r="M9" s="316">
        <f t="shared" si="1"/>
        <v>44049.599999999999</v>
      </c>
      <c r="N9" s="43">
        <f>Maintenance!O31+1</f>
        <v>6</v>
      </c>
      <c r="O9" s="315">
        <f t="shared" si="2"/>
        <v>43331.399999999994</v>
      </c>
      <c r="P9" s="43">
        <f t="shared" si="3"/>
        <v>87381</v>
      </c>
    </row>
    <row r="10" spans="2:16" ht="15" thickBot="1" x14ac:dyDescent="0.4">
      <c r="B10" s="429"/>
      <c r="C10" s="75" t="s">
        <v>6982</v>
      </c>
      <c r="D10" s="76" t="s">
        <v>6983</v>
      </c>
      <c r="E10" s="77">
        <v>-19.151540000000001</v>
      </c>
      <c r="F10" s="77">
        <v>33.570140000000002</v>
      </c>
      <c r="G10" s="158">
        <v>43708</v>
      </c>
      <c r="H10" s="327">
        <f t="shared" si="0"/>
        <v>9</v>
      </c>
      <c r="I10" s="76">
        <v>59</v>
      </c>
      <c r="J10" s="57">
        <f>'Treatment Capacity BHs'!H155</f>
        <v>300</v>
      </c>
      <c r="K10" s="409"/>
      <c r="L10" s="43">
        <f>Maintenance!N32+1</f>
        <v>4</v>
      </c>
      <c r="M10" s="316">
        <f t="shared" si="1"/>
        <v>52439.999999999993</v>
      </c>
      <c r="N10" s="43">
        <f>Maintenance!O33+1</f>
        <v>5</v>
      </c>
      <c r="O10" s="315">
        <f t="shared" si="2"/>
        <v>51585</v>
      </c>
      <c r="P10" s="43">
        <f t="shared" si="3"/>
        <v>104025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19</v>
      </c>
      <c r="I11" s="49" t="s">
        <v>17</v>
      </c>
      <c r="J11" s="50">
        <f>SUM(J3:J10)</f>
        <v>2179</v>
      </c>
      <c r="K11" s="294"/>
      <c r="L11" s="82">
        <f>SUM(L3:L10)</f>
        <v>4</v>
      </c>
      <c r="M11" s="40">
        <f>SUM(M3:M10)</f>
        <v>380889.19999999995</v>
      </c>
      <c r="N11" s="40">
        <f>SUM(N3:N10)</f>
        <v>15</v>
      </c>
      <c r="O11" s="41">
        <f>SUM(O3:O10)</f>
        <v>374679.05000000005</v>
      </c>
      <c r="P11" s="30">
        <f>SUM(P3:P10)</f>
        <v>755568.25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31"/>
      <c r="K14" s="31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</row>
    <row r="17" spans="2:12" x14ac:dyDescent="0.35">
      <c r="B17" s="294"/>
      <c r="C17" s="294"/>
      <c r="D17" s="294"/>
      <c r="E17" s="294"/>
      <c r="F17" s="294"/>
      <c r="G17" s="294"/>
      <c r="I17" s="294"/>
      <c r="J17" s="31"/>
      <c r="K17" s="294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2.717391304347826E-3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</row>
    <row r="21" spans="2:12" ht="15" thickBot="1" x14ac:dyDescent="0.4">
      <c r="B21" s="47" t="s">
        <v>88</v>
      </c>
      <c r="C21" s="157">
        <f>C14-C15</f>
        <v>181</v>
      </c>
      <c r="D21" s="312">
        <f>SUM(N3:N10)/(C21*8)</f>
        <v>1.0359116022099447E-2</v>
      </c>
      <c r="E21" s="313">
        <f>IF(D21&lt;5%,95%,100%-D21)</f>
        <v>0.95</v>
      </c>
      <c r="F21" s="323">
        <f>C21*E21</f>
        <v>171.95</v>
      </c>
      <c r="G21" s="294"/>
      <c r="I21" s="294"/>
      <c r="J21" s="294"/>
      <c r="K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346.75</v>
      </c>
      <c r="G22" s="294"/>
      <c r="I22" s="294"/>
      <c r="J22" s="294"/>
      <c r="K22" s="297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156">
        <f>J11*365</f>
        <v>795335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5">
        <f>10000/C24</f>
        <v>1.2573318161529418E-2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6135</v>
      </c>
      <c r="C27" s="31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B3:B10"/>
    <mergeCell ref="K3:K10"/>
    <mergeCell ref="L1:M1"/>
    <mergeCell ref="N1:O1"/>
  </mergeCells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3EAA8B-5A25-40BE-B20D-9750606DC07C}">
  <sheetPr codeName="Sheet39"/>
  <dimension ref="B2:P47"/>
  <sheetViews>
    <sheetView topLeftCell="I10" workbookViewId="0">
      <selection activeCell="O23" sqref="O23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'GS7472-PTDs'!P11</f>
        <v>755568.25</v>
      </c>
      <c r="F6" s="294"/>
      <c r="G6" s="293" t="s">
        <v>97</v>
      </c>
      <c r="H6" s="293" t="s">
        <v>98</v>
      </c>
      <c r="I6" s="293"/>
      <c r="J6" s="18">
        <f>'GS7472-PTDs'!M11</f>
        <v>380889.19999999995</v>
      </c>
      <c r="K6" s="294"/>
      <c r="L6" s="293" t="s">
        <v>97</v>
      </c>
      <c r="M6" s="293" t="s">
        <v>98</v>
      </c>
      <c r="N6" s="293"/>
      <c r="O6" s="18">
        <f>'GS7472-PTDs'!O11</f>
        <v>374679.05000000005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2248</v>
      </c>
      <c r="F10" s="294"/>
      <c r="G10" s="293" t="s">
        <v>107</v>
      </c>
      <c r="H10" s="293" t="s">
        <v>108</v>
      </c>
      <c r="I10" s="293" t="s">
        <v>109</v>
      </c>
      <c r="J10" s="300">
        <f>ROUNDDOWN((1-J5)*J6*J7*(J8+J9),0)</f>
        <v>1133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1115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755568.25</v>
      </c>
      <c r="F14" s="294"/>
      <c r="G14" s="293" t="s">
        <v>97</v>
      </c>
      <c r="H14" s="293" t="s">
        <v>98</v>
      </c>
      <c r="I14" s="293"/>
      <c r="J14" s="18">
        <f>J6</f>
        <v>380889.19999999995</v>
      </c>
      <c r="K14" s="294"/>
      <c r="L14" s="293" t="s">
        <v>97</v>
      </c>
      <c r="M14" s="293" t="s">
        <v>98</v>
      </c>
      <c r="N14" s="293"/>
      <c r="O14" s="18">
        <f>O6</f>
        <v>374679.05000000005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30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58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0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309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11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118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3709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1856.0660975999999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1839.9373199999998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3523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1763.2627927199999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1747.9404539999996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3019</v>
      </c>
      <c r="F36" s="294"/>
      <c r="G36" s="305" t="s">
        <v>131</v>
      </c>
      <c r="H36" s="306" t="s">
        <v>37</v>
      </c>
      <c r="I36" s="307" t="s">
        <v>28</v>
      </c>
      <c r="J36" s="308">
        <f>J31*(1-J35)</f>
        <v>1511.2925396403118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1498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3009</v>
      </c>
      <c r="F38" s="294"/>
      <c r="G38" s="305" t="s">
        <v>132</v>
      </c>
      <c r="H38" s="306"/>
      <c r="I38" s="307" t="s">
        <v>28</v>
      </c>
      <c r="J38" s="308">
        <f>ROUNDDOWN(IF(E36&gt;'GS7472-PTDs'!C27,J6*'GS7472-PTDs'!C25,J36),0)</f>
        <v>1511</v>
      </c>
      <c r="K38" s="294"/>
      <c r="L38" s="305" t="s">
        <v>132</v>
      </c>
      <c r="M38" s="306"/>
      <c r="N38" s="307" t="s">
        <v>28</v>
      </c>
      <c r="O38" s="308">
        <f>ROUNDDOWN(IF(E36&gt;'GS7472-PTDs'!C27,O6*'GS7472-PTDs'!C25,'GS7472-ER Calcs'!O36),0)</f>
        <v>1498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G2:J2"/>
    <mergeCell ref="L2:O2"/>
    <mergeCell ref="G4:J4"/>
    <mergeCell ref="G12:J12"/>
    <mergeCell ref="G20:J20"/>
    <mergeCell ref="G33:J33"/>
    <mergeCell ref="L4:O4"/>
    <mergeCell ref="L12:O12"/>
    <mergeCell ref="L20:O20"/>
    <mergeCell ref="L26:O26"/>
    <mergeCell ref="L33:O33"/>
    <mergeCell ref="G26:J26"/>
    <mergeCell ref="B33:E33"/>
    <mergeCell ref="B2:E2"/>
    <mergeCell ref="B4:E4"/>
    <mergeCell ref="B12:E12"/>
    <mergeCell ref="B20:E20"/>
    <mergeCell ref="B26:E2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379E90-8413-4512-A11E-05916FDFB706}">
  <sheetPr codeName="Sheet4"/>
  <dimension ref="B2:P47"/>
  <sheetViews>
    <sheetView topLeftCell="B1" zoomScale="83" workbookViewId="0">
      <selection activeCell="B29" sqref="B29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'GS7132-PTDs'!P11</f>
        <v>826545.52500000002</v>
      </c>
      <c r="F6" s="294"/>
      <c r="G6" s="293" t="s">
        <v>97</v>
      </c>
      <c r="H6" s="293" t="s">
        <v>98</v>
      </c>
      <c r="I6" s="293"/>
      <c r="J6" s="18">
        <f>'GS7132-PTDs'!M11</f>
        <v>414381.375</v>
      </c>
      <c r="K6" s="294"/>
      <c r="L6" s="293" t="s">
        <v>97</v>
      </c>
      <c r="M6" s="293" t="s">
        <v>98</v>
      </c>
      <c r="N6" s="293"/>
      <c r="O6" s="18">
        <f>'GS7132-PTDs'!O11</f>
        <v>412164.15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2460</v>
      </c>
      <c r="F10" s="294"/>
      <c r="G10" s="293" t="s">
        <v>107</v>
      </c>
      <c r="H10" s="293" t="s">
        <v>108</v>
      </c>
      <c r="I10" s="293" t="s">
        <v>109</v>
      </c>
      <c r="J10" s="300">
        <f>ROUNDDOWN((1-J5)*J6*J7*(J8+J9),0)</f>
        <v>1233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1226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826545.52500000002</v>
      </c>
      <c r="F14" s="294"/>
      <c r="G14" s="293" t="s">
        <v>97</v>
      </c>
      <c r="H14" s="293" t="s">
        <v>98</v>
      </c>
      <c r="I14" s="293"/>
      <c r="J14" s="18">
        <f>J6</f>
        <v>414381.375</v>
      </c>
      <c r="K14" s="294"/>
      <c r="L14" s="293" t="s">
        <v>97</v>
      </c>
      <c r="M14" s="293" t="s">
        <v>98</v>
      </c>
      <c r="N14" s="293"/>
      <c r="O14" s="18">
        <f>O6</f>
        <v>412164.15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29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309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309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9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9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298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30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30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309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309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4059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2019.8848175999999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2023.1059679999998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3856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1918.8905767199999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1921.9506695999999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J36+O36</f>
        <v>3291.30391891416</v>
      </c>
      <c r="F36" s="294"/>
      <c r="G36" s="305" t="s">
        <v>131</v>
      </c>
      <c r="H36" s="306" t="s">
        <v>37</v>
      </c>
      <c r="I36" s="307" t="s">
        <v>28</v>
      </c>
      <c r="J36" s="308">
        <f>ROUNDDOWN(J31*(1-J35),0)</f>
        <v>1644</v>
      </c>
      <c r="K36" s="294"/>
      <c r="L36" s="305" t="s">
        <v>131</v>
      </c>
      <c r="M36" s="306" t="s">
        <v>37</v>
      </c>
      <c r="N36" s="307" t="s">
        <v>28</v>
      </c>
      <c r="O36" s="308">
        <f>O31*(1-O35)</f>
        <v>1647.3039189141598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3291</v>
      </c>
      <c r="F38" s="294"/>
      <c r="G38" s="305" t="s">
        <v>132</v>
      </c>
      <c r="H38" s="306"/>
      <c r="I38" s="307" t="s">
        <v>28</v>
      </c>
      <c r="J38" s="308">
        <f>ROUNDDOWN(IF(E36&gt;'GS7132-PTDs'!C27,J6*'GS7132-PTDs'!C25,J36),0)</f>
        <v>1644</v>
      </c>
      <c r="K38" s="294"/>
      <c r="L38" s="305" t="s">
        <v>132</v>
      </c>
      <c r="M38" s="306"/>
      <c r="N38" s="307" t="s">
        <v>28</v>
      </c>
      <c r="O38" s="308">
        <f>ROUNDDOWN(IF(E36&gt;'GS7132-PTDs'!C27,O6*'GS7132-PTDs'!C25,'GS7132- ER Calcs'!O36),0)</f>
        <v>1647</v>
      </c>
    </row>
    <row r="39" spans="2:15" x14ac:dyDescent="0.35">
      <c r="B39" s="294"/>
      <c r="C39" s="294"/>
      <c r="D39" s="294"/>
      <c r="E39" s="294"/>
      <c r="F39" s="294"/>
      <c r="G39" s="294"/>
      <c r="H39" s="294"/>
      <c r="I39" s="294"/>
      <c r="J39" s="294"/>
      <c r="K39" s="294"/>
      <c r="L39" s="294"/>
      <c r="M39" s="294"/>
      <c r="N39" s="294"/>
      <c r="O39" s="297"/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1" spans="2:15" x14ac:dyDescent="0.35">
      <c r="B41" s="294"/>
      <c r="C41" s="294"/>
      <c r="D41" s="294"/>
      <c r="E41" s="44"/>
      <c r="F41" s="294"/>
      <c r="G41" s="294"/>
      <c r="H41" s="294"/>
      <c r="I41" s="294"/>
      <c r="J41" s="22"/>
      <c r="K41" s="294"/>
      <c r="L41" s="294"/>
      <c r="M41" s="294"/>
      <c r="N41" s="294"/>
      <c r="O41" s="22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4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4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G2:J2"/>
    <mergeCell ref="L2:O2"/>
    <mergeCell ref="G4:J4"/>
    <mergeCell ref="G12:J12"/>
    <mergeCell ref="G20:J20"/>
    <mergeCell ref="G33:J33"/>
    <mergeCell ref="L4:O4"/>
    <mergeCell ref="L12:O12"/>
    <mergeCell ref="L20:O20"/>
    <mergeCell ref="L26:O26"/>
    <mergeCell ref="L33:O33"/>
    <mergeCell ref="G26:J26"/>
    <mergeCell ref="B33:E33"/>
    <mergeCell ref="B2:E2"/>
    <mergeCell ref="B4:E4"/>
    <mergeCell ref="B12:E12"/>
    <mergeCell ref="B20:E20"/>
    <mergeCell ref="B26:E26"/>
  </mergeCells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46D75F-C6AA-475B-AA70-2DA28C8A9EEB}">
  <sheetPr codeName="Sheet40"/>
  <dimension ref="A1:I451"/>
  <sheetViews>
    <sheetView topLeftCell="B1" workbookViewId="0">
      <selection activeCell="F455" sqref="F455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2.17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160" t="s">
        <v>6967</v>
      </c>
      <c r="B2" s="88" t="s">
        <v>6984</v>
      </c>
      <c r="C2" s="111" t="s">
        <v>6985</v>
      </c>
      <c r="D2" s="85" t="s">
        <v>6986</v>
      </c>
      <c r="E2" s="111">
        <v>8</v>
      </c>
      <c r="F2" s="111">
        <v>2</v>
      </c>
      <c r="G2" s="112">
        <f t="shared" ref="G2:G33" si="0">E2+F2</f>
        <v>10</v>
      </c>
      <c r="H2" s="159">
        <v>43738</v>
      </c>
      <c r="I2" s="123">
        <v>60</v>
      </c>
    </row>
    <row r="3" spans="1:9" hidden="1" outlineLevel="1" x14ac:dyDescent="0.35">
      <c r="A3" s="293" t="s">
        <v>6967</v>
      </c>
      <c r="B3" s="86" t="s">
        <v>6987</v>
      </c>
      <c r="C3" s="89" t="s">
        <v>6985</v>
      </c>
      <c r="D3" s="83" t="s">
        <v>6988</v>
      </c>
      <c r="E3" s="89">
        <v>2</v>
      </c>
      <c r="F3" s="89">
        <v>2</v>
      </c>
      <c r="G3" s="90">
        <f t="shared" si="0"/>
        <v>4</v>
      </c>
      <c r="H3" s="159">
        <v>43738</v>
      </c>
      <c r="I3" s="91">
        <v>70</v>
      </c>
    </row>
    <row r="4" spans="1:9" hidden="1" outlineLevel="1" x14ac:dyDescent="0.35">
      <c r="A4" s="293" t="s">
        <v>6967</v>
      </c>
      <c r="B4" s="86" t="s">
        <v>6989</v>
      </c>
      <c r="C4" s="89" t="s">
        <v>6985</v>
      </c>
      <c r="D4" s="83" t="s">
        <v>6990</v>
      </c>
      <c r="E4" s="89">
        <v>4</v>
      </c>
      <c r="F4" s="89">
        <v>2</v>
      </c>
      <c r="G4" s="90">
        <f t="shared" si="0"/>
        <v>6</v>
      </c>
      <c r="H4" s="159">
        <v>43738</v>
      </c>
      <c r="I4" s="91">
        <v>80</v>
      </c>
    </row>
    <row r="5" spans="1:9" hidden="1" outlineLevel="1" x14ac:dyDescent="0.35">
      <c r="A5" s="293" t="s">
        <v>6967</v>
      </c>
      <c r="B5" s="86" t="s">
        <v>6991</v>
      </c>
      <c r="C5" s="89" t="s">
        <v>6985</v>
      </c>
      <c r="D5" s="83" t="s">
        <v>6992</v>
      </c>
      <c r="E5" s="89">
        <v>2</v>
      </c>
      <c r="F5" s="89">
        <v>2</v>
      </c>
      <c r="G5" s="90">
        <f t="shared" si="0"/>
        <v>4</v>
      </c>
      <c r="H5" s="159">
        <v>43738</v>
      </c>
      <c r="I5" s="91">
        <v>60</v>
      </c>
    </row>
    <row r="6" spans="1:9" hidden="1" outlineLevel="1" x14ac:dyDescent="0.35">
      <c r="A6" s="293" t="s">
        <v>6967</v>
      </c>
      <c r="B6" s="86" t="s">
        <v>6993</v>
      </c>
      <c r="C6" s="89" t="s">
        <v>6985</v>
      </c>
      <c r="D6" s="83" t="s">
        <v>6994</v>
      </c>
      <c r="E6" s="89">
        <v>3</v>
      </c>
      <c r="F6" s="89">
        <v>2</v>
      </c>
      <c r="G6" s="90">
        <f t="shared" si="0"/>
        <v>5</v>
      </c>
      <c r="H6" s="159">
        <v>43738</v>
      </c>
      <c r="I6" s="91">
        <v>180</v>
      </c>
    </row>
    <row r="7" spans="1:9" hidden="1" outlineLevel="1" x14ac:dyDescent="0.35">
      <c r="A7" s="293" t="s">
        <v>6967</v>
      </c>
      <c r="B7" s="86" t="s">
        <v>6995</v>
      </c>
      <c r="C7" s="89" t="s">
        <v>6985</v>
      </c>
      <c r="D7" s="83" t="s">
        <v>6996</v>
      </c>
      <c r="E7" s="89">
        <v>4</v>
      </c>
      <c r="F7" s="89">
        <v>2</v>
      </c>
      <c r="G7" s="90">
        <f t="shared" si="0"/>
        <v>6</v>
      </c>
      <c r="H7" s="159">
        <v>43738</v>
      </c>
      <c r="I7" s="91">
        <v>70</v>
      </c>
    </row>
    <row r="8" spans="1:9" hidden="1" outlineLevel="1" x14ac:dyDescent="0.35">
      <c r="A8" s="293" t="s">
        <v>6967</v>
      </c>
      <c r="B8" s="86" t="s">
        <v>6997</v>
      </c>
      <c r="C8" s="89" t="s">
        <v>6985</v>
      </c>
      <c r="D8" s="83" t="s">
        <v>6998</v>
      </c>
      <c r="E8" s="89">
        <v>5</v>
      </c>
      <c r="F8" s="89">
        <v>3</v>
      </c>
      <c r="G8" s="90">
        <f t="shared" si="0"/>
        <v>8</v>
      </c>
      <c r="H8" s="159">
        <v>43738</v>
      </c>
      <c r="I8" s="91">
        <v>100</v>
      </c>
    </row>
    <row r="9" spans="1:9" hidden="1" outlineLevel="1" x14ac:dyDescent="0.35">
      <c r="A9" s="293" t="s">
        <v>6967</v>
      </c>
      <c r="B9" s="86" t="s">
        <v>6999</v>
      </c>
      <c r="C9" s="89" t="s">
        <v>6985</v>
      </c>
      <c r="D9" s="83" t="s">
        <v>7000</v>
      </c>
      <c r="E9" s="89">
        <v>3</v>
      </c>
      <c r="F9" s="89">
        <v>2</v>
      </c>
      <c r="G9" s="90">
        <f t="shared" si="0"/>
        <v>5</v>
      </c>
      <c r="H9" s="159">
        <v>43738</v>
      </c>
      <c r="I9" s="91">
        <v>100</v>
      </c>
    </row>
    <row r="10" spans="1:9" hidden="1" outlineLevel="1" x14ac:dyDescent="0.35">
      <c r="A10" s="293" t="s">
        <v>6967</v>
      </c>
      <c r="B10" s="86" t="s">
        <v>7001</v>
      </c>
      <c r="C10" s="89" t="s">
        <v>6985</v>
      </c>
      <c r="D10" s="83" t="s">
        <v>7002</v>
      </c>
      <c r="E10" s="89">
        <v>3</v>
      </c>
      <c r="F10" s="89">
        <v>3</v>
      </c>
      <c r="G10" s="90">
        <f t="shared" si="0"/>
        <v>6</v>
      </c>
      <c r="H10" s="159">
        <v>43738</v>
      </c>
      <c r="I10" s="91">
        <v>100</v>
      </c>
    </row>
    <row r="11" spans="1:9" hidden="1" outlineLevel="1" x14ac:dyDescent="0.35">
      <c r="A11" s="293" t="s">
        <v>6967</v>
      </c>
      <c r="B11" s="86" t="s">
        <v>7003</v>
      </c>
      <c r="C11" s="89" t="s">
        <v>6985</v>
      </c>
      <c r="D11" s="92" t="s">
        <v>7004</v>
      </c>
      <c r="E11" s="89">
        <v>3</v>
      </c>
      <c r="F11" s="89">
        <v>3</v>
      </c>
      <c r="G11" s="90">
        <f t="shared" si="0"/>
        <v>6</v>
      </c>
      <c r="H11" s="159">
        <v>43738</v>
      </c>
      <c r="I11" s="91">
        <v>100</v>
      </c>
    </row>
    <row r="12" spans="1:9" hidden="1" outlineLevel="1" x14ac:dyDescent="0.35">
      <c r="A12" s="293" t="s">
        <v>6967</v>
      </c>
      <c r="B12" s="86" t="s">
        <v>7005</v>
      </c>
      <c r="C12" s="89" t="s">
        <v>6985</v>
      </c>
      <c r="D12" s="92" t="s">
        <v>7006</v>
      </c>
      <c r="E12" s="89">
        <v>2</v>
      </c>
      <c r="F12" s="89">
        <v>2</v>
      </c>
      <c r="G12" s="90">
        <f t="shared" si="0"/>
        <v>4</v>
      </c>
      <c r="H12" s="159">
        <v>43738</v>
      </c>
      <c r="I12" s="91">
        <v>100</v>
      </c>
    </row>
    <row r="13" spans="1:9" hidden="1" outlineLevel="1" x14ac:dyDescent="0.35">
      <c r="A13" s="293" t="s">
        <v>6967</v>
      </c>
      <c r="B13" s="86" t="s">
        <v>7007</v>
      </c>
      <c r="C13" s="89" t="s">
        <v>6985</v>
      </c>
      <c r="D13" s="92" t="s">
        <v>1329</v>
      </c>
      <c r="E13" s="89">
        <v>1</v>
      </c>
      <c r="F13" s="89">
        <v>2</v>
      </c>
      <c r="G13" s="90">
        <f t="shared" si="0"/>
        <v>3</v>
      </c>
      <c r="H13" s="159">
        <v>43738</v>
      </c>
      <c r="I13" s="91">
        <v>30</v>
      </c>
    </row>
    <row r="14" spans="1:9" hidden="1" outlineLevel="1" x14ac:dyDescent="0.35">
      <c r="A14" s="293" t="s">
        <v>6967</v>
      </c>
      <c r="B14" s="86" t="s">
        <v>7008</v>
      </c>
      <c r="C14" s="89" t="s">
        <v>6985</v>
      </c>
      <c r="D14" s="92" t="s">
        <v>7009</v>
      </c>
      <c r="E14" s="89">
        <v>6</v>
      </c>
      <c r="F14" s="89">
        <v>3</v>
      </c>
      <c r="G14" s="90">
        <f t="shared" si="0"/>
        <v>9</v>
      </c>
      <c r="H14" s="159">
        <v>43738</v>
      </c>
      <c r="I14" s="91">
        <v>100</v>
      </c>
    </row>
    <row r="15" spans="1:9" hidden="1" outlineLevel="1" x14ac:dyDescent="0.35">
      <c r="A15" s="293" t="s">
        <v>6967</v>
      </c>
      <c r="B15" s="86" t="s">
        <v>7010</v>
      </c>
      <c r="C15" s="89" t="s">
        <v>6985</v>
      </c>
      <c r="D15" s="92" t="s">
        <v>7011</v>
      </c>
      <c r="E15" s="89">
        <v>1</v>
      </c>
      <c r="F15" s="89">
        <v>2</v>
      </c>
      <c r="G15" s="90">
        <f t="shared" si="0"/>
        <v>3</v>
      </c>
      <c r="H15" s="159">
        <v>43738</v>
      </c>
      <c r="I15" s="91">
        <v>30</v>
      </c>
    </row>
    <row r="16" spans="1:9" hidden="1" outlineLevel="1" x14ac:dyDescent="0.35">
      <c r="A16" s="293" t="s">
        <v>6967</v>
      </c>
      <c r="B16" s="86" t="s">
        <v>7012</v>
      </c>
      <c r="C16" s="89" t="s">
        <v>6985</v>
      </c>
      <c r="D16" s="92" t="s">
        <v>7013</v>
      </c>
      <c r="E16" s="89">
        <v>3</v>
      </c>
      <c r="F16" s="89">
        <v>2</v>
      </c>
      <c r="G16" s="90">
        <f t="shared" si="0"/>
        <v>5</v>
      </c>
      <c r="H16" s="159">
        <v>43738</v>
      </c>
      <c r="I16" s="91">
        <v>100</v>
      </c>
    </row>
    <row r="17" spans="1:9" hidden="1" outlineLevel="1" x14ac:dyDescent="0.35">
      <c r="A17" s="293" t="s">
        <v>6967</v>
      </c>
      <c r="B17" s="86" t="s">
        <v>7014</v>
      </c>
      <c r="C17" s="89" t="s">
        <v>6985</v>
      </c>
      <c r="D17" s="92" t="s">
        <v>7015</v>
      </c>
      <c r="E17" s="89">
        <v>1</v>
      </c>
      <c r="F17" s="89">
        <v>2</v>
      </c>
      <c r="G17" s="90">
        <f t="shared" si="0"/>
        <v>3</v>
      </c>
      <c r="H17" s="159">
        <v>43738</v>
      </c>
      <c r="I17" s="91">
        <v>200</v>
      </c>
    </row>
    <row r="18" spans="1:9" hidden="1" outlineLevel="1" x14ac:dyDescent="0.35">
      <c r="A18" s="293" t="s">
        <v>6967</v>
      </c>
      <c r="B18" s="86" t="s">
        <v>7016</v>
      </c>
      <c r="C18" s="89" t="s">
        <v>6985</v>
      </c>
      <c r="D18" s="92" t="s">
        <v>7017</v>
      </c>
      <c r="E18" s="89">
        <v>5</v>
      </c>
      <c r="F18" s="89">
        <v>3</v>
      </c>
      <c r="G18" s="90">
        <f t="shared" si="0"/>
        <v>8</v>
      </c>
      <c r="H18" s="159">
        <v>43738</v>
      </c>
      <c r="I18" s="91">
        <v>200</v>
      </c>
    </row>
    <row r="19" spans="1:9" hidden="1" outlineLevel="1" x14ac:dyDescent="0.35">
      <c r="A19" s="293" t="s">
        <v>6967</v>
      </c>
      <c r="B19" s="86" t="s">
        <v>7018</v>
      </c>
      <c r="C19" s="89" t="s">
        <v>6985</v>
      </c>
      <c r="D19" s="92" t="s">
        <v>7019</v>
      </c>
      <c r="E19" s="89">
        <v>2</v>
      </c>
      <c r="F19" s="89">
        <v>2</v>
      </c>
      <c r="G19" s="90">
        <f t="shared" si="0"/>
        <v>4</v>
      </c>
      <c r="H19" s="159">
        <v>43738</v>
      </c>
      <c r="I19" s="91">
        <v>200</v>
      </c>
    </row>
    <row r="20" spans="1:9" hidden="1" outlineLevel="1" x14ac:dyDescent="0.35">
      <c r="A20" s="293" t="s">
        <v>6967</v>
      </c>
      <c r="B20" s="86" t="s">
        <v>7020</v>
      </c>
      <c r="C20" s="89" t="s">
        <v>6985</v>
      </c>
      <c r="D20" s="92" t="s">
        <v>7021</v>
      </c>
      <c r="E20" s="89">
        <v>4</v>
      </c>
      <c r="F20" s="89">
        <v>2</v>
      </c>
      <c r="G20" s="90">
        <f t="shared" si="0"/>
        <v>6</v>
      </c>
      <c r="H20" s="159">
        <v>43738</v>
      </c>
      <c r="I20" s="91">
        <v>60</v>
      </c>
    </row>
    <row r="21" spans="1:9" hidden="1" outlineLevel="1" x14ac:dyDescent="0.35">
      <c r="A21" s="293" t="s">
        <v>6967</v>
      </c>
      <c r="B21" s="86" t="s">
        <v>7022</v>
      </c>
      <c r="C21" s="89" t="s">
        <v>6985</v>
      </c>
      <c r="D21" s="83" t="s">
        <v>7023</v>
      </c>
      <c r="E21" s="89">
        <v>5</v>
      </c>
      <c r="F21" s="89">
        <v>3</v>
      </c>
      <c r="G21" s="90">
        <f t="shared" si="0"/>
        <v>8</v>
      </c>
      <c r="H21" s="159">
        <v>43738</v>
      </c>
      <c r="I21" s="91">
        <v>70</v>
      </c>
    </row>
    <row r="22" spans="1:9" hidden="1" outlineLevel="1" x14ac:dyDescent="0.35">
      <c r="A22" s="293" t="s">
        <v>6967</v>
      </c>
      <c r="B22" s="86" t="s">
        <v>7024</v>
      </c>
      <c r="C22" s="89" t="s">
        <v>6985</v>
      </c>
      <c r="D22" s="83" t="s">
        <v>7025</v>
      </c>
      <c r="E22" s="89">
        <v>1</v>
      </c>
      <c r="F22" s="89">
        <v>12</v>
      </c>
      <c r="G22" s="90">
        <f t="shared" si="0"/>
        <v>13</v>
      </c>
      <c r="H22" s="159">
        <v>43738</v>
      </c>
      <c r="I22" s="91">
        <v>70</v>
      </c>
    </row>
    <row r="23" spans="1:9" hidden="1" outlineLevel="1" x14ac:dyDescent="0.35">
      <c r="A23" s="293" t="s">
        <v>6967</v>
      </c>
      <c r="B23" s="86" t="s">
        <v>7026</v>
      </c>
      <c r="C23" s="89" t="s">
        <v>6985</v>
      </c>
      <c r="D23" s="83" t="s">
        <v>7027</v>
      </c>
      <c r="E23" s="89">
        <v>4</v>
      </c>
      <c r="F23" s="89">
        <v>2</v>
      </c>
      <c r="G23" s="90">
        <f t="shared" si="0"/>
        <v>6</v>
      </c>
      <c r="H23" s="159">
        <v>43738</v>
      </c>
      <c r="I23" s="91">
        <v>30</v>
      </c>
    </row>
    <row r="24" spans="1:9" hidden="1" outlineLevel="1" x14ac:dyDescent="0.35">
      <c r="A24" s="293" t="s">
        <v>6967</v>
      </c>
      <c r="B24" s="86" t="s">
        <v>7028</v>
      </c>
      <c r="C24" s="89" t="s">
        <v>6985</v>
      </c>
      <c r="D24" s="83" t="s">
        <v>7029</v>
      </c>
      <c r="E24" s="89">
        <v>1</v>
      </c>
      <c r="F24" s="89">
        <v>2</v>
      </c>
      <c r="G24" s="90">
        <f t="shared" si="0"/>
        <v>3</v>
      </c>
      <c r="H24" s="159">
        <v>43738</v>
      </c>
      <c r="I24" s="91">
        <v>200</v>
      </c>
    </row>
    <row r="25" spans="1:9" hidden="1" outlineLevel="1" x14ac:dyDescent="0.35">
      <c r="A25" s="293" t="s">
        <v>6967</v>
      </c>
      <c r="B25" s="86" t="s">
        <v>7030</v>
      </c>
      <c r="C25" s="89" t="s">
        <v>6985</v>
      </c>
      <c r="D25" s="92" t="s">
        <v>7031</v>
      </c>
      <c r="E25" s="89">
        <v>3</v>
      </c>
      <c r="F25" s="89">
        <v>3</v>
      </c>
      <c r="G25" s="90">
        <f t="shared" si="0"/>
        <v>6</v>
      </c>
      <c r="H25" s="159">
        <v>43738</v>
      </c>
      <c r="I25" s="91">
        <v>100</v>
      </c>
    </row>
    <row r="26" spans="1:9" hidden="1" outlineLevel="1" x14ac:dyDescent="0.35">
      <c r="A26" s="293" t="s">
        <v>6967</v>
      </c>
      <c r="B26" s="86" t="s">
        <v>7032</v>
      </c>
      <c r="C26" s="89" t="s">
        <v>6985</v>
      </c>
      <c r="D26" s="92" t="s">
        <v>7033</v>
      </c>
      <c r="E26" s="89">
        <v>3</v>
      </c>
      <c r="F26" s="89">
        <v>3</v>
      </c>
      <c r="G26" s="90">
        <f t="shared" si="0"/>
        <v>6</v>
      </c>
      <c r="H26" s="159">
        <v>43738</v>
      </c>
      <c r="I26" s="91">
        <v>300</v>
      </c>
    </row>
    <row r="27" spans="1:9" hidden="1" outlineLevel="1" x14ac:dyDescent="0.35">
      <c r="A27" s="293" t="s">
        <v>6967</v>
      </c>
      <c r="B27" s="86" t="s">
        <v>7034</v>
      </c>
      <c r="C27" s="89" t="s">
        <v>6985</v>
      </c>
      <c r="D27" s="92" t="s">
        <v>7035</v>
      </c>
      <c r="E27" s="89">
        <v>3</v>
      </c>
      <c r="F27" s="89">
        <v>3</v>
      </c>
      <c r="G27" s="90">
        <f t="shared" si="0"/>
        <v>6</v>
      </c>
      <c r="H27" s="159">
        <v>43738</v>
      </c>
      <c r="I27" s="91">
        <v>30</v>
      </c>
    </row>
    <row r="28" spans="1:9" hidden="1" outlineLevel="1" x14ac:dyDescent="0.35">
      <c r="A28" s="293" t="s">
        <v>6967</v>
      </c>
      <c r="B28" s="86" t="s">
        <v>7036</v>
      </c>
      <c r="C28" s="89" t="s">
        <v>6985</v>
      </c>
      <c r="D28" s="92" t="s">
        <v>7037</v>
      </c>
      <c r="E28" s="89">
        <v>2</v>
      </c>
      <c r="F28" s="89">
        <v>2</v>
      </c>
      <c r="G28" s="90">
        <f t="shared" si="0"/>
        <v>4</v>
      </c>
      <c r="H28" s="159">
        <v>43738</v>
      </c>
      <c r="I28" s="91">
        <v>300</v>
      </c>
    </row>
    <row r="29" spans="1:9" hidden="1" outlineLevel="1" x14ac:dyDescent="0.35">
      <c r="A29" s="293" t="s">
        <v>6967</v>
      </c>
      <c r="B29" s="86" t="s">
        <v>7038</v>
      </c>
      <c r="C29" s="89" t="s">
        <v>6985</v>
      </c>
      <c r="D29" s="92" t="s">
        <v>7039</v>
      </c>
      <c r="E29" s="89">
        <v>3</v>
      </c>
      <c r="F29" s="89">
        <v>2</v>
      </c>
      <c r="G29" s="90">
        <f t="shared" si="0"/>
        <v>5</v>
      </c>
      <c r="H29" s="159">
        <v>43738</v>
      </c>
      <c r="I29" s="91">
        <v>400</v>
      </c>
    </row>
    <row r="30" spans="1:9" hidden="1" outlineLevel="1" x14ac:dyDescent="0.35">
      <c r="A30" s="293" t="s">
        <v>6967</v>
      </c>
      <c r="B30" s="86" t="s">
        <v>7040</v>
      </c>
      <c r="C30" s="89" t="s">
        <v>6985</v>
      </c>
      <c r="D30" s="92" t="s">
        <v>7041</v>
      </c>
      <c r="E30" s="89">
        <v>8</v>
      </c>
      <c r="F30" s="89">
        <v>8</v>
      </c>
      <c r="G30" s="90">
        <f t="shared" si="0"/>
        <v>16</v>
      </c>
      <c r="H30" s="159">
        <v>43738</v>
      </c>
      <c r="I30" s="91">
        <v>500</v>
      </c>
    </row>
    <row r="31" spans="1:9" hidden="1" outlineLevel="1" x14ac:dyDescent="0.35">
      <c r="A31" s="293" t="s">
        <v>6967</v>
      </c>
      <c r="B31" s="86" t="s">
        <v>7042</v>
      </c>
      <c r="C31" s="89" t="s">
        <v>6985</v>
      </c>
      <c r="D31" s="92" t="s">
        <v>7043</v>
      </c>
      <c r="E31" s="89">
        <v>2</v>
      </c>
      <c r="F31" s="89">
        <v>2</v>
      </c>
      <c r="G31" s="90">
        <f t="shared" si="0"/>
        <v>4</v>
      </c>
      <c r="H31" s="159">
        <v>43738</v>
      </c>
      <c r="I31" s="91">
        <v>300</v>
      </c>
    </row>
    <row r="32" spans="1:9" hidden="1" outlineLevel="1" x14ac:dyDescent="0.35">
      <c r="A32" s="293" t="s">
        <v>6967</v>
      </c>
      <c r="B32" s="86" t="s">
        <v>7044</v>
      </c>
      <c r="C32" s="89" t="s">
        <v>6985</v>
      </c>
      <c r="D32" s="92" t="s">
        <v>574</v>
      </c>
      <c r="E32" s="89">
        <v>3</v>
      </c>
      <c r="F32" s="89">
        <v>2</v>
      </c>
      <c r="G32" s="90">
        <f t="shared" si="0"/>
        <v>5</v>
      </c>
      <c r="H32" s="159">
        <v>43738</v>
      </c>
      <c r="I32" s="91">
        <v>200</v>
      </c>
    </row>
    <row r="33" spans="1:9" hidden="1" outlineLevel="1" x14ac:dyDescent="0.35">
      <c r="A33" s="293" t="s">
        <v>6967</v>
      </c>
      <c r="B33" s="86" t="s">
        <v>7045</v>
      </c>
      <c r="C33" s="89" t="s">
        <v>6985</v>
      </c>
      <c r="D33" s="92" t="s">
        <v>7046</v>
      </c>
      <c r="E33" s="89">
        <v>4</v>
      </c>
      <c r="F33" s="89">
        <v>2</v>
      </c>
      <c r="G33" s="90">
        <f t="shared" si="0"/>
        <v>6</v>
      </c>
      <c r="H33" s="159">
        <v>43738</v>
      </c>
      <c r="I33" s="91">
        <v>200</v>
      </c>
    </row>
    <row r="34" spans="1:9" hidden="1" outlineLevel="1" x14ac:dyDescent="0.35">
      <c r="A34" s="293" t="s">
        <v>6967</v>
      </c>
      <c r="B34" s="86" t="s">
        <v>7047</v>
      </c>
      <c r="C34" s="89" t="s">
        <v>6985</v>
      </c>
      <c r="D34" s="92" t="s">
        <v>7048</v>
      </c>
      <c r="E34" s="89">
        <v>3</v>
      </c>
      <c r="F34" s="89">
        <v>2</v>
      </c>
      <c r="G34" s="90">
        <f t="shared" ref="G34:G65" si="1">E34+F34</f>
        <v>5</v>
      </c>
      <c r="H34" s="159">
        <v>43738</v>
      </c>
      <c r="I34" s="91">
        <v>200</v>
      </c>
    </row>
    <row r="35" spans="1:9" hidden="1" outlineLevel="1" x14ac:dyDescent="0.35">
      <c r="A35" s="293" t="s">
        <v>6967</v>
      </c>
      <c r="B35" s="86" t="s">
        <v>7049</v>
      </c>
      <c r="C35" s="89" t="s">
        <v>6985</v>
      </c>
      <c r="D35" s="92" t="s">
        <v>7050</v>
      </c>
      <c r="E35" s="89">
        <v>5</v>
      </c>
      <c r="F35" s="89">
        <v>2</v>
      </c>
      <c r="G35" s="90">
        <f t="shared" si="1"/>
        <v>7</v>
      </c>
      <c r="H35" s="159">
        <v>43738</v>
      </c>
      <c r="I35" s="91">
        <v>100</v>
      </c>
    </row>
    <row r="36" spans="1:9" hidden="1" outlineLevel="1" x14ac:dyDescent="0.35">
      <c r="A36" s="293" t="s">
        <v>6967</v>
      </c>
      <c r="B36" s="86" t="s">
        <v>7051</v>
      </c>
      <c r="C36" s="89" t="s">
        <v>6985</v>
      </c>
      <c r="D36" s="92" t="s">
        <v>7052</v>
      </c>
      <c r="E36" s="89">
        <v>1</v>
      </c>
      <c r="F36" s="89">
        <v>2</v>
      </c>
      <c r="G36" s="90">
        <f t="shared" si="1"/>
        <v>3</v>
      </c>
      <c r="H36" s="159">
        <v>43738</v>
      </c>
      <c r="I36" s="91">
        <v>200</v>
      </c>
    </row>
    <row r="37" spans="1:9" hidden="1" outlineLevel="1" x14ac:dyDescent="0.35">
      <c r="A37" s="293" t="s">
        <v>6967</v>
      </c>
      <c r="B37" s="86" t="s">
        <v>7053</v>
      </c>
      <c r="C37" s="89" t="s">
        <v>6985</v>
      </c>
      <c r="D37" s="92" t="s">
        <v>7054</v>
      </c>
      <c r="E37" s="89">
        <v>1</v>
      </c>
      <c r="F37" s="89">
        <v>2</v>
      </c>
      <c r="G37" s="90">
        <f t="shared" si="1"/>
        <v>3</v>
      </c>
      <c r="H37" s="159">
        <v>43738</v>
      </c>
      <c r="I37" s="91">
        <v>200</v>
      </c>
    </row>
    <row r="38" spans="1:9" hidden="1" outlineLevel="1" x14ac:dyDescent="0.35">
      <c r="A38" s="293" t="s">
        <v>6967</v>
      </c>
      <c r="B38" s="86" t="s">
        <v>7055</v>
      </c>
      <c r="C38" s="89" t="s">
        <v>6985</v>
      </c>
      <c r="D38" s="92" t="s">
        <v>7056</v>
      </c>
      <c r="E38" s="89">
        <v>2</v>
      </c>
      <c r="F38" s="89">
        <v>2</v>
      </c>
      <c r="G38" s="90">
        <f t="shared" si="1"/>
        <v>4</v>
      </c>
      <c r="H38" s="159">
        <v>43738</v>
      </c>
      <c r="I38" s="91">
        <v>300</v>
      </c>
    </row>
    <row r="39" spans="1:9" hidden="1" outlineLevel="1" x14ac:dyDescent="0.35">
      <c r="A39" s="293" t="s">
        <v>6967</v>
      </c>
      <c r="B39" s="86" t="s">
        <v>7057</v>
      </c>
      <c r="C39" s="89" t="s">
        <v>6985</v>
      </c>
      <c r="D39" s="92" t="s">
        <v>7058</v>
      </c>
      <c r="E39" s="89">
        <v>6</v>
      </c>
      <c r="F39" s="89">
        <v>2</v>
      </c>
      <c r="G39" s="90">
        <f t="shared" si="1"/>
        <v>8</v>
      </c>
      <c r="H39" s="159">
        <v>43738</v>
      </c>
      <c r="I39" s="91">
        <v>100</v>
      </c>
    </row>
    <row r="40" spans="1:9" hidden="1" outlineLevel="1" x14ac:dyDescent="0.35">
      <c r="A40" s="293" t="s">
        <v>6967</v>
      </c>
      <c r="B40" s="86" t="s">
        <v>7059</v>
      </c>
      <c r="C40" s="89" t="s">
        <v>6985</v>
      </c>
      <c r="D40" s="92" t="s">
        <v>7060</v>
      </c>
      <c r="E40" s="89">
        <v>3</v>
      </c>
      <c r="F40" s="89">
        <v>2</v>
      </c>
      <c r="G40" s="90">
        <f t="shared" si="1"/>
        <v>5</v>
      </c>
      <c r="H40" s="159">
        <v>43738</v>
      </c>
      <c r="I40" s="91">
        <v>100</v>
      </c>
    </row>
    <row r="41" spans="1:9" hidden="1" outlineLevel="1" x14ac:dyDescent="0.35">
      <c r="A41" s="293" t="s">
        <v>6967</v>
      </c>
      <c r="B41" s="86" t="s">
        <v>7061</v>
      </c>
      <c r="C41" s="89" t="s">
        <v>6985</v>
      </c>
      <c r="D41" s="92" t="s">
        <v>7062</v>
      </c>
      <c r="E41" s="89">
        <v>6</v>
      </c>
      <c r="F41" s="89">
        <v>2</v>
      </c>
      <c r="G41" s="90">
        <f t="shared" si="1"/>
        <v>8</v>
      </c>
      <c r="H41" s="159">
        <v>43738</v>
      </c>
      <c r="I41" s="91">
        <v>100</v>
      </c>
    </row>
    <row r="42" spans="1:9" hidden="1" outlineLevel="1" x14ac:dyDescent="0.35">
      <c r="A42" s="293" t="s">
        <v>6967</v>
      </c>
      <c r="B42" s="86" t="s">
        <v>7063</v>
      </c>
      <c r="C42" s="89" t="s">
        <v>6985</v>
      </c>
      <c r="D42" s="92" t="s">
        <v>7064</v>
      </c>
      <c r="E42" s="89">
        <v>5</v>
      </c>
      <c r="F42" s="89">
        <v>2</v>
      </c>
      <c r="G42" s="90">
        <f t="shared" si="1"/>
        <v>7</v>
      </c>
      <c r="H42" s="159">
        <v>43738</v>
      </c>
      <c r="I42" s="91">
        <v>200</v>
      </c>
    </row>
    <row r="43" spans="1:9" hidden="1" outlineLevel="1" x14ac:dyDescent="0.35">
      <c r="A43" s="293" t="s">
        <v>6967</v>
      </c>
      <c r="B43" s="86" t="s">
        <v>7065</v>
      </c>
      <c r="C43" s="89" t="s">
        <v>6985</v>
      </c>
      <c r="D43" s="92" t="s">
        <v>7066</v>
      </c>
      <c r="E43" s="89">
        <v>4</v>
      </c>
      <c r="F43" s="89">
        <v>3</v>
      </c>
      <c r="G43" s="90">
        <f t="shared" si="1"/>
        <v>7</v>
      </c>
      <c r="H43" s="159">
        <v>43738</v>
      </c>
      <c r="I43" s="91">
        <v>200</v>
      </c>
    </row>
    <row r="44" spans="1:9" hidden="1" outlineLevel="1" x14ac:dyDescent="0.35">
      <c r="A44" s="293" t="s">
        <v>6967</v>
      </c>
      <c r="B44" s="86" t="s">
        <v>7067</v>
      </c>
      <c r="C44" s="89" t="s">
        <v>6985</v>
      </c>
      <c r="D44" s="83" t="s">
        <v>7068</v>
      </c>
      <c r="E44" s="89">
        <v>2</v>
      </c>
      <c r="F44" s="89">
        <v>2</v>
      </c>
      <c r="G44" s="90">
        <f t="shared" si="1"/>
        <v>4</v>
      </c>
      <c r="H44" s="159">
        <v>43738</v>
      </c>
      <c r="I44" s="91">
        <v>200</v>
      </c>
    </row>
    <row r="45" spans="1:9" hidden="1" outlineLevel="1" x14ac:dyDescent="0.35">
      <c r="A45" s="293" t="s">
        <v>6967</v>
      </c>
      <c r="B45" s="86" t="s">
        <v>7069</v>
      </c>
      <c r="C45" s="89" t="s">
        <v>6985</v>
      </c>
      <c r="D45" s="92" t="s">
        <v>7070</v>
      </c>
      <c r="E45" s="89">
        <v>2</v>
      </c>
      <c r="F45" s="89">
        <v>3</v>
      </c>
      <c r="G45" s="90">
        <f t="shared" si="1"/>
        <v>5</v>
      </c>
      <c r="H45" s="159">
        <v>43738</v>
      </c>
      <c r="I45" s="91">
        <v>30</v>
      </c>
    </row>
    <row r="46" spans="1:9" hidden="1" outlineLevel="1" x14ac:dyDescent="0.35">
      <c r="A46" s="293" t="s">
        <v>6967</v>
      </c>
      <c r="B46" s="86" t="s">
        <v>7071</v>
      </c>
      <c r="C46" s="89" t="s">
        <v>6985</v>
      </c>
      <c r="D46" s="92" t="s">
        <v>7072</v>
      </c>
      <c r="E46" s="89">
        <v>4</v>
      </c>
      <c r="F46" s="89">
        <v>3</v>
      </c>
      <c r="G46" s="90">
        <f t="shared" si="1"/>
        <v>7</v>
      </c>
      <c r="H46" s="159">
        <v>43738</v>
      </c>
      <c r="I46" s="91">
        <v>100</v>
      </c>
    </row>
    <row r="47" spans="1:9" hidden="1" outlineLevel="1" x14ac:dyDescent="0.35">
      <c r="A47" s="293" t="s">
        <v>6967</v>
      </c>
      <c r="B47" s="86" t="s">
        <v>7073</v>
      </c>
      <c r="C47" s="89" t="s">
        <v>6985</v>
      </c>
      <c r="D47" s="92" t="s">
        <v>7074</v>
      </c>
      <c r="E47" s="89">
        <v>2</v>
      </c>
      <c r="F47" s="89">
        <v>2</v>
      </c>
      <c r="G47" s="90">
        <f t="shared" si="1"/>
        <v>4</v>
      </c>
      <c r="H47" s="159">
        <v>43738</v>
      </c>
      <c r="I47" s="91">
        <v>100</v>
      </c>
    </row>
    <row r="48" spans="1:9" hidden="1" outlineLevel="1" x14ac:dyDescent="0.35">
      <c r="A48" s="293" t="s">
        <v>6967</v>
      </c>
      <c r="B48" s="86" t="s">
        <v>7075</v>
      </c>
      <c r="C48" s="89" t="s">
        <v>6985</v>
      </c>
      <c r="D48" s="92" t="s">
        <v>7076</v>
      </c>
      <c r="E48" s="89">
        <v>3</v>
      </c>
      <c r="F48" s="89">
        <v>4</v>
      </c>
      <c r="G48" s="90">
        <f t="shared" si="1"/>
        <v>7</v>
      </c>
      <c r="H48" s="159">
        <v>43738</v>
      </c>
      <c r="I48" s="91">
        <v>100</v>
      </c>
    </row>
    <row r="49" spans="1:9" hidden="1" outlineLevel="1" x14ac:dyDescent="0.35">
      <c r="A49" s="293" t="s">
        <v>6967</v>
      </c>
      <c r="B49" s="86" t="s">
        <v>7077</v>
      </c>
      <c r="C49" s="89" t="s">
        <v>6985</v>
      </c>
      <c r="D49" s="92" t="s">
        <v>7078</v>
      </c>
      <c r="E49" s="89">
        <v>3</v>
      </c>
      <c r="F49" s="89">
        <v>3</v>
      </c>
      <c r="G49" s="90">
        <f t="shared" si="1"/>
        <v>6</v>
      </c>
      <c r="H49" s="159">
        <v>43738</v>
      </c>
      <c r="I49" s="91">
        <v>200</v>
      </c>
    </row>
    <row r="50" spans="1:9" hidden="1" outlineLevel="1" x14ac:dyDescent="0.35">
      <c r="A50" s="293" t="s">
        <v>6967</v>
      </c>
      <c r="B50" s="86" t="s">
        <v>7079</v>
      </c>
      <c r="C50" s="89" t="s">
        <v>6985</v>
      </c>
      <c r="D50" s="92" t="s">
        <v>7080</v>
      </c>
      <c r="E50" s="89">
        <v>2</v>
      </c>
      <c r="F50" s="89">
        <v>2</v>
      </c>
      <c r="G50" s="90">
        <f t="shared" si="1"/>
        <v>4</v>
      </c>
      <c r="H50" s="159">
        <v>43738</v>
      </c>
      <c r="I50" s="91">
        <v>200</v>
      </c>
    </row>
    <row r="51" spans="1:9" hidden="1" outlineLevel="1" x14ac:dyDescent="0.35">
      <c r="A51" s="293" t="s">
        <v>6967</v>
      </c>
      <c r="B51" s="86" t="s">
        <v>7081</v>
      </c>
      <c r="C51" s="89" t="s">
        <v>6985</v>
      </c>
      <c r="D51" s="92" t="s">
        <v>7082</v>
      </c>
      <c r="E51" s="89">
        <v>5</v>
      </c>
      <c r="F51" s="89">
        <v>3</v>
      </c>
      <c r="G51" s="90">
        <f t="shared" si="1"/>
        <v>8</v>
      </c>
      <c r="H51" s="159">
        <v>43738</v>
      </c>
      <c r="I51" s="91">
        <v>100</v>
      </c>
    </row>
    <row r="52" spans="1:9" hidden="1" outlineLevel="1" x14ac:dyDescent="0.35">
      <c r="A52" s="293" t="s">
        <v>6967</v>
      </c>
      <c r="B52" s="86" t="s">
        <v>7083</v>
      </c>
      <c r="C52" s="89" t="s">
        <v>6985</v>
      </c>
      <c r="D52" s="92" t="s">
        <v>7084</v>
      </c>
      <c r="E52" s="89">
        <v>4</v>
      </c>
      <c r="F52" s="89">
        <v>3</v>
      </c>
      <c r="G52" s="90">
        <f t="shared" si="1"/>
        <v>7</v>
      </c>
      <c r="H52" s="159">
        <v>43738</v>
      </c>
      <c r="I52" s="91">
        <v>100</v>
      </c>
    </row>
    <row r="53" spans="1:9" hidden="1" outlineLevel="1" x14ac:dyDescent="0.35">
      <c r="A53" s="293" t="s">
        <v>6967</v>
      </c>
      <c r="B53" s="86" t="s">
        <v>7085</v>
      </c>
      <c r="C53" s="89" t="s">
        <v>6985</v>
      </c>
      <c r="D53" s="92" t="s">
        <v>7086</v>
      </c>
      <c r="E53" s="89">
        <v>4</v>
      </c>
      <c r="F53" s="89">
        <v>5</v>
      </c>
      <c r="G53" s="90">
        <f t="shared" si="1"/>
        <v>9</v>
      </c>
      <c r="H53" s="159">
        <v>43738</v>
      </c>
      <c r="I53" s="91">
        <v>300</v>
      </c>
    </row>
    <row r="54" spans="1:9" hidden="1" outlineLevel="1" x14ac:dyDescent="0.35">
      <c r="A54" s="293" t="s">
        <v>6967</v>
      </c>
      <c r="B54" s="86" t="s">
        <v>7087</v>
      </c>
      <c r="C54" s="89" t="s">
        <v>6985</v>
      </c>
      <c r="D54" s="92" t="s">
        <v>7088</v>
      </c>
      <c r="E54" s="89">
        <v>7</v>
      </c>
      <c r="F54" s="89">
        <v>3</v>
      </c>
      <c r="G54" s="90">
        <f t="shared" si="1"/>
        <v>10</v>
      </c>
      <c r="H54" s="159">
        <v>43738</v>
      </c>
      <c r="I54" s="91">
        <v>100</v>
      </c>
    </row>
    <row r="55" spans="1:9" hidden="1" outlineLevel="1" x14ac:dyDescent="0.35">
      <c r="A55" s="293" t="s">
        <v>6967</v>
      </c>
      <c r="B55" s="86" t="s">
        <v>7089</v>
      </c>
      <c r="C55" s="89" t="s">
        <v>6985</v>
      </c>
      <c r="D55" s="92" t="s">
        <v>7090</v>
      </c>
      <c r="E55" s="89">
        <v>7</v>
      </c>
      <c r="F55" s="89">
        <v>4</v>
      </c>
      <c r="G55" s="90">
        <f t="shared" si="1"/>
        <v>11</v>
      </c>
      <c r="H55" s="159">
        <v>43738</v>
      </c>
      <c r="I55" s="91">
        <v>400</v>
      </c>
    </row>
    <row r="56" spans="1:9" hidden="1" outlineLevel="1" x14ac:dyDescent="0.35">
      <c r="A56" s="293" t="s">
        <v>6967</v>
      </c>
      <c r="B56" s="86" t="s">
        <v>7091</v>
      </c>
      <c r="C56" s="89" t="s">
        <v>6985</v>
      </c>
      <c r="D56" s="92" t="s">
        <v>7039</v>
      </c>
      <c r="E56" s="89">
        <v>3</v>
      </c>
      <c r="F56" s="89">
        <v>2</v>
      </c>
      <c r="G56" s="90">
        <f t="shared" si="1"/>
        <v>5</v>
      </c>
      <c r="H56" s="159">
        <v>43738</v>
      </c>
      <c r="I56" s="91">
        <v>100</v>
      </c>
    </row>
    <row r="57" spans="1:9" hidden="1" outlineLevel="1" x14ac:dyDescent="0.35">
      <c r="A57" s="293" t="s">
        <v>6967</v>
      </c>
      <c r="B57" s="86" t="s">
        <v>7092</v>
      </c>
      <c r="C57" s="89" t="s">
        <v>6985</v>
      </c>
      <c r="D57" s="92" t="s">
        <v>7093</v>
      </c>
      <c r="E57" s="89">
        <v>9</v>
      </c>
      <c r="F57" s="89">
        <v>5</v>
      </c>
      <c r="G57" s="90">
        <f t="shared" si="1"/>
        <v>14</v>
      </c>
      <c r="H57" s="159">
        <v>43738</v>
      </c>
      <c r="I57" s="91">
        <v>200</v>
      </c>
    </row>
    <row r="58" spans="1:9" hidden="1" outlineLevel="1" x14ac:dyDescent="0.35">
      <c r="A58" s="293" t="s">
        <v>6967</v>
      </c>
      <c r="B58" s="86" t="s">
        <v>7094</v>
      </c>
      <c r="C58" s="89" t="s">
        <v>6985</v>
      </c>
      <c r="D58" s="92" t="s">
        <v>7095</v>
      </c>
      <c r="E58" s="89">
        <v>2</v>
      </c>
      <c r="F58" s="89">
        <v>4</v>
      </c>
      <c r="G58" s="90">
        <f t="shared" si="1"/>
        <v>6</v>
      </c>
      <c r="H58" s="159">
        <v>43738</v>
      </c>
      <c r="I58" s="91">
        <v>100</v>
      </c>
    </row>
    <row r="59" spans="1:9" hidden="1" outlineLevel="1" x14ac:dyDescent="0.35">
      <c r="A59" s="293" t="s">
        <v>6967</v>
      </c>
      <c r="B59" s="86" t="s">
        <v>7096</v>
      </c>
      <c r="C59" s="89" t="s">
        <v>6985</v>
      </c>
      <c r="D59" s="92" t="s">
        <v>7097</v>
      </c>
      <c r="E59" s="89">
        <v>8</v>
      </c>
      <c r="F59" s="89">
        <v>5</v>
      </c>
      <c r="G59" s="90">
        <f t="shared" si="1"/>
        <v>13</v>
      </c>
      <c r="H59" s="159">
        <v>43738</v>
      </c>
      <c r="I59" s="91">
        <v>100</v>
      </c>
    </row>
    <row r="60" spans="1:9" hidden="1" outlineLevel="1" x14ac:dyDescent="0.35">
      <c r="A60" s="293" t="s">
        <v>6967</v>
      </c>
      <c r="B60" s="86" t="s">
        <v>7098</v>
      </c>
      <c r="C60" s="89" t="s">
        <v>6985</v>
      </c>
      <c r="D60" s="92" t="s">
        <v>7099</v>
      </c>
      <c r="E60" s="89">
        <v>4</v>
      </c>
      <c r="F60" s="89">
        <v>4</v>
      </c>
      <c r="G60" s="90">
        <f t="shared" si="1"/>
        <v>8</v>
      </c>
      <c r="H60" s="159">
        <v>43738</v>
      </c>
      <c r="I60" s="91">
        <v>100</v>
      </c>
    </row>
    <row r="61" spans="1:9" hidden="1" outlineLevel="1" x14ac:dyDescent="0.35">
      <c r="A61" s="293" t="s">
        <v>6967</v>
      </c>
      <c r="B61" s="86" t="s">
        <v>7100</v>
      </c>
      <c r="C61" s="89" t="s">
        <v>6985</v>
      </c>
      <c r="D61" s="83" t="s">
        <v>7101</v>
      </c>
      <c r="E61" s="89">
        <v>4</v>
      </c>
      <c r="F61" s="89">
        <v>3</v>
      </c>
      <c r="G61" s="90">
        <f t="shared" si="1"/>
        <v>7</v>
      </c>
      <c r="H61" s="159">
        <v>43738</v>
      </c>
      <c r="I61" s="91">
        <v>100</v>
      </c>
    </row>
    <row r="62" spans="1:9" hidden="1" outlineLevel="1" x14ac:dyDescent="0.35">
      <c r="A62" s="293" t="s">
        <v>6967</v>
      </c>
      <c r="B62" s="86" t="s">
        <v>7102</v>
      </c>
      <c r="C62" s="89" t="s">
        <v>6985</v>
      </c>
      <c r="D62" s="83" t="s">
        <v>7103</v>
      </c>
      <c r="E62" s="89">
        <v>3</v>
      </c>
      <c r="F62" s="89">
        <v>2</v>
      </c>
      <c r="G62" s="90">
        <f t="shared" si="1"/>
        <v>5</v>
      </c>
      <c r="H62" s="159">
        <v>43738</v>
      </c>
      <c r="I62" s="91">
        <v>90</v>
      </c>
    </row>
    <row r="63" spans="1:9" hidden="1" outlineLevel="1" x14ac:dyDescent="0.35">
      <c r="A63" s="293" t="s">
        <v>6967</v>
      </c>
      <c r="B63" s="86" t="s">
        <v>7104</v>
      </c>
      <c r="C63" s="89" t="s">
        <v>6985</v>
      </c>
      <c r="D63" s="83" t="s">
        <v>7105</v>
      </c>
      <c r="E63" s="89">
        <v>4</v>
      </c>
      <c r="F63" s="89">
        <v>3</v>
      </c>
      <c r="G63" s="90">
        <f t="shared" si="1"/>
        <v>7</v>
      </c>
      <c r="H63" s="159">
        <v>43738</v>
      </c>
      <c r="I63" s="91">
        <v>90</v>
      </c>
    </row>
    <row r="64" spans="1:9" hidden="1" outlineLevel="1" x14ac:dyDescent="0.35">
      <c r="A64" s="293" t="s">
        <v>6967</v>
      </c>
      <c r="B64" s="86" t="s">
        <v>7106</v>
      </c>
      <c r="C64" s="89" t="s">
        <v>6985</v>
      </c>
      <c r="D64" s="83" t="s">
        <v>7107</v>
      </c>
      <c r="E64" s="89">
        <v>5</v>
      </c>
      <c r="F64" s="89">
        <v>3</v>
      </c>
      <c r="G64" s="90">
        <f t="shared" si="1"/>
        <v>8</v>
      </c>
      <c r="H64" s="159">
        <v>43738</v>
      </c>
      <c r="I64" s="91">
        <v>100</v>
      </c>
    </row>
    <row r="65" spans="1:9" hidden="1" outlineLevel="1" x14ac:dyDescent="0.35">
      <c r="A65" s="293" t="s">
        <v>6967</v>
      </c>
      <c r="B65" s="86" t="s">
        <v>7108</v>
      </c>
      <c r="C65" s="89" t="s">
        <v>6985</v>
      </c>
      <c r="D65" s="83" t="s">
        <v>7109</v>
      </c>
      <c r="E65" s="89">
        <v>3</v>
      </c>
      <c r="F65" s="89">
        <v>2</v>
      </c>
      <c r="G65" s="90">
        <f t="shared" si="1"/>
        <v>5</v>
      </c>
      <c r="H65" s="159">
        <v>43738</v>
      </c>
      <c r="I65" s="91">
        <v>100</v>
      </c>
    </row>
    <row r="66" spans="1:9" hidden="1" outlineLevel="1" x14ac:dyDescent="0.35">
      <c r="A66" s="293" t="s">
        <v>6967</v>
      </c>
      <c r="B66" s="86" t="s">
        <v>7110</v>
      </c>
      <c r="C66" s="89" t="s">
        <v>6985</v>
      </c>
      <c r="D66" s="83" t="s">
        <v>7111</v>
      </c>
      <c r="E66" s="89">
        <v>2</v>
      </c>
      <c r="F66" s="89">
        <v>2</v>
      </c>
      <c r="G66" s="90">
        <f t="shared" ref="G66:G94" si="2">E66+F66</f>
        <v>4</v>
      </c>
      <c r="H66" s="159">
        <v>43738</v>
      </c>
      <c r="I66" s="91">
        <v>100</v>
      </c>
    </row>
    <row r="67" spans="1:9" hidden="1" outlineLevel="1" x14ac:dyDescent="0.35">
      <c r="A67" s="293" t="s">
        <v>6967</v>
      </c>
      <c r="B67" s="86" t="s">
        <v>7112</v>
      </c>
      <c r="C67" s="89" t="s">
        <v>6985</v>
      </c>
      <c r="D67" s="83" t="s">
        <v>7113</v>
      </c>
      <c r="E67" s="89">
        <v>8</v>
      </c>
      <c r="F67" s="89">
        <v>2</v>
      </c>
      <c r="G67" s="90">
        <f t="shared" si="2"/>
        <v>10</v>
      </c>
      <c r="H67" s="159">
        <v>43738</v>
      </c>
      <c r="I67" s="91">
        <v>100</v>
      </c>
    </row>
    <row r="68" spans="1:9" hidden="1" outlineLevel="1" x14ac:dyDescent="0.35">
      <c r="A68" s="293" t="s">
        <v>6967</v>
      </c>
      <c r="B68" s="86" t="s">
        <v>7114</v>
      </c>
      <c r="C68" s="89" t="s">
        <v>6985</v>
      </c>
      <c r="D68" s="83" t="s">
        <v>7115</v>
      </c>
      <c r="E68" s="89">
        <v>3</v>
      </c>
      <c r="F68" s="89">
        <v>2</v>
      </c>
      <c r="G68" s="90">
        <f t="shared" si="2"/>
        <v>5</v>
      </c>
      <c r="H68" s="159">
        <v>43738</v>
      </c>
      <c r="I68" s="91">
        <v>100</v>
      </c>
    </row>
    <row r="69" spans="1:9" hidden="1" outlineLevel="1" x14ac:dyDescent="0.35">
      <c r="A69" s="293" t="s">
        <v>6967</v>
      </c>
      <c r="B69" s="86" t="s">
        <v>7116</v>
      </c>
      <c r="C69" s="89" t="s">
        <v>6985</v>
      </c>
      <c r="D69" s="92" t="s">
        <v>7117</v>
      </c>
      <c r="E69" s="89">
        <v>2</v>
      </c>
      <c r="F69" s="89">
        <v>2</v>
      </c>
      <c r="G69" s="90">
        <f t="shared" si="2"/>
        <v>4</v>
      </c>
      <c r="H69" s="159">
        <v>43738</v>
      </c>
      <c r="I69" s="91">
        <v>250</v>
      </c>
    </row>
    <row r="70" spans="1:9" hidden="1" outlineLevel="1" x14ac:dyDescent="0.35">
      <c r="A70" s="293" t="s">
        <v>6967</v>
      </c>
      <c r="B70" s="86" t="s">
        <v>7118</v>
      </c>
      <c r="C70" s="89" t="s">
        <v>6985</v>
      </c>
      <c r="D70" s="83" t="s">
        <v>7119</v>
      </c>
      <c r="E70" s="89">
        <v>9</v>
      </c>
      <c r="F70" s="89">
        <v>2</v>
      </c>
      <c r="G70" s="90">
        <f t="shared" si="2"/>
        <v>11</v>
      </c>
      <c r="H70" s="159">
        <v>43738</v>
      </c>
      <c r="I70" s="91">
        <v>200</v>
      </c>
    </row>
    <row r="71" spans="1:9" hidden="1" outlineLevel="1" x14ac:dyDescent="0.35">
      <c r="A71" s="293" t="s">
        <v>6967</v>
      </c>
      <c r="B71" s="86" t="s">
        <v>7120</v>
      </c>
      <c r="C71" s="89" t="s">
        <v>6985</v>
      </c>
      <c r="D71" s="83" t="s">
        <v>7121</v>
      </c>
      <c r="E71" s="89">
        <v>6</v>
      </c>
      <c r="F71" s="89">
        <v>2</v>
      </c>
      <c r="G71" s="90">
        <f t="shared" si="2"/>
        <v>8</v>
      </c>
      <c r="H71" s="159">
        <v>43738</v>
      </c>
      <c r="I71" s="91">
        <v>200</v>
      </c>
    </row>
    <row r="72" spans="1:9" hidden="1" outlineLevel="1" x14ac:dyDescent="0.35">
      <c r="A72" s="293" t="s">
        <v>6967</v>
      </c>
      <c r="B72" s="86" t="s">
        <v>7122</v>
      </c>
      <c r="C72" s="89" t="s">
        <v>6985</v>
      </c>
      <c r="D72" s="83" t="s">
        <v>7123</v>
      </c>
      <c r="E72" s="89">
        <v>8</v>
      </c>
      <c r="F72" s="89">
        <v>2</v>
      </c>
      <c r="G72" s="90">
        <f t="shared" si="2"/>
        <v>10</v>
      </c>
      <c r="H72" s="159">
        <v>43738</v>
      </c>
      <c r="I72" s="91">
        <v>200</v>
      </c>
    </row>
    <row r="73" spans="1:9" hidden="1" outlineLevel="1" x14ac:dyDescent="0.35">
      <c r="A73" s="293" t="s">
        <v>6967</v>
      </c>
      <c r="B73" s="86" t="s">
        <v>7124</v>
      </c>
      <c r="C73" s="89" t="s">
        <v>6985</v>
      </c>
      <c r="D73" s="83" t="s">
        <v>7125</v>
      </c>
      <c r="E73" s="89">
        <v>8</v>
      </c>
      <c r="F73" s="89">
        <v>2</v>
      </c>
      <c r="G73" s="90">
        <f t="shared" si="2"/>
        <v>10</v>
      </c>
      <c r="H73" s="159">
        <v>43738</v>
      </c>
      <c r="I73" s="91">
        <v>300</v>
      </c>
    </row>
    <row r="74" spans="1:9" hidden="1" outlineLevel="1" x14ac:dyDescent="0.35">
      <c r="A74" s="293" t="s">
        <v>6967</v>
      </c>
      <c r="B74" s="86" t="s">
        <v>7126</v>
      </c>
      <c r="C74" s="89" t="s">
        <v>6985</v>
      </c>
      <c r="D74" s="83" t="s">
        <v>7127</v>
      </c>
      <c r="E74" s="90">
        <v>5</v>
      </c>
      <c r="F74" s="89">
        <v>2</v>
      </c>
      <c r="G74" s="90">
        <f t="shared" si="2"/>
        <v>7</v>
      </c>
      <c r="H74" s="159">
        <v>43738</v>
      </c>
      <c r="I74" s="177">
        <v>200</v>
      </c>
    </row>
    <row r="75" spans="1:9" hidden="1" outlineLevel="1" x14ac:dyDescent="0.35">
      <c r="A75" s="293" t="s">
        <v>6967</v>
      </c>
      <c r="B75" s="86" t="s">
        <v>7128</v>
      </c>
      <c r="C75" s="89" t="s">
        <v>6985</v>
      </c>
      <c r="D75" s="83" t="s">
        <v>678</v>
      </c>
      <c r="E75" s="90">
        <v>6</v>
      </c>
      <c r="F75" s="89">
        <v>2</v>
      </c>
      <c r="G75" s="90">
        <f t="shared" si="2"/>
        <v>8</v>
      </c>
      <c r="H75" s="159">
        <v>43738</v>
      </c>
      <c r="I75" s="177">
        <v>200</v>
      </c>
    </row>
    <row r="76" spans="1:9" hidden="1" outlineLevel="1" x14ac:dyDescent="0.35">
      <c r="A76" s="293" t="s">
        <v>6967</v>
      </c>
      <c r="B76" s="86" t="s">
        <v>7129</v>
      </c>
      <c r="C76" s="89" t="s">
        <v>6985</v>
      </c>
      <c r="D76" s="92" t="s">
        <v>7130</v>
      </c>
      <c r="E76" s="90">
        <v>8</v>
      </c>
      <c r="F76" s="89">
        <v>4</v>
      </c>
      <c r="G76" s="90">
        <f t="shared" si="2"/>
        <v>12</v>
      </c>
      <c r="H76" s="159">
        <v>43738</v>
      </c>
      <c r="I76" s="177">
        <v>100</v>
      </c>
    </row>
    <row r="77" spans="1:9" hidden="1" outlineLevel="1" x14ac:dyDescent="0.35">
      <c r="A77" s="293" t="s">
        <v>6967</v>
      </c>
      <c r="B77" s="86" t="s">
        <v>7131</v>
      </c>
      <c r="C77" s="89" t="s">
        <v>6985</v>
      </c>
      <c r="D77" s="83" t="s">
        <v>7132</v>
      </c>
      <c r="E77" s="90">
        <v>10</v>
      </c>
      <c r="F77" s="89">
        <v>2</v>
      </c>
      <c r="G77" s="90">
        <f t="shared" si="2"/>
        <v>12</v>
      </c>
      <c r="H77" s="159">
        <v>43738</v>
      </c>
      <c r="I77" s="177">
        <v>200</v>
      </c>
    </row>
    <row r="78" spans="1:9" hidden="1" outlineLevel="1" x14ac:dyDescent="0.35">
      <c r="A78" s="293" t="s">
        <v>6967</v>
      </c>
      <c r="B78" s="86" t="s">
        <v>7133</v>
      </c>
      <c r="C78" s="89" t="s">
        <v>6985</v>
      </c>
      <c r="D78" s="178" t="s">
        <v>7134</v>
      </c>
      <c r="E78" s="90">
        <v>5</v>
      </c>
      <c r="F78" s="89">
        <v>4</v>
      </c>
      <c r="G78" s="90">
        <f t="shared" si="2"/>
        <v>9</v>
      </c>
      <c r="H78" s="159">
        <v>43738</v>
      </c>
      <c r="I78" s="177">
        <v>210</v>
      </c>
    </row>
    <row r="79" spans="1:9" hidden="1" outlineLevel="1" x14ac:dyDescent="0.35">
      <c r="A79" s="293" t="s">
        <v>6967</v>
      </c>
      <c r="B79" s="86" t="s">
        <v>7135</v>
      </c>
      <c r="C79" s="89" t="s">
        <v>6985</v>
      </c>
      <c r="D79" s="293" t="s">
        <v>2376</v>
      </c>
      <c r="E79" s="90">
        <v>14</v>
      </c>
      <c r="F79" s="89">
        <v>4</v>
      </c>
      <c r="G79" s="90">
        <f t="shared" si="2"/>
        <v>18</v>
      </c>
      <c r="H79" s="159">
        <v>43738</v>
      </c>
      <c r="I79" s="177">
        <v>180</v>
      </c>
    </row>
    <row r="80" spans="1:9" hidden="1" outlineLevel="1" x14ac:dyDescent="0.35">
      <c r="A80" s="293" t="s">
        <v>6967</v>
      </c>
      <c r="B80" s="86" t="s">
        <v>7136</v>
      </c>
      <c r="C80" s="89" t="s">
        <v>6985</v>
      </c>
      <c r="D80" s="293" t="s">
        <v>7137</v>
      </c>
      <c r="E80" s="90">
        <v>10</v>
      </c>
      <c r="F80" s="89">
        <v>8</v>
      </c>
      <c r="G80" s="90">
        <f t="shared" si="2"/>
        <v>18</v>
      </c>
      <c r="H80" s="159">
        <v>43738</v>
      </c>
      <c r="I80" s="177">
        <v>100</v>
      </c>
    </row>
    <row r="81" spans="1:9" hidden="1" outlineLevel="1" x14ac:dyDescent="0.35">
      <c r="A81" s="293" t="s">
        <v>6967</v>
      </c>
      <c r="B81" s="86" t="s">
        <v>7138</v>
      </c>
      <c r="C81" s="89" t="s">
        <v>6985</v>
      </c>
      <c r="D81" s="293" t="s">
        <v>7139</v>
      </c>
      <c r="E81" s="90">
        <v>4</v>
      </c>
      <c r="F81" s="89">
        <v>6</v>
      </c>
      <c r="G81" s="90">
        <f t="shared" si="2"/>
        <v>10</v>
      </c>
      <c r="H81" s="159">
        <v>43738</v>
      </c>
      <c r="I81" s="177">
        <v>180</v>
      </c>
    </row>
    <row r="82" spans="1:9" hidden="1" outlineLevel="1" x14ac:dyDescent="0.35">
      <c r="A82" s="293" t="s">
        <v>6967</v>
      </c>
      <c r="B82" s="86" t="s">
        <v>7140</v>
      </c>
      <c r="C82" s="89" t="s">
        <v>6985</v>
      </c>
      <c r="D82" s="293" t="s">
        <v>7141</v>
      </c>
      <c r="E82" s="90">
        <v>3</v>
      </c>
      <c r="F82" s="89">
        <v>7</v>
      </c>
      <c r="G82" s="90">
        <f t="shared" si="2"/>
        <v>10</v>
      </c>
      <c r="H82" s="159">
        <v>43738</v>
      </c>
      <c r="I82" s="177">
        <v>160</v>
      </c>
    </row>
    <row r="83" spans="1:9" hidden="1" outlineLevel="1" x14ac:dyDescent="0.35">
      <c r="A83" s="293" t="s">
        <v>6967</v>
      </c>
      <c r="B83" s="86" t="s">
        <v>7142</v>
      </c>
      <c r="C83" s="89" t="s">
        <v>6985</v>
      </c>
      <c r="D83" s="178" t="s">
        <v>7143</v>
      </c>
      <c r="E83" s="90">
        <v>3</v>
      </c>
      <c r="F83" s="89">
        <v>8</v>
      </c>
      <c r="G83" s="90">
        <f t="shared" si="2"/>
        <v>11</v>
      </c>
      <c r="H83" s="159">
        <v>43738</v>
      </c>
      <c r="I83" s="177">
        <v>190</v>
      </c>
    </row>
    <row r="84" spans="1:9" hidden="1" outlineLevel="1" x14ac:dyDescent="0.35">
      <c r="A84" s="293" t="s">
        <v>6967</v>
      </c>
      <c r="B84" s="86" t="s">
        <v>7144</v>
      </c>
      <c r="C84" s="89" t="s">
        <v>6985</v>
      </c>
      <c r="D84" s="178" t="s">
        <v>7145</v>
      </c>
      <c r="E84" s="90">
        <v>6</v>
      </c>
      <c r="F84" s="89">
        <v>5</v>
      </c>
      <c r="G84" s="90">
        <f t="shared" si="2"/>
        <v>11</v>
      </c>
      <c r="H84" s="159">
        <v>43738</v>
      </c>
      <c r="I84" s="177">
        <v>200</v>
      </c>
    </row>
    <row r="85" spans="1:9" hidden="1" outlineLevel="1" x14ac:dyDescent="0.35">
      <c r="A85" s="293" t="s">
        <v>6967</v>
      </c>
      <c r="B85" s="86" t="s">
        <v>7146</v>
      </c>
      <c r="C85" s="89" t="s">
        <v>6985</v>
      </c>
      <c r="D85" s="178" t="s">
        <v>7147</v>
      </c>
      <c r="E85" s="90">
        <v>4</v>
      </c>
      <c r="F85" s="89">
        <v>4</v>
      </c>
      <c r="G85" s="90">
        <f t="shared" si="2"/>
        <v>8</v>
      </c>
      <c r="H85" s="159">
        <v>43738</v>
      </c>
      <c r="I85" s="177">
        <v>200</v>
      </c>
    </row>
    <row r="86" spans="1:9" hidden="1" outlineLevel="1" x14ac:dyDescent="0.35">
      <c r="A86" s="293" t="s">
        <v>6967</v>
      </c>
      <c r="B86" s="86" t="s">
        <v>7148</v>
      </c>
      <c r="C86" s="89" t="s">
        <v>6985</v>
      </c>
      <c r="D86" s="293" t="s">
        <v>7149</v>
      </c>
      <c r="E86" s="90">
        <v>6</v>
      </c>
      <c r="F86" s="89">
        <v>3</v>
      </c>
      <c r="G86" s="90">
        <f t="shared" si="2"/>
        <v>9</v>
      </c>
      <c r="H86" s="159">
        <v>43738</v>
      </c>
      <c r="I86" s="177">
        <v>220</v>
      </c>
    </row>
    <row r="87" spans="1:9" hidden="1" outlineLevel="1" x14ac:dyDescent="0.35">
      <c r="A87" s="293" t="s">
        <v>6967</v>
      </c>
      <c r="B87" s="86" t="s">
        <v>7150</v>
      </c>
      <c r="C87" s="89" t="s">
        <v>6985</v>
      </c>
      <c r="D87" s="293" t="s">
        <v>7151</v>
      </c>
      <c r="E87" s="90">
        <v>7</v>
      </c>
      <c r="F87" s="89">
        <v>5</v>
      </c>
      <c r="G87" s="90">
        <f t="shared" si="2"/>
        <v>12</v>
      </c>
      <c r="H87" s="159">
        <v>43738</v>
      </c>
      <c r="I87" s="177">
        <v>250</v>
      </c>
    </row>
    <row r="88" spans="1:9" hidden="1" outlineLevel="1" x14ac:dyDescent="0.35">
      <c r="A88" s="293" t="s">
        <v>6967</v>
      </c>
      <c r="B88" s="86" t="s">
        <v>7152</v>
      </c>
      <c r="C88" s="89" t="s">
        <v>6985</v>
      </c>
      <c r="D88" s="293" t="s">
        <v>7153</v>
      </c>
      <c r="E88" s="90">
        <v>6</v>
      </c>
      <c r="F88" s="89">
        <v>3</v>
      </c>
      <c r="G88" s="90">
        <f t="shared" si="2"/>
        <v>9</v>
      </c>
      <c r="H88" s="159">
        <v>43738</v>
      </c>
      <c r="I88" s="177">
        <v>100</v>
      </c>
    </row>
    <row r="89" spans="1:9" hidden="1" outlineLevel="1" x14ac:dyDescent="0.35">
      <c r="A89" s="293" t="s">
        <v>6967</v>
      </c>
      <c r="B89" s="86" t="s">
        <v>7154</v>
      </c>
      <c r="C89" s="89" t="s">
        <v>6985</v>
      </c>
      <c r="D89" s="293" t="s">
        <v>7155</v>
      </c>
      <c r="E89" s="90">
        <v>7</v>
      </c>
      <c r="F89" s="89">
        <v>2</v>
      </c>
      <c r="G89" s="90">
        <f t="shared" si="2"/>
        <v>9</v>
      </c>
      <c r="H89" s="159">
        <v>43738</v>
      </c>
      <c r="I89" s="177">
        <v>160</v>
      </c>
    </row>
    <row r="90" spans="1:9" hidden="1" outlineLevel="1" x14ac:dyDescent="0.35">
      <c r="A90" s="293" t="s">
        <v>6967</v>
      </c>
      <c r="B90" s="86" t="s">
        <v>7156</v>
      </c>
      <c r="C90" s="89" t="s">
        <v>6985</v>
      </c>
      <c r="D90" s="293" t="s">
        <v>7157</v>
      </c>
      <c r="E90" s="90">
        <v>5</v>
      </c>
      <c r="F90" s="89">
        <v>2</v>
      </c>
      <c r="G90" s="90">
        <f t="shared" si="2"/>
        <v>7</v>
      </c>
      <c r="H90" s="159">
        <v>43738</v>
      </c>
      <c r="I90" s="177">
        <v>90</v>
      </c>
    </row>
    <row r="91" spans="1:9" hidden="1" outlineLevel="1" x14ac:dyDescent="0.35">
      <c r="A91" s="293" t="s">
        <v>6967</v>
      </c>
      <c r="B91" s="86" t="s">
        <v>7158</v>
      </c>
      <c r="C91" s="89" t="s">
        <v>6985</v>
      </c>
      <c r="D91" s="293" t="s">
        <v>7159</v>
      </c>
      <c r="E91" s="90">
        <v>5</v>
      </c>
      <c r="F91" s="89">
        <v>2</v>
      </c>
      <c r="G91" s="90">
        <f t="shared" si="2"/>
        <v>7</v>
      </c>
      <c r="H91" s="159">
        <v>43738</v>
      </c>
      <c r="I91" s="177">
        <v>60</v>
      </c>
    </row>
    <row r="92" spans="1:9" hidden="1" outlineLevel="1" x14ac:dyDescent="0.35">
      <c r="A92" s="293" t="s">
        <v>6967</v>
      </c>
      <c r="B92" s="86" t="s">
        <v>7160</v>
      </c>
      <c r="C92" s="89" t="s">
        <v>6985</v>
      </c>
      <c r="D92" s="293" t="s">
        <v>7161</v>
      </c>
      <c r="E92" s="90">
        <v>11</v>
      </c>
      <c r="F92" s="89">
        <v>2</v>
      </c>
      <c r="G92" s="90">
        <f t="shared" si="2"/>
        <v>13</v>
      </c>
      <c r="H92" s="159">
        <v>43738</v>
      </c>
      <c r="I92" s="177">
        <v>160</v>
      </c>
    </row>
    <row r="93" spans="1:9" hidden="1" outlineLevel="1" x14ac:dyDescent="0.35">
      <c r="A93" s="293" t="s">
        <v>6967</v>
      </c>
      <c r="B93" s="86" t="s">
        <v>7162</v>
      </c>
      <c r="C93" s="89" t="s">
        <v>6985</v>
      </c>
      <c r="D93" s="293" t="s">
        <v>7163</v>
      </c>
      <c r="E93" s="90">
        <v>10</v>
      </c>
      <c r="F93" s="89">
        <v>2</v>
      </c>
      <c r="G93" s="90">
        <f t="shared" si="2"/>
        <v>12</v>
      </c>
      <c r="H93" s="159">
        <v>43738</v>
      </c>
      <c r="I93" s="177">
        <v>190</v>
      </c>
    </row>
    <row r="94" spans="1:9" hidden="1" outlineLevel="1" x14ac:dyDescent="0.35">
      <c r="A94" s="293" t="s">
        <v>6967</v>
      </c>
      <c r="B94" s="86" t="s">
        <v>7164</v>
      </c>
      <c r="C94" s="89" t="s">
        <v>6985</v>
      </c>
      <c r="D94" s="293" t="s">
        <v>7165</v>
      </c>
      <c r="E94" s="90">
        <v>3</v>
      </c>
      <c r="F94" s="89">
        <v>2</v>
      </c>
      <c r="G94" s="90">
        <f t="shared" si="2"/>
        <v>5</v>
      </c>
      <c r="H94" s="159">
        <v>43738</v>
      </c>
      <c r="I94" s="177">
        <v>260</v>
      </c>
    </row>
    <row r="95" spans="1:9" ht="15" collapsed="1" thickBot="1" x14ac:dyDescent="0.4">
      <c r="A95" s="135" t="s">
        <v>6967</v>
      </c>
      <c r="B95" s="87"/>
      <c r="C95" s="93" t="s">
        <v>6968</v>
      </c>
      <c r="D95" s="135">
        <f>COUNTA(D2:D94)</f>
        <v>93</v>
      </c>
      <c r="E95" s="135">
        <f>SUM(E2:E94)</f>
        <v>414</v>
      </c>
      <c r="F95" s="135">
        <f>SUM(F2:F94)</f>
        <v>275</v>
      </c>
      <c r="G95" s="135">
        <f>SUM(G2:G94)</f>
        <v>689</v>
      </c>
      <c r="H95" s="176">
        <v>43738</v>
      </c>
      <c r="I95" s="136">
        <f>AVERAGE(I2:I94)</f>
        <v>154.94623655913978</v>
      </c>
    </row>
    <row r="96" spans="1:9" hidden="1" outlineLevel="1" x14ac:dyDescent="0.35">
      <c r="A96" s="85" t="s">
        <v>6970</v>
      </c>
      <c r="B96" s="88" t="s">
        <v>7166</v>
      </c>
      <c r="C96" s="99" t="s">
        <v>6971</v>
      </c>
      <c r="D96" s="85" t="s">
        <v>7167</v>
      </c>
      <c r="E96" s="111">
        <v>6</v>
      </c>
      <c r="F96" s="160">
        <v>4</v>
      </c>
      <c r="G96" s="160">
        <f t="shared" ref="G96:G127" si="3">E96+F96</f>
        <v>10</v>
      </c>
      <c r="H96" s="158">
        <v>43633</v>
      </c>
      <c r="I96" s="175">
        <v>600</v>
      </c>
    </row>
    <row r="97" spans="1:9" hidden="1" outlineLevel="1" x14ac:dyDescent="0.35">
      <c r="A97" s="83" t="s">
        <v>6970</v>
      </c>
      <c r="B97" s="86" t="s">
        <v>7168</v>
      </c>
      <c r="C97" s="92" t="s">
        <v>6971</v>
      </c>
      <c r="D97" s="83" t="s">
        <v>7169</v>
      </c>
      <c r="E97" s="89">
        <v>8</v>
      </c>
      <c r="F97" s="293">
        <v>6</v>
      </c>
      <c r="G97" s="293">
        <f t="shared" si="3"/>
        <v>14</v>
      </c>
      <c r="H97" s="158">
        <v>43633</v>
      </c>
      <c r="I97" s="174">
        <v>310</v>
      </c>
    </row>
    <row r="98" spans="1:9" hidden="1" outlineLevel="1" x14ac:dyDescent="0.35">
      <c r="A98" s="83" t="s">
        <v>6970</v>
      </c>
      <c r="B98" s="86" t="s">
        <v>7170</v>
      </c>
      <c r="C98" s="92" t="s">
        <v>6971</v>
      </c>
      <c r="D98" s="83" t="s">
        <v>7171</v>
      </c>
      <c r="E98" s="89">
        <v>7</v>
      </c>
      <c r="F98" s="293">
        <v>5</v>
      </c>
      <c r="G98" s="293">
        <f t="shared" si="3"/>
        <v>12</v>
      </c>
      <c r="H98" s="158">
        <v>43633</v>
      </c>
      <c r="I98" s="174">
        <v>210</v>
      </c>
    </row>
    <row r="99" spans="1:9" hidden="1" outlineLevel="1" x14ac:dyDescent="0.35">
      <c r="A99" s="83" t="s">
        <v>6970</v>
      </c>
      <c r="B99" s="86" t="s">
        <v>7172</v>
      </c>
      <c r="C99" s="92" t="s">
        <v>6971</v>
      </c>
      <c r="D99" s="83" t="s">
        <v>7173</v>
      </c>
      <c r="E99" s="89">
        <v>9</v>
      </c>
      <c r="F99" s="293">
        <v>5</v>
      </c>
      <c r="G99" s="293">
        <f t="shared" si="3"/>
        <v>14</v>
      </c>
      <c r="H99" s="158">
        <v>43633</v>
      </c>
      <c r="I99" s="174">
        <v>340</v>
      </c>
    </row>
    <row r="100" spans="1:9" hidden="1" outlineLevel="1" x14ac:dyDescent="0.35">
      <c r="A100" s="83" t="s">
        <v>6970</v>
      </c>
      <c r="B100" s="86" t="s">
        <v>7174</v>
      </c>
      <c r="C100" s="92" t="s">
        <v>6971</v>
      </c>
      <c r="D100" s="83" t="s">
        <v>7175</v>
      </c>
      <c r="E100" s="89">
        <v>5</v>
      </c>
      <c r="F100" s="293">
        <v>5</v>
      </c>
      <c r="G100" s="293">
        <f t="shared" si="3"/>
        <v>10</v>
      </c>
      <c r="H100" s="158">
        <v>43633</v>
      </c>
      <c r="I100" s="174">
        <v>400</v>
      </c>
    </row>
    <row r="101" spans="1:9" hidden="1" outlineLevel="1" x14ac:dyDescent="0.35">
      <c r="A101" s="83" t="s">
        <v>6970</v>
      </c>
      <c r="B101" s="86" t="s">
        <v>7176</v>
      </c>
      <c r="C101" s="92" t="s">
        <v>6971</v>
      </c>
      <c r="D101" s="83" t="s">
        <v>7177</v>
      </c>
      <c r="E101" s="89">
        <v>10</v>
      </c>
      <c r="F101" s="293">
        <v>9</v>
      </c>
      <c r="G101" s="293">
        <f t="shared" si="3"/>
        <v>19</v>
      </c>
      <c r="H101" s="158">
        <v>43633</v>
      </c>
      <c r="I101" s="174">
        <v>100</v>
      </c>
    </row>
    <row r="102" spans="1:9" hidden="1" outlineLevel="1" x14ac:dyDescent="0.35">
      <c r="A102" s="83" t="s">
        <v>6970</v>
      </c>
      <c r="B102" s="86" t="s">
        <v>7178</v>
      </c>
      <c r="C102" s="92" t="s">
        <v>6971</v>
      </c>
      <c r="D102" s="83" t="s">
        <v>7179</v>
      </c>
      <c r="E102" s="89">
        <v>6</v>
      </c>
      <c r="F102" s="293">
        <v>4</v>
      </c>
      <c r="G102" s="293">
        <f t="shared" si="3"/>
        <v>10</v>
      </c>
      <c r="H102" s="158">
        <v>43633</v>
      </c>
      <c r="I102" s="174">
        <v>230</v>
      </c>
    </row>
    <row r="103" spans="1:9" hidden="1" outlineLevel="1" x14ac:dyDescent="0.35">
      <c r="A103" s="83" t="s">
        <v>6970</v>
      </c>
      <c r="B103" s="86" t="s">
        <v>7180</v>
      </c>
      <c r="C103" s="92" t="s">
        <v>6971</v>
      </c>
      <c r="D103" s="83" t="s">
        <v>7181</v>
      </c>
      <c r="E103" s="89">
        <v>2</v>
      </c>
      <c r="F103" s="293">
        <v>2</v>
      </c>
      <c r="G103" s="293">
        <f t="shared" si="3"/>
        <v>4</v>
      </c>
      <c r="H103" s="158">
        <v>43633</v>
      </c>
      <c r="I103" s="174">
        <v>410</v>
      </c>
    </row>
    <row r="104" spans="1:9" hidden="1" outlineLevel="1" x14ac:dyDescent="0.35">
      <c r="A104" s="83" t="s">
        <v>6970</v>
      </c>
      <c r="B104" s="86" t="s">
        <v>7182</v>
      </c>
      <c r="C104" s="92" t="s">
        <v>6971</v>
      </c>
      <c r="D104" s="83" t="s">
        <v>7183</v>
      </c>
      <c r="E104" s="89">
        <v>8</v>
      </c>
      <c r="F104" s="293">
        <v>6</v>
      </c>
      <c r="G104" s="293">
        <f t="shared" si="3"/>
        <v>14</v>
      </c>
      <c r="H104" s="158">
        <v>43633</v>
      </c>
      <c r="I104" s="174">
        <v>360</v>
      </c>
    </row>
    <row r="105" spans="1:9" hidden="1" outlineLevel="1" x14ac:dyDescent="0.35">
      <c r="A105" s="83" t="s">
        <v>6970</v>
      </c>
      <c r="B105" s="86" t="s">
        <v>7184</v>
      </c>
      <c r="C105" s="92" t="s">
        <v>6971</v>
      </c>
      <c r="D105" s="92" t="s">
        <v>7185</v>
      </c>
      <c r="E105" s="89">
        <v>11</v>
      </c>
      <c r="F105" s="293">
        <v>6</v>
      </c>
      <c r="G105" s="293">
        <f t="shared" si="3"/>
        <v>17</v>
      </c>
      <c r="H105" s="158">
        <v>43633</v>
      </c>
      <c r="I105" s="174">
        <v>280</v>
      </c>
    </row>
    <row r="106" spans="1:9" hidden="1" outlineLevel="1" x14ac:dyDescent="0.35">
      <c r="A106" s="83" t="s">
        <v>6970</v>
      </c>
      <c r="B106" s="86" t="s">
        <v>7186</v>
      </c>
      <c r="C106" s="92" t="s">
        <v>6971</v>
      </c>
      <c r="D106" s="92" t="s">
        <v>7187</v>
      </c>
      <c r="E106" s="89">
        <v>6</v>
      </c>
      <c r="F106" s="293">
        <v>8</v>
      </c>
      <c r="G106" s="293">
        <f t="shared" si="3"/>
        <v>14</v>
      </c>
      <c r="H106" s="158">
        <v>43633</v>
      </c>
      <c r="I106" s="174">
        <v>312</v>
      </c>
    </row>
    <row r="107" spans="1:9" hidden="1" outlineLevel="1" x14ac:dyDescent="0.35">
      <c r="A107" s="83" t="s">
        <v>6970</v>
      </c>
      <c r="B107" s="86" t="s">
        <v>7188</v>
      </c>
      <c r="C107" s="92" t="s">
        <v>6971</v>
      </c>
      <c r="D107" s="92" t="s">
        <v>7189</v>
      </c>
      <c r="E107" s="89">
        <v>3</v>
      </c>
      <c r="F107" s="293">
        <v>4</v>
      </c>
      <c r="G107" s="293">
        <f t="shared" si="3"/>
        <v>7</v>
      </c>
      <c r="H107" s="158">
        <v>43633</v>
      </c>
      <c r="I107" s="174">
        <v>380</v>
      </c>
    </row>
    <row r="108" spans="1:9" hidden="1" outlineLevel="1" x14ac:dyDescent="0.35">
      <c r="A108" s="83" t="s">
        <v>6970</v>
      </c>
      <c r="B108" s="86" t="s">
        <v>7190</v>
      </c>
      <c r="C108" s="92" t="s">
        <v>6971</v>
      </c>
      <c r="D108" s="92" t="s">
        <v>7191</v>
      </c>
      <c r="E108" s="89">
        <v>9</v>
      </c>
      <c r="F108" s="293">
        <v>7</v>
      </c>
      <c r="G108" s="293">
        <f t="shared" si="3"/>
        <v>16</v>
      </c>
      <c r="H108" s="158">
        <v>43633</v>
      </c>
      <c r="I108" s="174">
        <v>290</v>
      </c>
    </row>
    <row r="109" spans="1:9" hidden="1" outlineLevel="1" x14ac:dyDescent="0.35">
      <c r="A109" s="83" t="s">
        <v>6970</v>
      </c>
      <c r="B109" s="86" t="s">
        <v>7192</v>
      </c>
      <c r="C109" s="92" t="s">
        <v>6971</v>
      </c>
      <c r="D109" s="92" t="s">
        <v>7193</v>
      </c>
      <c r="E109" s="89">
        <v>13</v>
      </c>
      <c r="F109" s="293">
        <v>11</v>
      </c>
      <c r="G109" s="293">
        <f t="shared" si="3"/>
        <v>24</v>
      </c>
      <c r="H109" s="158">
        <v>43633</v>
      </c>
      <c r="I109" s="174">
        <v>300</v>
      </c>
    </row>
    <row r="110" spans="1:9" hidden="1" outlineLevel="1" x14ac:dyDescent="0.35">
      <c r="A110" s="83" t="s">
        <v>6970</v>
      </c>
      <c r="B110" s="86" t="s">
        <v>7194</v>
      </c>
      <c r="C110" s="92" t="s">
        <v>6971</v>
      </c>
      <c r="D110" s="92" t="s">
        <v>7195</v>
      </c>
      <c r="E110" s="89">
        <v>4</v>
      </c>
      <c r="F110" s="293">
        <v>8</v>
      </c>
      <c r="G110" s="293">
        <f t="shared" si="3"/>
        <v>12</v>
      </c>
      <c r="H110" s="158">
        <v>43633</v>
      </c>
      <c r="I110" s="174">
        <v>420</v>
      </c>
    </row>
    <row r="111" spans="1:9" hidden="1" outlineLevel="1" x14ac:dyDescent="0.35">
      <c r="A111" s="83" t="s">
        <v>6970</v>
      </c>
      <c r="B111" s="86" t="s">
        <v>7196</v>
      </c>
      <c r="C111" s="92" t="s">
        <v>6971</v>
      </c>
      <c r="D111" s="92" t="s">
        <v>7197</v>
      </c>
      <c r="E111" s="89">
        <v>9</v>
      </c>
      <c r="F111" s="293">
        <v>7</v>
      </c>
      <c r="G111" s="293">
        <f t="shared" si="3"/>
        <v>16</v>
      </c>
      <c r="H111" s="158">
        <v>43633</v>
      </c>
      <c r="I111" s="174">
        <v>440</v>
      </c>
    </row>
    <row r="112" spans="1:9" hidden="1" outlineLevel="1" x14ac:dyDescent="0.35">
      <c r="A112" s="83" t="s">
        <v>6970</v>
      </c>
      <c r="B112" s="86" t="s">
        <v>7198</v>
      </c>
      <c r="C112" s="92" t="s">
        <v>6971</v>
      </c>
      <c r="D112" s="92" t="s">
        <v>7199</v>
      </c>
      <c r="E112" s="89">
        <v>3</v>
      </c>
      <c r="F112" s="293">
        <v>6</v>
      </c>
      <c r="G112" s="293">
        <f t="shared" si="3"/>
        <v>9</v>
      </c>
      <c r="H112" s="158">
        <v>43633</v>
      </c>
      <c r="I112" s="174">
        <v>480</v>
      </c>
    </row>
    <row r="113" spans="1:9" hidden="1" outlineLevel="1" x14ac:dyDescent="0.35">
      <c r="A113" s="83" t="s">
        <v>6970</v>
      </c>
      <c r="B113" s="86" t="s">
        <v>7200</v>
      </c>
      <c r="C113" s="92" t="s">
        <v>6971</v>
      </c>
      <c r="D113" s="92" t="s">
        <v>7201</v>
      </c>
      <c r="E113" s="89">
        <v>7</v>
      </c>
      <c r="F113" s="293">
        <v>9</v>
      </c>
      <c r="G113" s="293">
        <f t="shared" si="3"/>
        <v>16</v>
      </c>
      <c r="H113" s="158">
        <v>43633</v>
      </c>
      <c r="I113" s="174">
        <v>505</v>
      </c>
    </row>
    <row r="114" spans="1:9" hidden="1" outlineLevel="1" x14ac:dyDescent="0.35">
      <c r="A114" s="83" t="s">
        <v>6970</v>
      </c>
      <c r="B114" s="86" t="s">
        <v>7202</v>
      </c>
      <c r="C114" s="92" t="s">
        <v>6971</v>
      </c>
      <c r="D114" s="92" t="s">
        <v>7203</v>
      </c>
      <c r="E114" s="89">
        <v>8</v>
      </c>
      <c r="F114" s="293">
        <v>4</v>
      </c>
      <c r="G114" s="293">
        <f t="shared" si="3"/>
        <v>12</v>
      </c>
      <c r="H114" s="158">
        <v>43633</v>
      </c>
      <c r="I114" s="174">
        <v>505</v>
      </c>
    </row>
    <row r="115" spans="1:9" hidden="1" outlineLevel="1" x14ac:dyDescent="0.35">
      <c r="A115" s="83" t="s">
        <v>6970</v>
      </c>
      <c r="B115" s="86" t="s">
        <v>7204</v>
      </c>
      <c r="C115" s="92" t="s">
        <v>6971</v>
      </c>
      <c r="D115" s="83" t="s">
        <v>7205</v>
      </c>
      <c r="E115" s="89">
        <v>4</v>
      </c>
      <c r="F115" s="293">
        <v>4</v>
      </c>
      <c r="G115" s="293">
        <f t="shared" si="3"/>
        <v>8</v>
      </c>
      <c r="H115" s="158">
        <v>43633</v>
      </c>
      <c r="I115" s="174">
        <v>540</v>
      </c>
    </row>
    <row r="116" spans="1:9" hidden="1" outlineLevel="1" x14ac:dyDescent="0.35">
      <c r="A116" s="83" t="s">
        <v>6970</v>
      </c>
      <c r="B116" s="86" t="s">
        <v>7206</v>
      </c>
      <c r="C116" s="92" t="s">
        <v>6971</v>
      </c>
      <c r="D116" s="83" t="s">
        <v>7207</v>
      </c>
      <c r="E116" s="89">
        <v>6</v>
      </c>
      <c r="F116" s="293">
        <v>6</v>
      </c>
      <c r="G116" s="293">
        <f t="shared" si="3"/>
        <v>12</v>
      </c>
      <c r="H116" s="158">
        <v>43633</v>
      </c>
      <c r="I116" s="174">
        <v>90</v>
      </c>
    </row>
    <row r="117" spans="1:9" hidden="1" outlineLevel="1" x14ac:dyDescent="0.35">
      <c r="A117" s="83" t="s">
        <v>6970</v>
      </c>
      <c r="B117" s="86" t="s">
        <v>7208</v>
      </c>
      <c r="C117" s="92" t="s">
        <v>6971</v>
      </c>
      <c r="D117" s="83" t="s">
        <v>7209</v>
      </c>
      <c r="E117" s="89">
        <v>9</v>
      </c>
      <c r="F117" s="293">
        <v>10</v>
      </c>
      <c r="G117" s="293">
        <f t="shared" si="3"/>
        <v>19</v>
      </c>
      <c r="H117" s="158">
        <v>43633</v>
      </c>
      <c r="I117" s="174">
        <v>110</v>
      </c>
    </row>
    <row r="118" spans="1:9" hidden="1" outlineLevel="1" x14ac:dyDescent="0.35">
      <c r="A118" s="83" t="s">
        <v>6970</v>
      </c>
      <c r="B118" s="86" t="s">
        <v>7210</v>
      </c>
      <c r="C118" s="92" t="s">
        <v>6971</v>
      </c>
      <c r="D118" s="83" t="s">
        <v>7211</v>
      </c>
      <c r="E118" s="89">
        <v>11</v>
      </c>
      <c r="F118" s="293">
        <v>9</v>
      </c>
      <c r="G118" s="293">
        <f t="shared" si="3"/>
        <v>20</v>
      </c>
      <c r="H118" s="158">
        <v>43633</v>
      </c>
      <c r="I118" s="174">
        <v>160</v>
      </c>
    </row>
    <row r="119" spans="1:9" hidden="1" outlineLevel="1" x14ac:dyDescent="0.35">
      <c r="A119" s="83" t="s">
        <v>6970</v>
      </c>
      <c r="B119" s="86" t="s">
        <v>7212</v>
      </c>
      <c r="C119" s="92" t="s">
        <v>6971</v>
      </c>
      <c r="D119" s="92" t="s">
        <v>7213</v>
      </c>
      <c r="E119" s="89">
        <v>7</v>
      </c>
      <c r="F119" s="293">
        <v>7</v>
      </c>
      <c r="G119" s="293">
        <f t="shared" si="3"/>
        <v>14</v>
      </c>
      <c r="H119" s="158">
        <v>43633</v>
      </c>
      <c r="I119" s="174">
        <v>190</v>
      </c>
    </row>
    <row r="120" spans="1:9" hidden="1" outlineLevel="1" x14ac:dyDescent="0.35">
      <c r="A120" s="83" t="s">
        <v>6970</v>
      </c>
      <c r="B120" s="86" t="s">
        <v>7214</v>
      </c>
      <c r="C120" s="92" t="s">
        <v>6971</v>
      </c>
      <c r="D120" s="92" t="s">
        <v>7215</v>
      </c>
      <c r="E120" s="89">
        <v>8</v>
      </c>
      <c r="F120" s="293">
        <v>5</v>
      </c>
      <c r="G120" s="293">
        <f t="shared" si="3"/>
        <v>13</v>
      </c>
      <c r="H120" s="158">
        <v>43633</v>
      </c>
      <c r="I120" s="174">
        <v>180</v>
      </c>
    </row>
    <row r="121" spans="1:9" hidden="1" outlineLevel="1" x14ac:dyDescent="0.35">
      <c r="A121" s="83" t="s">
        <v>6970</v>
      </c>
      <c r="B121" s="86" t="s">
        <v>7216</v>
      </c>
      <c r="C121" s="92" t="s">
        <v>6971</v>
      </c>
      <c r="D121" s="92" t="s">
        <v>7217</v>
      </c>
      <c r="E121" s="89">
        <v>4</v>
      </c>
      <c r="F121" s="293">
        <v>3</v>
      </c>
      <c r="G121" s="293">
        <f t="shared" si="3"/>
        <v>7</v>
      </c>
      <c r="H121" s="158">
        <v>43633</v>
      </c>
      <c r="I121" s="174">
        <v>200</v>
      </c>
    </row>
    <row r="122" spans="1:9" hidden="1" outlineLevel="1" x14ac:dyDescent="0.35">
      <c r="A122" s="83" t="s">
        <v>6970</v>
      </c>
      <c r="B122" s="86" t="s">
        <v>7218</v>
      </c>
      <c r="C122" s="92" t="s">
        <v>6971</v>
      </c>
      <c r="D122" s="92" t="s">
        <v>7219</v>
      </c>
      <c r="E122" s="89">
        <v>3</v>
      </c>
      <c r="F122" s="293">
        <v>2</v>
      </c>
      <c r="G122" s="293">
        <f t="shared" si="3"/>
        <v>5</v>
      </c>
      <c r="H122" s="158">
        <v>43633</v>
      </c>
      <c r="I122" s="174">
        <v>230</v>
      </c>
    </row>
    <row r="123" spans="1:9" hidden="1" outlineLevel="1" x14ac:dyDescent="0.35">
      <c r="A123" s="83" t="s">
        <v>6970</v>
      </c>
      <c r="B123" s="86" t="s">
        <v>7220</v>
      </c>
      <c r="C123" s="92" t="s">
        <v>6971</v>
      </c>
      <c r="D123" s="92" t="s">
        <v>7221</v>
      </c>
      <c r="E123" s="89">
        <v>7</v>
      </c>
      <c r="F123" s="293">
        <v>5</v>
      </c>
      <c r="G123" s="293">
        <f t="shared" si="3"/>
        <v>12</v>
      </c>
      <c r="H123" s="158">
        <v>43633</v>
      </c>
      <c r="I123" s="174">
        <v>280</v>
      </c>
    </row>
    <row r="124" spans="1:9" hidden="1" outlineLevel="1" x14ac:dyDescent="0.35">
      <c r="A124" s="83" t="s">
        <v>6970</v>
      </c>
      <c r="B124" s="86" t="s">
        <v>7222</v>
      </c>
      <c r="C124" s="92" t="s">
        <v>6971</v>
      </c>
      <c r="D124" s="92" t="s">
        <v>2919</v>
      </c>
      <c r="E124" s="89">
        <v>10</v>
      </c>
      <c r="F124" s="293">
        <v>7</v>
      </c>
      <c r="G124" s="293">
        <f t="shared" si="3"/>
        <v>17</v>
      </c>
      <c r="H124" s="158">
        <v>43633</v>
      </c>
      <c r="I124" s="174">
        <v>360</v>
      </c>
    </row>
    <row r="125" spans="1:9" hidden="1" outlineLevel="1" x14ac:dyDescent="0.35">
      <c r="A125" s="83" t="s">
        <v>6970</v>
      </c>
      <c r="B125" s="86" t="s">
        <v>7223</v>
      </c>
      <c r="C125" s="92" t="s">
        <v>6971</v>
      </c>
      <c r="D125" s="92" t="s">
        <v>7109</v>
      </c>
      <c r="E125" s="89">
        <v>8</v>
      </c>
      <c r="F125" s="293">
        <v>4</v>
      </c>
      <c r="G125" s="293">
        <f t="shared" si="3"/>
        <v>12</v>
      </c>
      <c r="H125" s="158">
        <v>43633</v>
      </c>
      <c r="I125" s="174">
        <v>430</v>
      </c>
    </row>
    <row r="126" spans="1:9" hidden="1" outlineLevel="1" x14ac:dyDescent="0.35">
      <c r="A126" s="83" t="s">
        <v>6970</v>
      </c>
      <c r="B126" s="86" t="s">
        <v>7224</v>
      </c>
      <c r="C126" s="92" t="s">
        <v>6971</v>
      </c>
      <c r="D126" s="92" t="s">
        <v>1309</v>
      </c>
      <c r="E126" s="89">
        <v>9</v>
      </c>
      <c r="F126" s="293">
        <v>7</v>
      </c>
      <c r="G126" s="293">
        <f t="shared" si="3"/>
        <v>16</v>
      </c>
      <c r="H126" s="158">
        <v>43633</v>
      </c>
      <c r="I126" s="174">
        <v>470</v>
      </c>
    </row>
    <row r="127" spans="1:9" hidden="1" outlineLevel="1" x14ac:dyDescent="0.35">
      <c r="A127" s="83" t="s">
        <v>6970</v>
      </c>
      <c r="B127" s="86" t="s">
        <v>7225</v>
      </c>
      <c r="C127" s="92" t="s">
        <v>6971</v>
      </c>
      <c r="D127" s="92" t="s">
        <v>1191</v>
      </c>
      <c r="E127" s="89">
        <v>6</v>
      </c>
      <c r="F127" s="293">
        <v>6</v>
      </c>
      <c r="G127" s="293">
        <f t="shared" si="3"/>
        <v>12</v>
      </c>
      <c r="H127" s="158">
        <v>43633</v>
      </c>
      <c r="I127" s="174">
        <v>600</v>
      </c>
    </row>
    <row r="128" spans="1:9" hidden="1" outlineLevel="1" x14ac:dyDescent="0.35">
      <c r="A128" s="83" t="s">
        <v>6970</v>
      </c>
      <c r="B128" s="86" t="s">
        <v>7226</v>
      </c>
      <c r="C128" s="92" t="s">
        <v>6971</v>
      </c>
      <c r="D128" s="92" t="s">
        <v>7227</v>
      </c>
      <c r="E128" s="89">
        <v>4</v>
      </c>
      <c r="F128" s="293">
        <v>2</v>
      </c>
      <c r="G128" s="293">
        <f t="shared" ref="G128:G151" si="4">E128+F128</f>
        <v>6</v>
      </c>
      <c r="H128" s="158">
        <v>43633</v>
      </c>
      <c r="I128" s="174">
        <v>610</v>
      </c>
    </row>
    <row r="129" spans="1:9" hidden="1" outlineLevel="1" x14ac:dyDescent="0.35">
      <c r="A129" s="83" t="s">
        <v>6970</v>
      </c>
      <c r="B129" s="86" t="s">
        <v>7228</v>
      </c>
      <c r="C129" s="92" t="s">
        <v>6971</v>
      </c>
      <c r="D129" s="92" t="s">
        <v>7229</v>
      </c>
      <c r="E129" s="89">
        <v>7</v>
      </c>
      <c r="F129" s="293">
        <v>4</v>
      </c>
      <c r="G129" s="293">
        <f t="shared" si="4"/>
        <v>11</v>
      </c>
      <c r="H129" s="158">
        <v>43633</v>
      </c>
      <c r="I129" s="174">
        <v>630</v>
      </c>
    </row>
    <row r="130" spans="1:9" hidden="1" outlineLevel="1" x14ac:dyDescent="0.35">
      <c r="A130" s="83" t="s">
        <v>6970</v>
      </c>
      <c r="B130" s="86" t="s">
        <v>7230</v>
      </c>
      <c r="C130" s="92" t="s">
        <v>6971</v>
      </c>
      <c r="D130" s="92" t="s">
        <v>7231</v>
      </c>
      <c r="E130" s="89">
        <v>5</v>
      </c>
      <c r="F130" s="293">
        <v>2</v>
      </c>
      <c r="G130" s="293">
        <f t="shared" si="4"/>
        <v>7</v>
      </c>
      <c r="H130" s="158">
        <v>43633</v>
      </c>
      <c r="I130" s="174">
        <v>690</v>
      </c>
    </row>
    <row r="131" spans="1:9" hidden="1" outlineLevel="1" x14ac:dyDescent="0.35">
      <c r="A131" s="83" t="s">
        <v>6970</v>
      </c>
      <c r="B131" s="86" t="s">
        <v>7232</v>
      </c>
      <c r="C131" s="92" t="s">
        <v>6971</v>
      </c>
      <c r="D131" s="92" t="s">
        <v>7233</v>
      </c>
      <c r="E131" s="89">
        <v>4</v>
      </c>
      <c r="F131" s="293">
        <v>5</v>
      </c>
      <c r="G131" s="293">
        <f t="shared" si="4"/>
        <v>9</v>
      </c>
      <c r="H131" s="158">
        <v>43633</v>
      </c>
      <c r="I131" s="174">
        <v>650</v>
      </c>
    </row>
    <row r="132" spans="1:9" hidden="1" outlineLevel="1" x14ac:dyDescent="0.35">
      <c r="A132" s="83" t="s">
        <v>6970</v>
      </c>
      <c r="B132" s="86" t="s">
        <v>7234</v>
      </c>
      <c r="C132" s="92" t="s">
        <v>6971</v>
      </c>
      <c r="D132" s="92" t="s">
        <v>7235</v>
      </c>
      <c r="E132" s="89">
        <v>6</v>
      </c>
      <c r="F132" s="293">
        <v>4</v>
      </c>
      <c r="G132" s="293">
        <f t="shared" si="4"/>
        <v>10</v>
      </c>
      <c r="H132" s="158">
        <v>43633</v>
      </c>
      <c r="I132" s="174">
        <v>690</v>
      </c>
    </row>
    <row r="133" spans="1:9" hidden="1" outlineLevel="1" x14ac:dyDescent="0.35">
      <c r="A133" s="83" t="s">
        <v>6970</v>
      </c>
      <c r="B133" s="86" t="s">
        <v>7236</v>
      </c>
      <c r="C133" s="92" t="s">
        <v>6971</v>
      </c>
      <c r="D133" s="92" t="s">
        <v>7237</v>
      </c>
      <c r="E133" s="89">
        <v>8</v>
      </c>
      <c r="F133" s="293">
        <v>5</v>
      </c>
      <c r="G133" s="293">
        <f t="shared" si="4"/>
        <v>13</v>
      </c>
      <c r="H133" s="158">
        <v>43633</v>
      </c>
      <c r="I133" s="174">
        <v>700</v>
      </c>
    </row>
    <row r="134" spans="1:9" hidden="1" outlineLevel="1" x14ac:dyDescent="0.35">
      <c r="A134" s="83" t="s">
        <v>6970</v>
      </c>
      <c r="B134" s="86" t="s">
        <v>7238</v>
      </c>
      <c r="C134" s="92" t="s">
        <v>6971</v>
      </c>
      <c r="D134" s="92" t="s">
        <v>7239</v>
      </c>
      <c r="E134" s="89">
        <v>7</v>
      </c>
      <c r="F134" s="293">
        <v>5</v>
      </c>
      <c r="G134" s="293">
        <f t="shared" si="4"/>
        <v>12</v>
      </c>
      <c r="H134" s="158">
        <v>43633</v>
      </c>
      <c r="I134" s="174">
        <v>710</v>
      </c>
    </row>
    <row r="135" spans="1:9" hidden="1" outlineLevel="1" x14ac:dyDescent="0.35">
      <c r="A135" s="83" t="s">
        <v>6970</v>
      </c>
      <c r="B135" s="86" t="s">
        <v>7240</v>
      </c>
      <c r="C135" s="92" t="s">
        <v>6971</v>
      </c>
      <c r="D135" s="92" t="s">
        <v>7241</v>
      </c>
      <c r="E135" s="89">
        <v>4</v>
      </c>
      <c r="F135" s="293">
        <v>5</v>
      </c>
      <c r="G135" s="293">
        <f t="shared" si="4"/>
        <v>9</v>
      </c>
      <c r="H135" s="158">
        <v>43633</v>
      </c>
      <c r="I135" s="174">
        <v>730</v>
      </c>
    </row>
    <row r="136" spans="1:9" hidden="1" outlineLevel="1" x14ac:dyDescent="0.35">
      <c r="A136" s="83" t="s">
        <v>6970</v>
      </c>
      <c r="B136" s="86" t="s">
        <v>7242</v>
      </c>
      <c r="C136" s="92" t="s">
        <v>6971</v>
      </c>
      <c r="D136" s="92" t="s">
        <v>7243</v>
      </c>
      <c r="E136" s="89">
        <v>6</v>
      </c>
      <c r="F136" s="293">
        <v>3</v>
      </c>
      <c r="G136" s="293">
        <f t="shared" si="4"/>
        <v>9</v>
      </c>
      <c r="H136" s="158">
        <v>43633</v>
      </c>
      <c r="I136" s="174">
        <v>750</v>
      </c>
    </row>
    <row r="137" spans="1:9" hidden="1" outlineLevel="1" x14ac:dyDescent="0.35">
      <c r="A137" s="83" t="s">
        <v>6970</v>
      </c>
      <c r="B137" s="86" t="s">
        <v>7244</v>
      </c>
      <c r="C137" s="92" t="s">
        <v>6971</v>
      </c>
      <c r="D137" s="92" t="s">
        <v>7245</v>
      </c>
      <c r="E137" s="89">
        <v>5</v>
      </c>
      <c r="F137" s="293">
        <v>6</v>
      </c>
      <c r="G137" s="293">
        <f t="shared" si="4"/>
        <v>11</v>
      </c>
      <c r="H137" s="158">
        <v>43633</v>
      </c>
      <c r="I137" s="174">
        <v>780</v>
      </c>
    </row>
    <row r="138" spans="1:9" hidden="1" outlineLevel="1" x14ac:dyDescent="0.35">
      <c r="A138" s="83" t="s">
        <v>6970</v>
      </c>
      <c r="B138" s="86" t="s">
        <v>7246</v>
      </c>
      <c r="C138" s="92" t="s">
        <v>6971</v>
      </c>
      <c r="D138" s="83" t="s">
        <v>7247</v>
      </c>
      <c r="E138" s="89">
        <v>8</v>
      </c>
      <c r="F138" s="293">
        <v>4</v>
      </c>
      <c r="G138" s="293">
        <f t="shared" si="4"/>
        <v>12</v>
      </c>
      <c r="H138" s="158">
        <v>43633</v>
      </c>
      <c r="I138" s="174">
        <v>715</v>
      </c>
    </row>
    <row r="139" spans="1:9" hidden="1" outlineLevel="1" x14ac:dyDescent="0.35">
      <c r="A139" s="83" t="s">
        <v>6970</v>
      </c>
      <c r="B139" s="86" t="s">
        <v>7248</v>
      </c>
      <c r="C139" s="92" t="s">
        <v>6971</v>
      </c>
      <c r="D139" s="92" t="s">
        <v>7249</v>
      </c>
      <c r="E139" s="89">
        <v>4</v>
      </c>
      <c r="F139" s="293">
        <v>5</v>
      </c>
      <c r="G139" s="293">
        <f t="shared" si="4"/>
        <v>9</v>
      </c>
      <c r="H139" s="158">
        <v>43633</v>
      </c>
      <c r="I139" s="174">
        <v>730</v>
      </c>
    </row>
    <row r="140" spans="1:9" hidden="1" outlineLevel="1" x14ac:dyDescent="0.35">
      <c r="A140" s="83" t="s">
        <v>6970</v>
      </c>
      <c r="B140" s="86" t="s">
        <v>7250</v>
      </c>
      <c r="C140" s="92" t="s">
        <v>6971</v>
      </c>
      <c r="D140" s="92" t="s">
        <v>2358</v>
      </c>
      <c r="E140" s="89">
        <v>7</v>
      </c>
      <c r="F140" s="293">
        <v>5</v>
      </c>
      <c r="G140" s="293">
        <f t="shared" si="4"/>
        <v>12</v>
      </c>
      <c r="H140" s="158">
        <v>43633</v>
      </c>
      <c r="I140" s="174">
        <v>50</v>
      </c>
    </row>
    <row r="141" spans="1:9" hidden="1" outlineLevel="1" x14ac:dyDescent="0.35">
      <c r="A141" s="83" t="s">
        <v>6970</v>
      </c>
      <c r="B141" s="86" t="s">
        <v>7251</v>
      </c>
      <c r="C141" s="92" t="s">
        <v>6971</v>
      </c>
      <c r="D141" s="92" t="s">
        <v>7252</v>
      </c>
      <c r="E141" s="89">
        <v>10</v>
      </c>
      <c r="F141" s="293">
        <v>4</v>
      </c>
      <c r="G141" s="293">
        <f t="shared" si="4"/>
        <v>14</v>
      </c>
      <c r="H141" s="158">
        <v>43633</v>
      </c>
      <c r="I141" s="174">
        <v>80</v>
      </c>
    </row>
    <row r="142" spans="1:9" hidden="1" outlineLevel="1" x14ac:dyDescent="0.35">
      <c r="A142" s="83" t="s">
        <v>6970</v>
      </c>
      <c r="B142" s="86" t="s">
        <v>7253</v>
      </c>
      <c r="C142" s="92" t="s">
        <v>6971</v>
      </c>
      <c r="D142" s="92" t="s">
        <v>7254</v>
      </c>
      <c r="E142" s="89">
        <v>4</v>
      </c>
      <c r="F142" s="293">
        <v>6</v>
      </c>
      <c r="G142" s="293">
        <f t="shared" si="4"/>
        <v>10</v>
      </c>
      <c r="H142" s="158">
        <v>43633</v>
      </c>
      <c r="I142" s="174">
        <v>90</v>
      </c>
    </row>
    <row r="143" spans="1:9" hidden="1" outlineLevel="1" x14ac:dyDescent="0.35">
      <c r="A143" s="83" t="s">
        <v>6970</v>
      </c>
      <c r="B143" s="86" t="s">
        <v>7255</v>
      </c>
      <c r="C143" s="92" t="s">
        <v>6971</v>
      </c>
      <c r="D143" s="92" t="s">
        <v>7256</v>
      </c>
      <c r="E143" s="89">
        <v>7</v>
      </c>
      <c r="F143" s="293">
        <v>6</v>
      </c>
      <c r="G143" s="293">
        <f t="shared" si="4"/>
        <v>13</v>
      </c>
      <c r="H143" s="158">
        <v>43633</v>
      </c>
      <c r="I143" s="174">
        <v>750</v>
      </c>
    </row>
    <row r="144" spans="1:9" hidden="1" outlineLevel="1" x14ac:dyDescent="0.35">
      <c r="A144" s="83" t="s">
        <v>6970</v>
      </c>
      <c r="B144" s="86" t="s">
        <v>7257</v>
      </c>
      <c r="C144" s="92" t="s">
        <v>6971</v>
      </c>
      <c r="D144" s="92" t="s">
        <v>5072</v>
      </c>
      <c r="E144" s="89">
        <v>8</v>
      </c>
      <c r="F144" s="293">
        <v>7</v>
      </c>
      <c r="G144" s="293">
        <f t="shared" si="4"/>
        <v>15</v>
      </c>
      <c r="H144" s="158">
        <v>43633</v>
      </c>
      <c r="I144" s="174">
        <v>780</v>
      </c>
    </row>
    <row r="145" spans="1:9" hidden="1" outlineLevel="1" x14ac:dyDescent="0.35">
      <c r="A145" s="83" t="s">
        <v>6970</v>
      </c>
      <c r="B145" s="86" t="s">
        <v>7258</v>
      </c>
      <c r="C145" s="92" t="s">
        <v>6971</v>
      </c>
      <c r="D145" s="92" t="s">
        <v>7259</v>
      </c>
      <c r="E145" s="89">
        <v>5</v>
      </c>
      <c r="F145" s="293">
        <v>7</v>
      </c>
      <c r="G145" s="293">
        <f t="shared" si="4"/>
        <v>12</v>
      </c>
      <c r="H145" s="158">
        <v>43633</v>
      </c>
      <c r="I145" s="174">
        <v>380</v>
      </c>
    </row>
    <row r="146" spans="1:9" hidden="1" outlineLevel="1" x14ac:dyDescent="0.35">
      <c r="A146" s="83" t="s">
        <v>6970</v>
      </c>
      <c r="B146" s="86" t="s">
        <v>7260</v>
      </c>
      <c r="C146" s="92" t="s">
        <v>6971</v>
      </c>
      <c r="D146" s="92" t="s">
        <v>7261</v>
      </c>
      <c r="E146" s="89">
        <v>6</v>
      </c>
      <c r="F146" s="293">
        <v>8</v>
      </c>
      <c r="G146" s="293">
        <f t="shared" si="4"/>
        <v>14</v>
      </c>
      <c r="H146" s="158">
        <v>43633</v>
      </c>
      <c r="I146" s="174">
        <v>900</v>
      </c>
    </row>
    <row r="147" spans="1:9" hidden="1" outlineLevel="1" x14ac:dyDescent="0.35">
      <c r="A147" s="83" t="s">
        <v>6970</v>
      </c>
      <c r="B147" s="86" t="s">
        <v>7262</v>
      </c>
      <c r="C147" s="92" t="s">
        <v>6971</v>
      </c>
      <c r="D147" s="92" t="s">
        <v>260</v>
      </c>
      <c r="E147" s="89">
        <v>7</v>
      </c>
      <c r="F147" s="293">
        <v>3</v>
      </c>
      <c r="G147" s="293">
        <f t="shared" si="4"/>
        <v>10</v>
      </c>
      <c r="H147" s="158">
        <v>43633</v>
      </c>
      <c r="I147" s="174">
        <v>930</v>
      </c>
    </row>
    <row r="148" spans="1:9" hidden="1" outlineLevel="1" x14ac:dyDescent="0.35">
      <c r="A148" s="83" t="s">
        <v>6970</v>
      </c>
      <c r="B148" s="86" t="s">
        <v>7263</v>
      </c>
      <c r="C148" s="92" t="s">
        <v>6971</v>
      </c>
      <c r="D148" s="92" t="s">
        <v>7264</v>
      </c>
      <c r="E148" s="89">
        <v>4</v>
      </c>
      <c r="F148" s="293">
        <v>5</v>
      </c>
      <c r="G148" s="293">
        <f t="shared" si="4"/>
        <v>9</v>
      </c>
      <c r="H148" s="158">
        <v>43633</v>
      </c>
      <c r="I148" s="174">
        <v>890</v>
      </c>
    </row>
    <row r="149" spans="1:9" hidden="1" outlineLevel="1" x14ac:dyDescent="0.35">
      <c r="A149" s="83" t="s">
        <v>6970</v>
      </c>
      <c r="B149" s="86" t="s">
        <v>7265</v>
      </c>
      <c r="C149" s="92" t="s">
        <v>6971</v>
      </c>
      <c r="D149" s="92" t="s">
        <v>7266</v>
      </c>
      <c r="E149" s="89">
        <v>4</v>
      </c>
      <c r="F149" s="293">
        <v>2</v>
      </c>
      <c r="G149" s="293">
        <f t="shared" si="4"/>
        <v>6</v>
      </c>
      <c r="H149" s="158">
        <v>43633</v>
      </c>
      <c r="I149" s="174">
        <v>770</v>
      </c>
    </row>
    <row r="150" spans="1:9" hidden="1" outlineLevel="1" x14ac:dyDescent="0.35">
      <c r="A150" s="83" t="s">
        <v>6970</v>
      </c>
      <c r="B150" s="86" t="s">
        <v>7267</v>
      </c>
      <c r="C150" s="92" t="s">
        <v>6971</v>
      </c>
      <c r="D150" s="92" t="s">
        <v>7268</v>
      </c>
      <c r="E150" s="89">
        <v>8</v>
      </c>
      <c r="F150" s="293">
        <v>5</v>
      </c>
      <c r="G150" s="293">
        <f t="shared" si="4"/>
        <v>13</v>
      </c>
      <c r="H150" s="158">
        <v>43633</v>
      </c>
      <c r="I150" s="174">
        <v>750</v>
      </c>
    </row>
    <row r="151" spans="1:9" hidden="1" outlineLevel="1" x14ac:dyDescent="0.35">
      <c r="A151" s="83" t="s">
        <v>6970</v>
      </c>
      <c r="B151" s="86" t="s">
        <v>7269</v>
      </c>
      <c r="C151" s="92" t="s">
        <v>6971</v>
      </c>
      <c r="D151" s="92" t="s">
        <v>7270</v>
      </c>
      <c r="E151" s="89">
        <v>4</v>
      </c>
      <c r="F151" s="293">
        <v>2</v>
      </c>
      <c r="G151" s="293">
        <f t="shared" si="4"/>
        <v>6</v>
      </c>
      <c r="H151" s="158">
        <v>43633</v>
      </c>
      <c r="I151" s="174">
        <v>740</v>
      </c>
    </row>
    <row r="152" spans="1:9" ht="15" collapsed="1" thickBot="1" x14ac:dyDescent="0.4">
      <c r="A152" s="84" t="s">
        <v>6970</v>
      </c>
      <c r="B152" s="87"/>
      <c r="C152" s="93" t="s">
        <v>6971</v>
      </c>
      <c r="D152" s="135">
        <f>COUNTA(D96:D151)</f>
        <v>56</v>
      </c>
      <c r="E152" s="135">
        <f>SUM(E96:E151)</f>
        <v>368</v>
      </c>
      <c r="F152" s="135">
        <f>SUM(F96:F151)</f>
        <v>301</v>
      </c>
      <c r="G152" s="135">
        <f>SUM(G96:G151)</f>
        <v>669</v>
      </c>
      <c r="H152" s="162">
        <v>43633</v>
      </c>
      <c r="I152" s="136">
        <f>AVERAGE(I96:I151)</f>
        <v>467.98214285714283</v>
      </c>
    </row>
    <row r="153" spans="1:9" hidden="1" outlineLevel="1" x14ac:dyDescent="0.35">
      <c r="A153" s="85" t="s">
        <v>6972</v>
      </c>
      <c r="B153" s="88" t="s">
        <v>7271</v>
      </c>
      <c r="C153" s="99" t="s">
        <v>6973</v>
      </c>
      <c r="D153" s="85" t="s">
        <v>7272</v>
      </c>
      <c r="E153" s="111">
        <v>7</v>
      </c>
      <c r="F153" s="111">
        <v>7</v>
      </c>
      <c r="G153" s="160">
        <f t="shared" ref="G153:G184" si="5">E153+F153</f>
        <v>14</v>
      </c>
      <c r="H153" s="158">
        <v>43729</v>
      </c>
      <c r="I153" s="123">
        <v>1000</v>
      </c>
    </row>
    <row r="154" spans="1:9" hidden="1" outlineLevel="1" x14ac:dyDescent="0.35">
      <c r="A154" s="83" t="s">
        <v>6972</v>
      </c>
      <c r="B154" s="86" t="s">
        <v>7273</v>
      </c>
      <c r="C154" s="92" t="s">
        <v>6973</v>
      </c>
      <c r="D154" s="83" t="s">
        <v>7274</v>
      </c>
      <c r="E154" s="89">
        <v>4</v>
      </c>
      <c r="F154" s="89">
        <v>4</v>
      </c>
      <c r="G154" s="293">
        <f t="shared" si="5"/>
        <v>8</v>
      </c>
      <c r="H154" s="158">
        <v>43729</v>
      </c>
      <c r="I154" s="91">
        <v>300</v>
      </c>
    </row>
    <row r="155" spans="1:9" hidden="1" outlineLevel="1" x14ac:dyDescent="0.35">
      <c r="A155" s="83" t="s">
        <v>6972</v>
      </c>
      <c r="B155" s="86" t="s">
        <v>7275</v>
      </c>
      <c r="C155" s="92" t="s">
        <v>6973</v>
      </c>
      <c r="D155" s="83" t="s">
        <v>7276</v>
      </c>
      <c r="E155" s="89">
        <v>1</v>
      </c>
      <c r="F155" s="89">
        <v>1</v>
      </c>
      <c r="G155" s="293">
        <f t="shared" si="5"/>
        <v>2</v>
      </c>
      <c r="H155" s="158">
        <v>43729</v>
      </c>
      <c r="I155" s="91">
        <v>400</v>
      </c>
    </row>
    <row r="156" spans="1:9" hidden="1" outlineLevel="1" x14ac:dyDescent="0.35">
      <c r="A156" s="83" t="s">
        <v>6972</v>
      </c>
      <c r="B156" s="86" t="s">
        <v>7277</v>
      </c>
      <c r="C156" s="92" t="s">
        <v>6973</v>
      </c>
      <c r="D156" s="83" t="s">
        <v>7278</v>
      </c>
      <c r="E156" s="89">
        <v>1</v>
      </c>
      <c r="F156" s="89">
        <v>7</v>
      </c>
      <c r="G156" s="293">
        <f t="shared" si="5"/>
        <v>8</v>
      </c>
      <c r="H156" s="158">
        <v>43729</v>
      </c>
      <c r="I156" s="91">
        <v>100</v>
      </c>
    </row>
    <row r="157" spans="1:9" hidden="1" outlineLevel="1" x14ac:dyDescent="0.35">
      <c r="A157" s="83" t="s">
        <v>6972</v>
      </c>
      <c r="B157" s="86" t="s">
        <v>7279</v>
      </c>
      <c r="C157" s="92" t="s">
        <v>6973</v>
      </c>
      <c r="D157" s="83" t="s">
        <v>7280</v>
      </c>
      <c r="E157" s="89">
        <v>1</v>
      </c>
      <c r="F157" s="89">
        <v>1</v>
      </c>
      <c r="G157" s="293">
        <f t="shared" si="5"/>
        <v>2</v>
      </c>
      <c r="H157" s="158">
        <v>43729</v>
      </c>
      <c r="I157" s="91">
        <v>120</v>
      </c>
    </row>
    <row r="158" spans="1:9" hidden="1" outlineLevel="1" x14ac:dyDescent="0.35">
      <c r="A158" s="83" t="s">
        <v>6972</v>
      </c>
      <c r="B158" s="86" t="s">
        <v>7281</v>
      </c>
      <c r="C158" s="92" t="s">
        <v>6973</v>
      </c>
      <c r="D158" s="83" t="s">
        <v>7282</v>
      </c>
      <c r="E158" s="89">
        <v>5</v>
      </c>
      <c r="F158" s="89">
        <v>5</v>
      </c>
      <c r="G158" s="293">
        <f t="shared" si="5"/>
        <v>10</v>
      </c>
      <c r="H158" s="158">
        <v>43729</v>
      </c>
      <c r="I158" s="91">
        <v>500</v>
      </c>
    </row>
    <row r="159" spans="1:9" hidden="1" outlineLevel="1" x14ac:dyDescent="0.35">
      <c r="A159" s="83" t="s">
        <v>6972</v>
      </c>
      <c r="B159" s="86" t="s">
        <v>7283</v>
      </c>
      <c r="C159" s="92" t="s">
        <v>6973</v>
      </c>
      <c r="D159" s="83" t="s">
        <v>7284</v>
      </c>
      <c r="E159" s="89">
        <v>5</v>
      </c>
      <c r="F159" s="89">
        <v>5</v>
      </c>
      <c r="G159" s="293">
        <f t="shared" si="5"/>
        <v>10</v>
      </c>
      <c r="H159" s="158">
        <v>43729</v>
      </c>
      <c r="I159" s="91">
        <v>200</v>
      </c>
    </row>
    <row r="160" spans="1:9" hidden="1" outlineLevel="1" x14ac:dyDescent="0.35">
      <c r="A160" s="83" t="s">
        <v>6972</v>
      </c>
      <c r="B160" s="86" t="s">
        <v>7285</v>
      </c>
      <c r="C160" s="92" t="s">
        <v>6973</v>
      </c>
      <c r="D160" s="83" t="s">
        <v>7286</v>
      </c>
      <c r="E160" s="89">
        <v>1</v>
      </c>
      <c r="F160" s="89">
        <v>1</v>
      </c>
      <c r="G160" s="293">
        <f t="shared" si="5"/>
        <v>2</v>
      </c>
      <c r="H160" s="158">
        <v>43729</v>
      </c>
      <c r="I160" s="91">
        <v>530</v>
      </c>
    </row>
    <row r="161" spans="1:9" hidden="1" outlineLevel="1" x14ac:dyDescent="0.35">
      <c r="A161" s="83" t="s">
        <v>6972</v>
      </c>
      <c r="B161" s="86" t="s">
        <v>7287</v>
      </c>
      <c r="C161" s="92" t="s">
        <v>6973</v>
      </c>
      <c r="D161" s="83" t="s">
        <v>7288</v>
      </c>
      <c r="E161" s="89">
        <v>6</v>
      </c>
      <c r="F161" s="89">
        <v>6</v>
      </c>
      <c r="G161" s="293">
        <f t="shared" si="5"/>
        <v>12</v>
      </c>
      <c r="H161" s="158">
        <v>43729</v>
      </c>
      <c r="I161" s="91">
        <v>600</v>
      </c>
    </row>
    <row r="162" spans="1:9" hidden="1" outlineLevel="1" x14ac:dyDescent="0.35">
      <c r="A162" s="83" t="s">
        <v>6972</v>
      </c>
      <c r="B162" s="86" t="s">
        <v>7289</v>
      </c>
      <c r="C162" s="92" t="s">
        <v>6973</v>
      </c>
      <c r="D162" s="92" t="s">
        <v>7290</v>
      </c>
      <c r="E162" s="89">
        <v>3</v>
      </c>
      <c r="F162" s="89">
        <v>3</v>
      </c>
      <c r="G162" s="293">
        <f t="shared" si="5"/>
        <v>6</v>
      </c>
      <c r="H162" s="158">
        <v>43729</v>
      </c>
      <c r="I162" s="91">
        <v>150</v>
      </c>
    </row>
    <row r="163" spans="1:9" hidden="1" outlineLevel="1" x14ac:dyDescent="0.35">
      <c r="A163" s="83" t="s">
        <v>6972</v>
      </c>
      <c r="B163" s="86" t="s">
        <v>7291</v>
      </c>
      <c r="C163" s="92" t="s">
        <v>6973</v>
      </c>
      <c r="D163" s="92" t="s">
        <v>7292</v>
      </c>
      <c r="E163" s="89">
        <v>7</v>
      </c>
      <c r="F163" s="89">
        <v>7</v>
      </c>
      <c r="G163" s="293">
        <f t="shared" si="5"/>
        <v>14</v>
      </c>
      <c r="H163" s="158">
        <v>43729</v>
      </c>
      <c r="I163" s="91">
        <v>100</v>
      </c>
    </row>
    <row r="164" spans="1:9" hidden="1" outlineLevel="1" x14ac:dyDescent="0.35">
      <c r="A164" s="83" t="s">
        <v>6972</v>
      </c>
      <c r="B164" s="86" t="s">
        <v>7293</v>
      </c>
      <c r="C164" s="92" t="s">
        <v>6973</v>
      </c>
      <c r="D164" s="92" t="s">
        <v>7294</v>
      </c>
      <c r="E164" s="89">
        <v>4</v>
      </c>
      <c r="F164" s="89">
        <v>4</v>
      </c>
      <c r="G164" s="293">
        <f t="shared" si="5"/>
        <v>8</v>
      </c>
      <c r="H164" s="158">
        <v>43729</v>
      </c>
      <c r="I164" s="91">
        <v>200</v>
      </c>
    </row>
    <row r="165" spans="1:9" hidden="1" outlineLevel="1" x14ac:dyDescent="0.35">
      <c r="A165" s="83" t="s">
        <v>6972</v>
      </c>
      <c r="B165" s="86" t="s">
        <v>7295</v>
      </c>
      <c r="C165" s="92" t="s">
        <v>6973</v>
      </c>
      <c r="D165" s="92" t="s">
        <v>2168</v>
      </c>
      <c r="E165" s="89">
        <v>6</v>
      </c>
      <c r="F165" s="89">
        <v>6</v>
      </c>
      <c r="G165" s="293">
        <f t="shared" si="5"/>
        <v>12</v>
      </c>
      <c r="H165" s="158">
        <v>43729</v>
      </c>
      <c r="I165" s="91">
        <v>500</v>
      </c>
    </row>
    <row r="166" spans="1:9" hidden="1" outlineLevel="1" x14ac:dyDescent="0.35">
      <c r="A166" s="83" t="s">
        <v>6972</v>
      </c>
      <c r="B166" s="86" t="s">
        <v>7296</v>
      </c>
      <c r="C166" s="92" t="s">
        <v>6973</v>
      </c>
      <c r="D166" s="92" t="s">
        <v>7297</v>
      </c>
      <c r="E166" s="89">
        <v>4</v>
      </c>
      <c r="F166" s="89">
        <v>4</v>
      </c>
      <c r="G166" s="293">
        <f t="shared" si="5"/>
        <v>8</v>
      </c>
      <c r="H166" s="158">
        <v>43729</v>
      </c>
      <c r="I166" s="91">
        <v>100</v>
      </c>
    </row>
    <row r="167" spans="1:9" hidden="1" outlineLevel="1" x14ac:dyDescent="0.35">
      <c r="A167" s="83" t="s">
        <v>6972</v>
      </c>
      <c r="B167" s="86" t="s">
        <v>7298</v>
      </c>
      <c r="C167" s="92" t="s">
        <v>6973</v>
      </c>
      <c r="D167" s="92" t="s">
        <v>7299</v>
      </c>
      <c r="E167" s="89">
        <v>7</v>
      </c>
      <c r="F167" s="89">
        <v>7</v>
      </c>
      <c r="G167" s="293">
        <f t="shared" si="5"/>
        <v>14</v>
      </c>
      <c r="H167" s="158">
        <v>43729</v>
      </c>
      <c r="I167" s="91">
        <v>600</v>
      </c>
    </row>
    <row r="168" spans="1:9" hidden="1" outlineLevel="1" x14ac:dyDescent="0.35">
      <c r="A168" s="83" t="s">
        <v>6972</v>
      </c>
      <c r="B168" s="86" t="s">
        <v>7300</v>
      </c>
      <c r="C168" s="92" t="s">
        <v>6973</v>
      </c>
      <c r="D168" s="92" t="s">
        <v>7301</v>
      </c>
      <c r="E168" s="89">
        <v>2</v>
      </c>
      <c r="F168" s="89">
        <v>2</v>
      </c>
      <c r="G168" s="293">
        <f t="shared" si="5"/>
        <v>4</v>
      </c>
      <c r="H168" s="158">
        <v>43729</v>
      </c>
      <c r="I168" s="91">
        <v>150</v>
      </c>
    </row>
    <row r="169" spans="1:9" hidden="1" outlineLevel="1" x14ac:dyDescent="0.35">
      <c r="A169" s="83" t="s">
        <v>6972</v>
      </c>
      <c r="B169" s="86" t="s">
        <v>7302</v>
      </c>
      <c r="C169" s="92" t="s">
        <v>6973</v>
      </c>
      <c r="D169" s="92" t="s">
        <v>7303</v>
      </c>
      <c r="E169" s="89">
        <v>5</v>
      </c>
      <c r="F169" s="89">
        <v>5</v>
      </c>
      <c r="G169" s="293">
        <f t="shared" si="5"/>
        <v>10</v>
      </c>
      <c r="H169" s="158">
        <v>43729</v>
      </c>
      <c r="I169" s="91">
        <v>200</v>
      </c>
    </row>
    <row r="170" spans="1:9" hidden="1" outlineLevel="1" x14ac:dyDescent="0.35">
      <c r="A170" s="83" t="s">
        <v>6972</v>
      </c>
      <c r="B170" s="86" t="s">
        <v>7304</v>
      </c>
      <c r="C170" s="92" t="s">
        <v>6973</v>
      </c>
      <c r="D170" s="92" t="s">
        <v>7305</v>
      </c>
      <c r="E170" s="89">
        <v>2</v>
      </c>
      <c r="F170" s="89">
        <v>2</v>
      </c>
      <c r="G170" s="293">
        <f t="shared" si="5"/>
        <v>4</v>
      </c>
      <c r="H170" s="158">
        <v>43729</v>
      </c>
      <c r="I170" s="91">
        <v>150</v>
      </c>
    </row>
    <row r="171" spans="1:9" hidden="1" outlineLevel="1" x14ac:dyDescent="0.35">
      <c r="A171" s="83" t="s">
        <v>6972</v>
      </c>
      <c r="B171" s="86" t="s">
        <v>7306</v>
      </c>
      <c r="C171" s="92" t="s">
        <v>6973</v>
      </c>
      <c r="D171" s="92" t="s">
        <v>7307</v>
      </c>
      <c r="E171" s="89">
        <v>6</v>
      </c>
      <c r="F171" s="89">
        <v>6</v>
      </c>
      <c r="G171" s="293">
        <f t="shared" si="5"/>
        <v>12</v>
      </c>
      <c r="H171" s="158">
        <v>43729</v>
      </c>
      <c r="I171" s="91">
        <v>150</v>
      </c>
    </row>
    <row r="172" spans="1:9" hidden="1" outlineLevel="1" x14ac:dyDescent="0.35">
      <c r="A172" s="83" t="s">
        <v>6972</v>
      </c>
      <c r="B172" s="86" t="s">
        <v>7308</v>
      </c>
      <c r="C172" s="92" t="s">
        <v>6973</v>
      </c>
      <c r="D172" s="83" t="s">
        <v>7309</v>
      </c>
      <c r="E172" s="89">
        <v>9</v>
      </c>
      <c r="F172" s="89">
        <v>9</v>
      </c>
      <c r="G172" s="293">
        <f t="shared" si="5"/>
        <v>18</v>
      </c>
      <c r="H172" s="158">
        <v>43729</v>
      </c>
      <c r="I172" s="91">
        <v>500</v>
      </c>
    </row>
    <row r="173" spans="1:9" hidden="1" outlineLevel="1" x14ac:dyDescent="0.35">
      <c r="A173" s="83" t="s">
        <v>6972</v>
      </c>
      <c r="B173" s="86" t="s">
        <v>7310</v>
      </c>
      <c r="C173" s="92" t="s">
        <v>6973</v>
      </c>
      <c r="D173" s="83" t="s">
        <v>7311</v>
      </c>
      <c r="E173" s="89">
        <v>4</v>
      </c>
      <c r="F173" s="89">
        <v>4</v>
      </c>
      <c r="G173" s="293">
        <f t="shared" si="5"/>
        <v>8</v>
      </c>
      <c r="H173" s="158">
        <v>43729</v>
      </c>
      <c r="I173" s="91">
        <v>500</v>
      </c>
    </row>
    <row r="174" spans="1:9" hidden="1" outlineLevel="1" x14ac:dyDescent="0.35">
      <c r="A174" s="83" t="s">
        <v>6972</v>
      </c>
      <c r="B174" s="86" t="s">
        <v>7312</v>
      </c>
      <c r="C174" s="92" t="s">
        <v>6973</v>
      </c>
      <c r="D174" s="83" t="s">
        <v>288</v>
      </c>
      <c r="E174" s="89">
        <v>1</v>
      </c>
      <c r="F174" s="89">
        <v>1</v>
      </c>
      <c r="G174" s="293">
        <f t="shared" si="5"/>
        <v>2</v>
      </c>
      <c r="H174" s="158">
        <v>43729</v>
      </c>
      <c r="I174" s="91">
        <v>450</v>
      </c>
    </row>
    <row r="175" spans="1:9" hidden="1" outlineLevel="1" x14ac:dyDescent="0.35">
      <c r="A175" s="83" t="s">
        <v>6972</v>
      </c>
      <c r="B175" s="86" t="s">
        <v>7313</v>
      </c>
      <c r="C175" s="92" t="s">
        <v>6973</v>
      </c>
      <c r="D175" s="83" t="s">
        <v>7314</v>
      </c>
      <c r="E175" s="89">
        <v>1</v>
      </c>
      <c r="F175" s="89">
        <v>1</v>
      </c>
      <c r="G175" s="293">
        <f t="shared" si="5"/>
        <v>2</v>
      </c>
      <c r="H175" s="158">
        <v>43729</v>
      </c>
      <c r="I175" s="91">
        <v>300</v>
      </c>
    </row>
    <row r="176" spans="1:9" hidden="1" outlineLevel="1" x14ac:dyDescent="0.35">
      <c r="A176" s="83" t="s">
        <v>6972</v>
      </c>
      <c r="B176" s="86" t="s">
        <v>7315</v>
      </c>
      <c r="C176" s="92" t="s">
        <v>6973</v>
      </c>
      <c r="D176" s="92" t="s">
        <v>7316</v>
      </c>
      <c r="E176" s="89">
        <v>4</v>
      </c>
      <c r="F176" s="89">
        <v>4</v>
      </c>
      <c r="G176" s="293">
        <f t="shared" si="5"/>
        <v>8</v>
      </c>
      <c r="H176" s="158">
        <v>43729</v>
      </c>
      <c r="I176" s="91">
        <v>200</v>
      </c>
    </row>
    <row r="177" spans="1:9" hidden="1" outlineLevel="1" x14ac:dyDescent="0.35">
      <c r="A177" s="83" t="s">
        <v>6972</v>
      </c>
      <c r="B177" s="86" t="s">
        <v>7317</v>
      </c>
      <c r="C177" s="92" t="s">
        <v>6973</v>
      </c>
      <c r="D177" s="92" t="s">
        <v>1409</v>
      </c>
      <c r="E177" s="89">
        <v>1</v>
      </c>
      <c r="F177" s="89">
        <v>1</v>
      </c>
      <c r="G177" s="293">
        <f t="shared" si="5"/>
        <v>2</v>
      </c>
      <c r="H177" s="158">
        <v>43729</v>
      </c>
      <c r="I177" s="91">
        <v>400</v>
      </c>
    </row>
    <row r="178" spans="1:9" hidden="1" outlineLevel="1" x14ac:dyDescent="0.35">
      <c r="A178" s="83" t="s">
        <v>6972</v>
      </c>
      <c r="B178" s="86" t="s">
        <v>7318</v>
      </c>
      <c r="C178" s="92" t="s">
        <v>6973</v>
      </c>
      <c r="D178" s="92" t="s">
        <v>7319</v>
      </c>
      <c r="E178" s="89">
        <v>4</v>
      </c>
      <c r="F178" s="89">
        <v>4</v>
      </c>
      <c r="G178" s="293">
        <f t="shared" si="5"/>
        <v>8</v>
      </c>
      <c r="H178" s="158">
        <v>43729</v>
      </c>
      <c r="I178" s="91">
        <v>1000</v>
      </c>
    </row>
    <row r="179" spans="1:9" hidden="1" outlineLevel="1" x14ac:dyDescent="0.35">
      <c r="A179" s="83" t="s">
        <v>6972</v>
      </c>
      <c r="B179" s="86" t="s">
        <v>7320</v>
      </c>
      <c r="C179" s="92" t="s">
        <v>6973</v>
      </c>
      <c r="D179" s="92" t="s">
        <v>7321</v>
      </c>
      <c r="E179" s="89">
        <v>7</v>
      </c>
      <c r="F179" s="89">
        <v>7</v>
      </c>
      <c r="G179" s="293">
        <f t="shared" si="5"/>
        <v>14</v>
      </c>
      <c r="H179" s="158">
        <v>43729</v>
      </c>
      <c r="I179" s="91">
        <v>1000</v>
      </c>
    </row>
    <row r="180" spans="1:9" hidden="1" outlineLevel="1" x14ac:dyDescent="0.35">
      <c r="A180" s="83" t="s">
        <v>6972</v>
      </c>
      <c r="B180" s="86" t="s">
        <v>7322</v>
      </c>
      <c r="C180" s="92" t="s">
        <v>6973</v>
      </c>
      <c r="D180" s="92" t="s">
        <v>3581</v>
      </c>
      <c r="E180" s="89">
        <v>6</v>
      </c>
      <c r="F180" s="89">
        <v>6</v>
      </c>
      <c r="G180" s="293">
        <f t="shared" si="5"/>
        <v>12</v>
      </c>
      <c r="H180" s="158">
        <v>43729</v>
      </c>
      <c r="I180" s="91">
        <v>1000</v>
      </c>
    </row>
    <row r="181" spans="1:9" hidden="1" outlineLevel="1" x14ac:dyDescent="0.35">
      <c r="A181" s="120" t="s">
        <v>6972</v>
      </c>
      <c r="B181" s="121" t="s">
        <v>7323</v>
      </c>
      <c r="C181" s="122" t="s">
        <v>6973</v>
      </c>
      <c r="D181" s="122" t="s">
        <v>7324</v>
      </c>
      <c r="E181" s="166">
        <v>7</v>
      </c>
      <c r="F181" s="166">
        <v>7</v>
      </c>
      <c r="G181" s="173">
        <f t="shared" si="5"/>
        <v>14</v>
      </c>
      <c r="H181" s="165">
        <v>43729</v>
      </c>
      <c r="I181" s="164">
        <v>1200</v>
      </c>
    </row>
    <row r="182" spans="1:9" hidden="1" outlineLevel="1" x14ac:dyDescent="0.35">
      <c r="A182" s="83" t="s">
        <v>6972</v>
      </c>
      <c r="B182" s="86" t="s">
        <v>7325</v>
      </c>
      <c r="C182" s="92" t="s">
        <v>6973</v>
      </c>
      <c r="D182" s="92" t="s">
        <v>7326</v>
      </c>
      <c r="E182" s="89">
        <v>4</v>
      </c>
      <c r="F182" s="89">
        <v>4</v>
      </c>
      <c r="G182" s="293">
        <f t="shared" si="5"/>
        <v>8</v>
      </c>
      <c r="H182" s="158">
        <v>43729</v>
      </c>
      <c r="I182" s="91">
        <v>300</v>
      </c>
    </row>
    <row r="183" spans="1:9" hidden="1" outlineLevel="1" x14ac:dyDescent="0.35">
      <c r="A183" s="83" t="s">
        <v>6972</v>
      </c>
      <c r="B183" s="86" t="s">
        <v>7327</v>
      </c>
      <c r="C183" s="92" t="s">
        <v>6973</v>
      </c>
      <c r="D183" s="92" t="s">
        <v>7328</v>
      </c>
      <c r="E183" s="89">
        <v>1</v>
      </c>
      <c r="F183" s="89">
        <v>1</v>
      </c>
      <c r="G183" s="293">
        <f t="shared" si="5"/>
        <v>2</v>
      </c>
      <c r="H183" s="158">
        <v>43729</v>
      </c>
      <c r="I183" s="91">
        <v>200</v>
      </c>
    </row>
    <row r="184" spans="1:9" hidden="1" outlineLevel="1" x14ac:dyDescent="0.35">
      <c r="A184" s="83" t="s">
        <v>6972</v>
      </c>
      <c r="B184" s="86" t="s">
        <v>7329</v>
      </c>
      <c r="C184" s="92" t="s">
        <v>6973</v>
      </c>
      <c r="D184" s="92" t="s">
        <v>7330</v>
      </c>
      <c r="E184" s="89">
        <v>2</v>
      </c>
      <c r="F184" s="89">
        <v>2</v>
      </c>
      <c r="G184" s="293">
        <f t="shared" si="5"/>
        <v>4</v>
      </c>
      <c r="H184" s="158">
        <v>43729</v>
      </c>
      <c r="I184" s="91">
        <v>200</v>
      </c>
    </row>
    <row r="185" spans="1:9" hidden="1" outlineLevel="1" x14ac:dyDescent="0.35">
      <c r="A185" s="83" t="s">
        <v>6972</v>
      </c>
      <c r="B185" s="86" t="s">
        <v>7331</v>
      </c>
      <c r="C185" s="92" t="s">
        <v>6973</v>
      </c>
      <c r="D185" s="92" t="s">
        <v>734</v>
      </c>
      <c r="E185" s="89">
        <v>4</v>
      </c>
      <c r="F185" s="89">
        <v>4</v>
      </c>
      <c r="G185" s="293">
        <f t="shared" ref="G185:G216" si="6">E185+F185</f>
        <v>8</v>
      </c>
      <c r="H185" s="158">
        <v>43729</v>
      </c>
      <c r="I185" s="91">
        <v>150</v>
      </c>
    </row>
    <row r="186" spans="1:9" hidden="1" outlineLevel="1" x14ac:dyDescent="0.35">
      <c r="A186" s="83" t="s">
        <v>6972</v>
      </c>
      <c r="B186" s="86" t="s">
        <v>7332</v>
      </c>
      <c r="C186" s="92" t="s">
        <v>6973</v>
      </c>
      <c r="D186" s="92" t="s">
        <v>7333</v>
      </c>
      <c r="E186" s="89">
        <v>6</v>
      </c>
      <c r="F186" s="89">
        <v>6</v>
      </c>
      <c r="G186" s="293">
        <f t="shared" si="6"/>
        <v>12</v>
      </c>
      <c r="H186" s="158">
        <v>43729</v>
      </c>
      <c r="I186" s="91">
        <v>900</v>
      </c>
    </row>
    <row r="187" spans="1:9" hidden="1" outlineLevel="1" x14ac:dyDescent="0.35">
      <c r="A187" s="83" t="s">
        <v>6972</v>
      </c>
      <c r="B187" s="86" t="s">
        <v>7334</v>
      </c>
      <c r="C187" s="92" t="s">
        <v>6973</v>
      </c>
      <c r="D187" s="92" t="s">
        <v>7335</v>
      </c>
      <c r="E187" s="89">
        <v>2</v>
      </c>
      <c r="F187" s="89">
        <v>2</v>
      </c>
      <c r="G187" s="293">
        <f t="shared" si="6"/>
        <v>4</v>
      </c>
      <c r="H187" s="158">
        <v>43729</v>
      </c>
      <c r="I187" s="91">
        <v>800</v>
      </c>
    </row>
    <row r="188" spans="1:9" hidden="1" outlineLevel="1" x14ac:dyDescent="0.35">
      <c r="A188" s="83" t="s">
        <v>6972</v>
      </c>
      <c r="B188" s="86" t="s">
        <v>7336</v>
      </c>
      <c r="C188" s="92" t="s">
        <v>6973</v>
      </c>
      <c r="D188" s="92" t="s">
        <v>7337</v>
      </c>
      <c r="E188" s="89">
        <v>5</v>
      </c>
      <c r="F188" s="89">
        <v>5</v>
      </c>
      <c r="G188" s="293">
        <f t="shared" si="6"/>
        <v>10</v>
      </c>
      <c r="H188" s="158">
        <v>43729</v>
      </c>
      <c r="I188" s="91">
        <v>1000</v>
      </c>
    </row>
    <row r="189" spans="1:9" hidden="1" outlineLevel="1" x14ac:dyDescent="0.35">
      <c r="A189" s="83" t="s">
        <v>6972</v>
      </c>
      <c r="B189" s="86" t="s">
        <v>7338</v>
      </c>
      <c r="C189" s="92" t="s">
        <v>6973</v>
      </c>
      <c r="D189" s="92" t="s">
        <v>7339</v>
      </c>
      <c r="E189" s="89">
        <v>7</v>
      </c>
      <c r="F189" s="89">
        <v>7</v>
      </c>
      <c r="G189" s="293">
        <f t="shared" si="6"/>
        <v>14</v>
      </c>
      <c r="H189" s="158">
        <v>43729</v>
      </c>
      <c r="I189" s="91">
        <v>800</v>
      </c>
    </row>
    <row r="190" spans="1:9" hidden="1" outlineLevel="1" x14ac:dyDescent="0.35">
      <c r="A190" s="83" t="s">
        <v>6972</v>
      </c>
      <c r="B190" s="86" t="s">
        <v>7340</v>
      </c>
      <c r="C190" s="92" t="s">
        <v>6973</v>
      </c>
      <c r="D190" s="92" t="s">
        <v>7341</v>
      </c>
      <c r="E190" s="89">
        <v>1</v>
      </c>
      <c r="F190" s="89">
        <v>1</v>
      </c>
      <c r="G190" s="293">
        <f t="shared" si="6"/>
        <v>2</v>
      </c>
      <c r="H190" s="158">
        <v>43729</v>
      </c>
      <c r="I190" s="91">
        <v>100</v>
      </c>
    </row>
    <row r="191" spans="1:9" hidden="1" outlineLevel="1" x14ac:dyDescent="0.35">
      <c r="A191" s="83" t="s">
        <v>6972</v>
      </c>
      <c r="B191" s="86" t="s">
        <v>7342</v>
      </c>
      <c r="C191" s="92" t="s">
        <v>6973</v>
      </c>
      <c r="D191" s="92" t="s">
        <v>7343</v>
      </c>
      <c r="E191" s="89">
        <v>2</v>
      </c>
      <c r="F191" s="89">
        <v>2</v>
      </c>
      <c r="G191" s="293">
        <f t="shared" si="6"/>
        <v>4</v>
      </c>
      <c r="H191" s="158">
        <v>43729</v>
      </c>
      <c r="I191" s="91">
        <v>500</v>
      </c>
    </row>
    <row r="192" spans="1:9" hidden="1" outlineLevel="1" x14ac:dyDescent="0.35">
      <c r="A192" s="83" t="s">
        <v>6972</v>
      </c>
      <c r="B192" s="86" t="s">
        <v>7344</v>
      </c>
      <c r="C192" s="92" t="s">
        <v>6973</v>
      </c>
      <c r="D192" s="92" t="s">
        <v>7345</v>
      </c>
      <c r="E192" s="89">
        <v>5</v>
      </c>
      <c r="F192" s="89">
        <v>5</v>
      </c>
      <c r="G192" s="293">
        <f t="shared" si="6"/>
        <v>10</v>
      </c>
      <c r="H192" s="158">
        <v>43729</v>
      </c>
      <c r="I192" s="91">
        <v>110</v>
      </c>
    </row>
    <row r="193" spans="1:9" hidden="1" outlineLevel="1" x14ac:dyDescent="0.35">
      <c r="A193" s="83" t="s">
        <v>6972</v>
      </c>
      <c r="B193" s="86" t="s">
        <v>7346</v>
      </c>
      <c r="C193" s="92" t="s">
        <v>6973</v>
      </c>
      <c r="D193" s="92" t="s">
        <v>7347</v>
      </c>
      <c r="E193" s="89">
        <v>1</v>
      </c>
      <c r="F193" s="89">
        <v>1</v>
      </c>
      <c r="G193" s="293">
        <f t="shared" si="6"/>
        <v>2</v>
      </c>
      <c r="H193" s="158">
        <v>43729</v>
      </c>
      <c r="I193" s="91">
        <v>120</v>
      </c>
    </row>
    <row r="194" spans="1:9" hidden="1" outlineLevel="1" x14ac:dyDescent="0.35">
      <c r="A194" s="83" t="s">
        <v>6972</v>
      </c>
      <c r="B194" s="86" t="s">
        <v>7348</v>
      </c>
      <c r="C194" s="92" t="s">
        <v>6973</v>
      </c>
      <c r="D194" s="92" t="s">
        <v>7349</v>
      </c>
      <c r="E194" s="89">
        <v>6</v>
      </c>
      <c r="F194" s="89">
        <v>6</v>
      </c>
      <c r="G194" s="293">
        <f t="shared" si="6"/>
        <v>12</v>
      </c>
      <c r="H194" s="158">
        <v>43729</v>
      </c>
      <c r="I194" s="91">
        <v>400</v>
      </c>
    </row>
    <row r="195" spans="1:9" hidden="1" outlineLevel="1" x14ac:dyDescent="0.35">
      <c r="A195" s="83" t="s">
        <v>6972</v>
      </c>
      <c r="B195" s="86" t="s">
        <v>7350</v>
      </c>
      <c r="C195" s="92" t="s">
        <v>6973</v>
      </c>
      <c r="D195" s="83" t="s">
        <v>7351</v>
      </c>
      <c r="E195" s="89">
        <v>7</v>
      </c>
      <c r="F195" s="89">
        <v>7</v>
      </c>
      <c r="G195" s="293">
        <f t="shared" si="6"/>
        <v>14</v>
      </c>
      <c r="H195" s="158">
        <v>43729</v>
      </c>
      <c r="I195" s="91">
        <v>600</v>
      </c>
    </row>
    <row r="196" spans="1:9" hidden="1" outlineLevel="1" x14ac:dyDescent="0.35">
      <c r="A196" s="83" t="s">
        <v>6972</v>
      </c>
      <c r="B196" s="86" t="s">
        <v>7352</v>
      </c>
      <c r="C196" s="92" t="s">
        <v>6973</v>
      </c>
      <c r="D196" s="92" t="s">
        <v>7353</v>
      </c>
      <c r="E196" s="89">
        <v>3</v>
      </c>
      <c r="F196" s="89">
        <v>3</v>
      </c>
      <c r="G196" s="293">
        <f t="shared" si="6"/>
        <v>6</v>
      </c>
      <c r="H196" s="158">
        <v>43729</v>
      </c>
      <c r="I196" s="91">
        <v>400</v>
      </c>
    </row>
    <row r="197" spans="1:9" hidden="1" outlineLevel="1" x14ac:dyDescent="0.35">
      <c r="A197" s="83" t="s">
        <v>6972</v>
      </c>
      <c r="B197" s="86" t="s">
        <v>7354</v>
      </c>
      <c r="C197" s="92" t="s">
        <v>6973</v>
      </c>
      <c r="D197" s="92" t="s">
        <v>7355</v>
      </c>
      <c r="E197" s="89">
        <v>2</v>
      </c>
      <c r="F197" s="89">
        <v>2</v>
      </c>
      <c r="G197" s="293">
        <f t="shared" si="6"/>
        <v>4</v>
      </c>
      <c r="H197" s="158">
        <v>43729</v>
      </c>
      <c r="I197" s="91">
        <v>300</v>
      </c>
    </row>
    <row r="198" spans="1:9" hidden="1" outlineLevel="1" x14ac:dyDescent="0.35">
      <c r="A198" s="83" t="s">
        <v>6972</v>
      </c>
      <c r="B198" s="86" t="s">
        <v>7356</v>
      </c>
      <c r="C198" s="92" t="s">
        <v>6973</v>
      </c>
      <c r="D198" s="92" t="s">
        <v>7357</v>
      </c>
      <c r="E198" s="89">
        <v>3</v>
      </c>
      <c r="F198" s="89">
        <v>3</v>
      </c>
      <c r="G198" s="293">
        <f t="shared" si="6"/>
        <v>6</v>
      </c>
      <c r="H198" s="158">
        <v>43729</v>
      </c>
      <c r="I198" s="91">
        <v>100</v>
      </c>
    </row>
    <row r="199" spans="1:9" hidden="1" outlineLevel="1" x14ac:dyDescent="0.35">
      <c r="A199" s="83" t="s">
        <v>6972</v>
      </c>
      <c r="B199" s="86" t="s">
        <v>7358</v>
      </c>
      <c r="C199" s="92" t="s">
        <v>6973</v>
      </c>
      <c r="D199" s="92" t="s">
        <v>7359</v>
      </c>
      <c r="E199" s="89">
        <v>8</v>
      </c>
      <c r="F199" s="89">
        <v>8</v>
      </c>
      <c r="G199" s="293">
        <f t="shared" si="6"/>
        <v>16</v>
      </c>
      <c r="H199" s="158">
        <v>43729</v>
      </c>
      <c r="I199" s="91">
        <v>400</v>
      </c>
    </row>
    <row r="200" spans="1:9" hidden="1" outlineLevel="1" x14ac:dyDescent="0.35">
      <c r="A200" s="83" t="s">
        <v>6972</v>
      </c>
      <c r="B200" s="86" t="s">
        <v>7360</v>
      </c>
      <c r="C200" s="92" t="s">
        <v>6973</v>
      </c>
      <c r="D200" s="92" t="s">
        <v>7361</v>
      </c>
      <c r="E200" s="89">
        <v>4</v>
      </c>
      <c r="F200" s="89">
        <v>4</v>
      </c>
      <c r="G200" s="293">
        <f t="shared" si="6"/>
        <v>8</v>
      </c>
      <c r="H200" s="158">
        <v>43729</v>
      </c>
      <c r="I200" s="91">
        <v>500</v>
      </c>
    </row>
    <row r="201" spans="1:9" hidden="1" outlineLevel="1" x14ac:dyDescent="0.35">
      <c r="A201" s="120" t="s">
        <v>6972</v>
      </c>
      <c r="B201" s="121" t="s">
        <v>7362</v>
      </c>
      <c r="C201" s="122" t="s">
        <v>6973</v>
      </c>
      <c r="D201" s="122" t="s">
        <v>7363</v>
      </c>
      <c r="E201" s="166">
        <v>7</v>
      </c>
      <c r="F201" s="166">
        <v>7</v>
      </c>
      <c r="G201" s="173">
        <f t="shared" si="6"/>
        <v>14</v>
      </c>
      <c r="H201" s="165">
        <v>43729</v>
      </c>
      <c r="I201" s="164">
        <v>1300</v>
      </c>
    </row>
    <row r="202" spans="1:9" hidden="1" outlineLevel="1" x14ac:dyDescent="0.35">
      <c r="A202" s="120" t="s">
        <v>6972</v>
      </c>
      <c r="B202" s="121" t="s">
        <v>7364</v>
      </c>
      <c r="C202" s="122" t="s">
        <v>6973</v>
      </c>
      <c r="D202" s="122" t="s">
        <v>7365</v>
      </c>
      <c r="E202" s="166">
        <v>7</v>
      </c>
      <c r="F202" s="166">
        <v>7</v>
      </c>
      <c r="G202" s="173">
        <f t="shared" si="6"/>
        <v>14</v>
      </c>
      <c r="H202" s="165">
        <v>43729</v>
      </c>
      <c r="I202" s="164">
        <v>1200</v>
      </c>
    </row>
    <row r="203" spans="1:9" hidden="1" outlineLevel="1" x14ac:dyDescent="0.35">
      <c r="A203" s="83" t="s">
        <v>6972</v>
      </c>
      <c r="B203" s="86" t="s">
        <v>7366</v>
      </c>
      <c r="C203" s="92" t="s">
        <v>6973</v>
      </c>
      <c r="D203" s="92" t="s">
        <v>7367</v>
      </c>
      <c r="E203" s="89">
        <v>5</v>
      </c>
      <c r="F203" s="89">
        <v>5</v>
      </c>
      <c r="G203" s="293">
        <f t="shared" si="6"/>
        <v>10</v>
      </c>
      <c r="H203" s="158">
        <v>43729</v>
      </c>
      <c r="I203" s="91">
        <v>1000</v>
      </c>
    </row>
    <row r="204" spans="1:9" hidden="1" outlineLevel="1" x14ac:dyDescent="0.35">
      <c r="A204" s="120" t="s">
        <v>6972</v>
      </c>
      <c r="B204" s="121" t="s">
        <v>7368</v>
      </c>
      <c r="C204" s="122" t="s">
        <v>6973</v>
      </c>
      <c r="D204" s="122" t="s">
        <v>7369</v>
      </c>
      <c r="E204" s="166">
        <v>4</v>
      </c>
      <c r="F204" s="166">
        <v>4</v>
      </c>
      <c r="G204" s="173">
        <f t="shared" si="6"/>
        <v>8</v>
      </c>
      <c r="H204" s="165">
        <v>43729</v>
      </c>
      <c r="I204" s="164">
        <v>1100</v>
      </c>
    </row>
    <row r="205" spans="1:9" hidden="1" outlineLevel="1" x14ac:dyDescent="0.35">
      <c r="A205" s="83" t="s">
        <v>6972</v>
      </c>
      <c r="B205" s="86" t="s">
        <v>7370</v>
      </c>
      <c r="C205" s="92" t="s">
        <v>6973</v>
      </c>
      <c r="D205" s="92" t="s">
        <v>7371</v>
      </c>
      <c r="E205" s="89">
        <v>2</v>
      </c>
      <c r="F205" s="89">
        <v>2</v>
      </c>
      <c r="G205" s="293">
        <f t="shared" si="6"/>
        <v>4</v>
      </c>
      <c r="H205" s="158">
        <v>43729</v>
      </c>
      <c r="I205" s="91">
        <v>1000</v>
      </c>
    </row>
    <row r="206" spans="1:9" hidden="1" outlineLevel="1" x14ac:dyDescent="0.35">
      <c r="A206" s="83" t="s">
        <v>6972</v>
      </c>
      <c r="B206" s="86" t="s">
        <v>7372</v>
      </c>
      <c r="C206" s="92" t="s">
        <v>6973</v>
      </c>
      <c r="D206" s="92" t="s">
        <v>7373</v>
      </c>
      <c r="E206" s="89">
        <v>3</v>
      </c>
      <c r="F206" s="89">
        <v>3</v>
      </c>
      <c r="G206" s="293">
        <f t="shared" si="6"/>
        <v>6</v>
      </c>
      <c r="H206" s="158">
        <v>43729</v>
      </c>
      <c r="I206" s="91">
        <v>400</v>
      </c>
    </row>
    <row r="207" spans="1:9" hidden="1" outlineLevel="1" x14ac:dyDescent="0.35">
      <c r="A207" s="83" t="s">
        <v>6972</v>
      </c>
      <c r="B207" s="86" t="s">
        <v>7374</v>
      </c>
      <c r="C207" s="92" t="s">
        <v>6973</v>
      </c>
      <c r="D207" s="92" t="s">
        <v>7375</v>
      </c>
      <c r="E207" s="89">
        <v>7</v>
      </c>
      <c r="F207" s="89">
        <v>7</v>
      </c>
      <c r="G207" s="293">
        <f t="shared" si="6"/>
        <v>14</v>
      </c>
      <c r="H207" s="158">
        <v>43729</v>
      </c>
      <c r="I207" s="91">
        <v>400</v>
      </c>
    </row>
    <row r="208" spans="1:9" hidden="1" outlineLevel="1" x14ac:dyDescent="0.35">
      <c r="A208" s="83" t="s">
        <v>6972</v>
      </c>
      <c r="B208" s="86" t="s">
        <v>7376</v>
      </c>
      <c r="C208" s="92" t="s">
        <v>6973</v>
      </c>
      <c r="D208" s="92" t="s">
        <v>7377</v>
      </c>
      <c r="E208" s="89">
        <v>2</v>
      </c>
      <c r="F208" s="89">
        <v>2</v>
      </c>
      <c r="G208" s="293">
        <f t="shared" si="6"/>
        <v>4</v>
      </c>
      <c r="H208" s="158">
        <v>43729</v>
      </c>
      <c r="I208" s="91">
        <v>500</v>
      </c>
    </row>
    <row r="209" spans="1:9" hidden="1" outlineLevel="1" x14ac:dyDescent="0.35">
      <c r="A209" s="83" t="s">
        <v>6972</v>
      </c>
      <c r="B209" s="86" t="s">
        <v>7378</v>
      </c>
      <c r="C209" s="92" t="s">
        <v>6973</v>
      </c>
      <c r="D209" s="92" t="s">
        <v>7379</v>
      </c>
      <c r="E209" s="89">
        <v>3</v>
      </c>
      <c r="F209" s="89">
        <v>3</v>
      </c>
      <c r="G209" s="293">
        <f t="shared" si="6"/>
        <v>6</v>
      </c>
      <c r="H209" s="158">
        <v>43729</v>
      </c>
      <c r="I209" s="91">
        <v>400</v>
      </c>
    </row>
    <row r="210" spans="1:9" hidden="1" outlineLevel="1" x14ac:dyDescent="0.35">
      <c r="A210" s="83" t="s">
        <v>6972</v>
      </c>
      <c r="B210" s="86" t="s">
        <v>7380</v>
      </c>
      <c r="C210" s="92" t="s">
        <v>6973</v>
      </c>
      <c r="D210" s="92" t="s">
        <v>7381</v>
      </c>
      <c r="E210" s="89">
        <v>3</v>
      </c>
      <c r="F210" s="89">
        <v>3</v>
      </c>
      <c r="G210" s="293">
        <f t="shared" si="6"/>
        <v>6</v>
      </c>
      <c r="H210" s="158">
        <v>43729</v>
      </c>
      <c r="I210" s="91">
        <v>500</v>
      </c>
    </row>
    <row r="211" spans="1:9" hidden="1" outlineLevel="1" x14ac:dyDescent="0.35">
      <c r="A211" s="83" t="s">
        <v>6972</v>
      </c>
      <c r="B211" s="86" t="s">
        <v>7382</v>
      </c>
      <c r="C211" s="92" t="s">
        <v>6973</v>
      </c>
      <c r="D211" s="83" t="s">
        <v>7383</v>
      </c>
      <c r="E211" s="89">
        <v>7</v>
      </c>
      <c r="F211" s="89">
        <v>7</v>
      </c>
      <c r="G211" s="293">
        <f t="shared" si="6"/>
        <v>14</v>
      </c>
      <c r="H211" s="158">
        <v>43729</v>
      </c>
      <c r="I211" s="91">
        <v>1000</v>
      </c>
    </row>
    <row r="212" spans="1:9" hidden="1" outlineLevel="1" x14ac:dyDescent="0.35">
      <c r="A212" s="83" t="s">
        <v>6972</v>
      </c>
      <c r="B212" s="86" t="s">
        <v>7384</v>
      </c>
      <c r="C212" s="92" t="s">
        <v>6973</v>
      </c>
      <c r="D212" s="83" t="s">
        <v>7385</v>
      </c>
      <c r="E212" s="89">
        <v>5</v>
      </c>
      <c r="F212" s="89">
        <v>5</v>
      </c>
      <c r="G212" s="293">
        <f t="shared" si="6"/>
        <v>10</v>
      </c>
      <c r="H212" s="158">
        <v>43729</v>
      </c>
      <c r="I212" s="91">
        <v>1000</v>
      </c>
    </row>
    <row r="213" spans="1:9" hidden="1" outlineLevel="1" x14ac:dyDescent="0.35">
      <c r="A213" s="83" t="s">
        <v>6972</v>
      </c>
      <c r="B213" s="86" t="s">
        <v>7386</v>
      </c>
      <c r="C213" s="92" t="s">
        <v>6973</v>
      </c>
      <c r="D213" s="83" t="s">
        <v>7387</v>
      </c>
      <c r="E213" s="89">
        <v>6</v>
      </c>
      <c r="F213" s="89">
        <v>6</v>
      </c>
      <c r="G213" s="293">
        <f t="shared" si="6"/>
        <v>12</v>
      </c>
      <c r="H213" s="158">
        <v>43729</v>
      </c>
      <c r="I213" s="91">
        <v>1000</v>
      </c>
    </row>
    <row r="214" spans="1:9" hidden="1" outlineLevel="1" x14ac:dyDescent="0.35">
      <c r="A214" s="120" t="s">
        <v>6972</v>
      </c>
      <c r="B214" s="121" t="s">
        <v>7388</v>
      </c>
      <c r="C214" s="122" t="s">
        <v>6973</v>
      </c>
      <c r="D214" s="120" t="s">
        <v>7389</v>
      </c>
      <c r="E214" s="166">
        <v>7</v>
      </c>
      <c r="F214" s="166">
        <v>7</v>
      </c>
      <c r="G214" s="173">
        <f t="shared" si="6"/>
        <v>14</v>
      </c>
      <c r="H214" s="165">
        <v>43729</v>
      </c>
      <c r="I214" s="164">
        <v>1300</v>
      </c>
    </row>
    <row r="215" spans="1:9" hidden="1" outlineLevel="1" x14ac:dyDescent="0.35">
      <c r="A215" s="83" t="s">
        <v>6972</v>
      </c>
      <c r="B215" s="86" t="s">
        <v>7390</v>
      </c>
      <c r="C215" s="92" t="s">
        <v>6973</v>
      </c>
      <c r="D215" s="83" t="s">
        <v>7391</v>
      </c>
      <c r="E215" s="89">
        <v>5</v>
      </c>
      <c r="F215" s="89">
        <v>5</v>
      </c>
      <c r="G215" s="293">
        <f t="shared" si="6"/>
        <v>10</v>
      </c>
      <c r="H215" s="158">
        <v>43729</v>
      </c>
      <c r="I215" s="91">
        <v>1000</v>
      </c>
    </row>
    <row r="216" spans="1:9" hidden="1" outlineLevel="1" x14ac:dyDescent="0.35">
      <c r="A216" s="83" t="s">
        <v>6972</v>
      </c>
      <c r="B216" s="86" t="s">
        <v>7392</v>
      </c>
      <c r="C216" s="92" t="s">
        <v>6973</v>
      </c>
      <c r="D216" s="83" t="s">
        <v>7393</v>
      </c>
      <c r="E216" s="89">
        <v>6</v>
      </c>
      <c r="F216" s="89">
        <v>6</v>
      </c>
      <c r="G216" s="293">
        <f t="shared" si="6"/>
        <v>12</v>
      </c>
      <c r="H216" s="158">
        <v>43729</v>
      </c>
      <c r="I216" s="91">
        <v>1000</v>
      </c>
    </row>
    <row r="217" spans="1:9" hidden="1" outlineLevel="1" x14ac:dyDescent="0.35">
      <c r="A217" s="83" t="s">
        <v>6972</v>
      </c>
      <c r="B217" s="86" t="s">
        <v>7394</v>
      </c>
      <c r="C217" s="92" t="s">
        <v>6973</v>
      </c>
      <c r="D217" s="83" t="s">
        <v>7395</v>
      </c>
      <c r="E217" s="89">
        <v>6</v>
      </c>
      <c r="F217" s="89">
        <v>6</v>
      </c>
      <c r="G217" s="293">
        <f t="shared" ref="G217:G219" si="7">E217+F217</f>
        <v>12</v>
      </c>
      <c r="H217" s="158">
        <v>43729</v>
      </c>
      <c r="I217" s="91">
        <v>1000</v>
      </c>
    </row>
    <row r="218" spans="1:9" hidden="1" outlineLevel="1" x14ac:dyDescent="0.35">
      <c r="A218" s="83" t="s">
        <v>6972</v>
      </c>
      <c r="B218" s="86" t="s">
        <v>7396</v>
      </c>
      <c r="C218" s="92" t="s">
        <v>6973</v>
      </c>
      <c r="D218" s="83" t="s">
        <v>7397</v>
      </c>
      <c r="E218" s="89">
        <v>2</v>
      </c>
      <c r="F218" s="89">
        <v>2</v>
      </c>
      <c r="G218" s="293">
        <f t="shared" si="7"/>
        <v>4</v>
      </c>
      <c r="H218" s="158">
        <v>43729</v>
      </c>
      <c r="I218" s="91">
        <v>800</v>
      </c>
    </row>
    <row r="219" spans="1:9" hidden="1" outlineLevel="1" x14ac:dyDescent="0.35">
      <c r="A219" s="83" t="s">
        <v>6972</v>
      </c>
      <c r="B219" s="86" t="s">
        <v>7398</v>
      </c>
      <c r="C219" s="92" t="s">
        <v>6973</v>
      </c>
      <c r="D219" s="92" t="s">
        <v>7399</v>
      </c>
      <c r="E219" s="89">
        <v>1</v>
      </c>
      <c r="F219" s="89">
        <v>1</v>
      </c>
      <c r="G219" s="293">
        <f t="shared" si="7"/>
        <v>2</v>
      </c>
      <c r="H219" s="158">
        <v>43729</v>
      </c>
      <c r="I219" s="91">
        <v>300</v>
      </c>
    </row>
    <row r="220" spans="1:9" ht="15" collapsed="1" thickBot="1" x14ac:dyDescent="0.4">
      <c r="A220" s="84" t="s">
        <v>6972</v>
      </c>
      <c r="B220" s="87"/>
      <c r="C220" s="93" t="s">
        <v>6973</v>
      </c>
      <c r="D220" s="135">
        <f>COUNTA(D153:D219)</f>
        <v>67</v>
      </c>
      <c r="E220" s="135">
        <f>SUM(E153:E219)</f>
        <v>282</v>
      </c>
      <c r="F220" s="135">
        <f>SUM(F153:F219)</f>
        <v>288</v>
      </c>
      <c r="G220" s="135">
        <f>SUM(G153:G219)</f>
        <v>570</v>
      </c>
      <c r="H220" s="162">
        <v>43729</v>
      </c>
      <c r="I220" s="136">
        <f>AVERAGE(I153:I219)</f>
        <v>547.46268656716416</v>
      </c>
    </row>
    <row r="221" spans="1:9" hidden="1" outlineLevel="1" x14ac:dyDescent="0.35">
      <c r="A221" s="85" t="s">
        <v>6974</v>
      </c>
      <c r="B221" s="88" t="s">
        <v>7400</v>
      </c>
      <c r="C221" s="99" t="s">
        <v>6975</v>
      </c>
      <c r="D221" s="85" t="s">
        <v>7401</v>
      </c>
      <c r="E221" s="111">
        <v>3</v>
      </c>
      <c r="F221" s="111">
        <v>3</v>
      </c>
      <c r="G221" s="112">
        <f t="shared" ref="G221:G262" si="8">E221+F221</f>
        <v>6</v>
      </c>
      <c r="H221" s="158">
        <v>43705</v>
      </c>
      <c r="I221" s="123">
        <v>70</v>
      </c>
    </row>
    <row r="222" spans="1:9" hidden="1" outlineLevel="1" x14ac:dyDescent="0.35">
      <c r="A222" s="83" t="s">
        <v>6974</v>
      </c>
      <c r="B222" s="86" t="s">
        <v>7402</v>
      </c>
      <c r="C222" s="92" t="s">
        <v>6975</v>
      </c>
      <c r="D222" s="83" t="s">
        <v>7403</v>
      </c>
      <c r="E222" s="89">
        <v>3</v>
      </c>
      <c r="F222" s="89">
        <v>3</v>
      </c>
      <c r="G222" s="90">
        <f t="shared" si="8"/>
        <v>6</v>
      </c>
      <c r="H222" s="158">
        <v>43705</v>
      </c>
      <c r="I222" s="91">
        <v>180</v>
      </c>
    </row>
    <row r="223" spans="1:9" hidden="1" outlineLevel="1" x14ac:dyDescent="0.35">
      <c r="A223" s="83" t="s">
        <v>6974</v>
      </c>
      <c r="B223" s="86" t="s">
        <v>7404</v>
      </c>
      <c r="C223" s="92" t="s">
        <v>6975</v>
      </c>
      <c r="D223" s="83" t="s">
        <v>7405</v>
      </c>
      <c r="E223" s="89">
        <v>6</v>
      </c>
      <c r="F223" s="89">
        <v>6</v>
      </c>
      <c r="G223" s="90">
        <f t="shared" si="8"/>
        <v>12</v>
      </c>
      <c r="H223" s="158">
        <v>43705</v>
      </c>
      <c r="I223" s="91">
        <v>110</v>
      </c>
    </row>
    <row r="224" spans="1:9" hidden="1" outlineLevel="1" x14ac:dyDescent="0.35">
      <c r="A224" s="83" t="s">
        <v>6974</v>
      </c>
      <c r="B224" s="86" t="s">
        <v>7406</v>
      </c>
      <c r="C224" s="92" t="s">
        <v>6975</v>
      </c>
      <c r="D224" s="83" t="s">
        <v>7407</v>
      </c>
      <c r="E224" s="89">
        <v>14</v>
      </c>
      <c r="F224" s="89">
        <v>4</v>
      </c>
      <c r="G224" s="90">
        <f t="shared" si="8"/>
        <v>18</v>
      </c>
      <c r="H224" s="158">
        <v>43705</v>
      </c>
      <c r="I224" s="91">
        <v>60</v>
      </c>
    </row>
    <row r="225" spans="1:9" hidden="1" outlineLevel="1" x14ac:dyDescent="0.35">
      <c r="A225" s="83" t="s">
        <v>6974</v>
      </c>
      <c r="B225" s="86" t="s">
        <v>7408</v>
      </c>
      <c r="C225" s="92" t="s">
        <v>6975</v>
      </c>
      <c r="D225" s="83" t="s">
        <v>7409</v>
      </c>
      <c r="E225" s="89">
        <v>5</v>
      </c>
      <c r="F225" s="89">
        <v>5</v>
      </c>
      <c r="G225" s="90">
        <f t="shared" si="8"/>
        <v>10</v>
      </c>
      <c r="H225" s="158">
        <v>43705</v>
      </c>
      <c r="I225" s="91">
        <v>200</v>
      </c>
    </row>
    <row r="226" spans="1:9" hidden="1" outlineLevel="1" x14ac:dyDescent="0.35">
      <c r="A226" s="83" t="s">
        <v>6974</v>
      </c>
      <c r="B226" s="86" t="s">
        <v>7410</v>
      </c>
      <c r="C226" s="92" t="s">
        <v>6975</v>
      </c>
      <c r="D226" s="83" t="s">
        <v>7411</v>
      </c>
      <c r="E226" s="89">
        <v>2</v>
      </c>
      <c r="F226" s="89">
        <v>9</v>
      </c>
      <c r="G226" s="90">
        <f t="shared" si="8"/>
        <v>11</v>
      </c>
      <c r="H226" s="158">
        <v>43705</v>
      </c>
      <c r="I226" s="91">
        <v>150</v>
      </c>
    </row>
    <row r="227" spans="1:9" hidden="1" outlineLevel="1" x14ac:dyDescent="0.35">
      <c r="A227" s="83" t="s">
        <v>6974</v>
      </c>
      <c r="B227" s="86" t="s">
        <v>7412</v>
      </c>
      <c r="C227" s="92" t="s">
        <v>6975</v>
      </c>
      <c r="D227" s="83" t="s">
        <v>7413</v>
      </c>
      <c r="E227" s="89">
        <v>8</v>
      </c>
      <c r="F227" s="89">
        <v>2</v>
      </c>
      <c r="G227" s="90">
        <f t="shared" si="8"/>
        <v>10</v>
      </c>
      <c r="H227" s="158">
        <v>43705</v>
      </c>
      <c r="I227" s="91">
        <v>170</v>
      </c>
    </row>
    <row r="228" spans="1:9" hidden="1" outlineLevel="1" x14ac:dyDescent="0.35">
      <c r="A228" s="83" t="s">
        <v>6974</v>
      </c>
      <c r="B228" s="86" t="s">
        <v>7414</v>
      </c>
      <c r="C228" s="92" t="s">
        <v>6975</v>
      </c>
      <c r="D228" s="83" t="s">
        <v>7415</v>
      </c>
      <c r="E228" s="89">
        <v>18</v>
      </c>
      <c r="F228" s="89">
        <v>3</v>
      </c>
      <c r="G228" s="90">
        <f t="shared" si="8"/>
        <v>21</v>
      </c>
      <c r="H228" s="158">
        <v>43705</v>
      </c>
      <c r="I228" s="91">
        <v>90</v>
      </c>
    </row>
    <row r="229" spans="1:9" hidden="1" outlineLevel="1" x14ac:dyDescent="0.35">
      <c r="A229" s="83" t="s">
        <v>6974</v>
      </c>
      <c r="B229" s="86" t="s">
        <v>7416</v>
      </c>
      <c r="C229" s="92" t="s">
        <v>6975</v>
      </c>
      <c r="D229" s="83" t="s">
        <v>7417</v>
      </c>
      <c r="E229" s="89">
        <v>2</v>
      </c>
      <c r="F229" s="89">
        <v>2</v>
      </c>
      <c r="G229" s="90">
        <f t="shared" si="8"/>
        <v>4</v>
      </c>
      <c r="H229" s="158">
        <v>43705</v>
      </c>
      <c r="I229" s="91">
        <v>170</v>
      </c>
    </row>
    <row r="230" spans="1:9" hidden="1" outlineLevel="1" x14ac:dyDescent="0.35">
      <c r="A230" s="83" t="s">
        <v>6974</v>
      </c>
      <c r="B230" s="86" t="s">
        <v>7418</v>
      </c>
      <c r="C230" s="92" t="s">
        <v>6975</v>
      </c>
      <c r="D230" s="92" t="s">
        <v>7419</v>
      </c>
      <c r="E230" s="89">
        <v>15</v>
      </c>
      <c r="F230" s="89">
        <v>5</v>
      </c>
      <c r="G230" s="90">
        <f t="shared" si="8"/>
        <v>20</v>
      </c>
      <c r="H230" s="158">
        <v>43705</v>
      </c>
      <c r="I230" s="91">
        <v>160</v>
      </c>
    </row>
    <row r="231" spans="1:9" hidden="1" outlineLevel="1" x14ac:dyDescent="0.35">
      <c r="A231" s="83" t="s">
        <v>6974</v>
      </c>
      <c r="B231" s="86" t="s">
        <v>7420</v>
      </c>
      <c r="C231" s="92" t="s">
        <v>6975</v>
      </c>
      <c r="D231" s="92" t="s">
        <v>7421</v>
      </c>
      <c r="E231" s="89">
        <v>4</v>
      </c>
      <c r="F231" s="89">
        <v>4</v>
      </c>
      <c r="G231" s="90">
        <f t="shared" si="8"/>
        <v>8</v>
      </c>
      <c r="H231" s="158">
        <v>43705</v>
      </c>
      <c r="I231" s="91">
        <v>300</v>
      </c>
    </row>
    <row r="232" spans="1:9" hidden="1" outlineLevel="1" x14ac:dyDescent="0.35">
      <c r="A232" s="83" t="s">
        <v>6974</v>
      </c>
      <c r="B232" s="86" t="s">
        <v>7422</v>
      </c>
      <c r="C232" s="92" t="s">
        <v>6975</v>
      </c>
      <c r="D232" s="92" t="s">
        <v>7423</v>
      </c>
      <c r="E232" s="89">
        <v>3</v>
      </c>
      <c r="F232" s="89">
        <v>3</v>
      </c>
      <c r="G232" s="90">
        <f t="shared" si="8"/>
        <v>6</v>
      </c>
      <c r="H232" s="158">
        <v>43705</v>
      </c>
      <c r="I232" s="91">
        <v>190</v>
      </c>
    </row>
    <row r="233" spans="1:9" hidden="1" outlineLevel="1" x14ac:dyDescent="0.35">
      <c r="A233" s="83" t="s">
        <v>6974</v>
      </c>
      <c r="B233" s="86" t="s">
        <v>7424</v>
      </c>
      <c r="C233" s="92" t="s">
        <v>6975</v>
      </c>
      <c r="D233" s="92" t="s">
        <v>7425</v>
      </c>
      <c r="E233" s="89">
        <v>3</v>
      </c>
      <c r="F233" s="89">
        <v>3</v>
      </c>
      <c r="G233" s="90">
        <f t="shared" si="8"/>
        <v>6</v>
      </c>
      <c r="H233" s="158">
        <v>43705</v>
      </c>
      <c r="I233" s="91">
        <v>50</v>
      </c>
    </row>
    <row r="234" spans="1:9" hidden="1" outlineLevel="1" x14ac:dyDescent="0.35">
      <c r="A234" s="83" t="s">
        <v>6974</v>
      </c>
      <c r="B234" s="86" t="s">
        <v>7426</v>
      </c>
      <c r="C234" s="92" t="s">
        <v>6975</v>
      </c>
      <c r="D234" s="92" t="s">
        <v>7427</v>
      </c>
      <c r="E234" s="89">
        <v>5</v>
      </c>
      <c r="F234" s="89">
        <v>5</v>
      </c>
      <c r="G234" s="90">
        <f t="shared" si="8"/>
        <v>10</v>
      </c>
      <c r="H234" s="158">
        <v>43705</v>
      </c>
      <c r="I234" s="91">
        <v>200</v>
      </c>
    </row>
    <row r="235" spans="1:9" hidden="1" outlineLevel="1" x14ac:dyDescent="0.35">
      <c r="A235" s="83" t="s">
        <v>6974</v>
      </c>
      <c r="B235" s="86" t="s">
        <v>7428</v>
      </c>
      <c r="C235" s="92" t="s">
        <v>6975</v>
      </c>
      <c r="D235" s="92" t="s">
        <v>7429</v>
      </c>
      <c r="E235" s="89">
        <v>14</v>
      </c>
      <c r="F235" s="89">
        <v>10</v>
      </c>
      <c r="G235" s="90">
        <f t="shared" si="8"/>
        <v>24</v>
      </c>
      <c r="H235" s="158">
        <v>43705</v>
      </c>
      <c r="I235" s="91">
        <v>175</v>
      </c>
    </row>
    <row r="236" spans="1:9" hidden="1" outlineLevel="1" x14ac:dyDescent="0.35">
      <c r="A236" s="83" t="s">
        <v>6974</v>
      </c>
      <c r="B236" s="86" t="s">
        <v>7430</v>
      </c>
      <c r="C236" s="92" t="s">
        <v>6975</v>
      </c>
      <c r="D236" s="92" t="s">
        <v>7431</v>
      </c>
      <c r="E236" s="89">
        <v>2</v>
      </c>
      <c r="F236" s="89">
        <v>2</v>
      </c>
      <c r="G236" s="90">
        <f t="shared" si="8"/>
        <v>4</v>
      </c>
      <c r="H236" s="158">
        <v>43705</v>
      </c>
      <c r="I236" s="91">
        <v>190</v>
      </c>
    </row>
    <row r="237" spans="1:9" hidden="1" outlineLevel="1" x14ac:dyDescent="0.35">
      <c r="A237" s="83" t="s">
        <v>6974</v>
      </c>
      <c r="B237" s="86" t="s">
        <v>7432</v>
      </c>
      <c r="C237" s="92" t="s">
        <v>6975</v>
      </c>
      <c r="D237" s="92" t="s">
        <v>1371</v>
      </c>
      <c r="E237" s="89">
        <v>3</v>
      </c>
      <c r="F237" s="89">
        <v>3</v>
      </c>
      <c r="G237" s="90">
        <f t="shared" si="8"/>
        <v>6</v>
      </c>
      <c r="H237" s="158">
        <v>43705</v>
      </c>
      <c r="I237" s="91">
        <v>130</v>
      </c>
    </row>
    <row r="238" spans="1:9" hidden="1" outlineLevel="1" x14ac:dyDescent="0.35">
      <c r="A238" s="83" t="s">
        <v>6974</v>
      </c>
      <c r="B238" s="86" t="s">
        <v>7433</v>
      </c>
      <c r="C238" s="92" t="s">
        <v>6975</v>
      </c>
      <c r="D238" s="92" t="s">
        <v>7434</v>
      </c>
      <c r="E238" s="89">
        <v>4</v>
      </c>
      <c r="F238" s="89">
        <v>4</v>
      </c>
      <c r="G238" s="90">
        <f t="shared" si="8"/>
        <v>8</v>
      </c>
      <c r="H238" s="158">
        <v>43705</v>
      </c>
      <c r="I238" s="91">
        <v>250</v>
      </c>
    </row>
    <row r="239" spans="1:9" hidden="1" outlineLevel="1" x14ac:dyDescent="0.35">
      <c r="A239" s="83" t="s">
        <v>6974</v>
      </c>
      <c r="B239" s="86" t="s">
        <v>7435</v>
      </c>
      <c r="C239" s="92" t="s">
        <v>6975</v>
      </c>
      <c r="D239" s="92" t="s">
        <v>7436</v>
      </c>
      <c r="E239" s="89">
        <v>11</v>
      </c>
      <c r="F239" s="89">
        <v>4</v>
      </c>
      <c r="G239" s="90">
        <f t="shared" si="8"/>
        <v>15</v>
      </c>
      <c r="H239" s="158">
        <v>43705</v>
      </c>
      <c r="I239" s="91">
        <v>300</v>
      </c>
    </row>
    <row r="240" spans="1:9" hidden="1" outlineLevel="1" x14ac:dyDescent="0.35">
      <c r="A240" s="83" t="s">
        <v>6974</v>
      </c>
      <c r="B240" s="86" t="s">
        <v>7437</v>
      </c>
      <c r="C240" s="92" t="s">
        <v>6975</v>
      </c>
      <c r="D240" s="83" t="s">
        <v>7438</v>
      </c>
      <c r="E240" s="89">
        <v>17</v>
      </c>
      <c r="F240" s="89">
        <v>7</v>
      </c>
      <c r="G240" s="90">
        <f t="shared" si="8"/>
        <v>24</v>
      </c>
      <c r="H240" s="158">
        <v>43705</v>
      </c>
      <c r="I240" s="91">
        <v>120</v>
      </c>
    </row>
    <row r="241" spans="1:9" hidden="1" outlineLevel="1" x14ac:dyDescent="0.35">
      <c r="A241" s="83" t="s">
        <v>6974</v>
      </c>
      <c r="B241" s="86" t="s">
        <v>7439</v>
      </c>
      <c r="C241" s="92" t="s">
        <v>6975</v>
      </c>
      <c r="D241" s="83" t="s">
        <v>7440</v>
      </c>
      <c r="E241" s="89">
        <v>8</v>
      </c>
      <c r="F241" s="89">
        <v>2</v>
      </c>
      <c r="G241" s="90">
        <f t="shared" si="8"/>
        <v>10</v>
      </c>
      <c r="H241" s="158">
        <v>43705</v>
      </c>
      <c r="I241" s="91">
        <v>75</v>
      </c>
    </row>
    <row r="242" spans="1:9" hidden="1" outlineLevel="1" x14ac:dyDescent="0.35">
      <c r="A242" s="83" t="s">
        <v>6974</v>
      </c>
      <c r="B242" s="86" t="s">
        <v>7441</v>
      </c>
      <c r="C242" s="92" t="s">
        <v>6975</v>
      </c>
      <c r="D242" s="83" t="s">
        <v>7442</v>
      </c>
      <c r="E242" s="89">
        <v>7</v>
      </c>
      <c r="F242" s="89">
        <v>1</v>
      </c>
      <c r="G242" s="90">
        <f t="shared" si="8"/>
        <v>8</v>
      </c>
      <c r="H242" s="158">
        <v>43705</v>
      </c>
      <c r="I242" s="91">
        <v>160</v>
      </c>
    </row>
    <row r="243" spans="1:9" hidden="1" outlineLevel="1" x14ac:dyDescent="0.35">
      <c r="A243" s="83" t="s">
        <v>6974</v>
      </c>
      <c r="B243" s="86" t="s">
        <v>7443</v>
      </c>
      <c r="C243" s="92" t="s">
        <v>6975</v>
      </c>
      <c r="D243" s="83" t="s">
        <v>7444</v>
      </c>
      <c r="E243" s="89">
        <v>4</v>
      </c>
      <c r="F243" s="89">
        <v>4</v>
      </c>
      <c r="G243" s="90">
        <f t="shared" si="8"/>
        <v>8</v>
      </c>
      <c r="H243" s="158">
        <v>43705</v>
      </c>
      <c r="I243" s="91">
        <v>200</v>
      </c>
    </row>
    <row r="244" spans="1:9" hidden="1" outlineLevel="1" x14ac:dyDescent="0.35">
      <c r="A244" s="83" t="s">
        <v>6974</v>
      </c>
      <c r="B244" s="86" t="s">
        <v>7445</v>
      </c>
      <c r="C244" s="92" t="s">
        <v>6975</v>
      </c>
      <c r="D244" s="92" t="s">
        <v>7446</v>
      </c>
      <c r="E244" s="89">
        <v>3</v>
      </c>
      <c r="F244" s="89">
        <v>3</v>
      </c>
      <c r="G244" s="90">
        <f t="shared" si="8"/>
        <v>6</v>
      </c>
      <c r="H244" s="158">
        <v>43705</v>
      </c>
      <c r="I244" s="91">
        <v>130</v>
      </c>
    </row>
    <row r="245" spans="1:9" hidden="1" outlineLevel="1" x14ac:dyDescent="0.35">
      <c r="A245" s="83" t="s">
        <v>6974</v>
      </c>
      <c r="B245" s="86" t="s">
        <v>7447</v>
      </c>
      <c r="C245" s="92" t="s">
        <v>6975</v>
      </c>
      <c r="D245" s="92" t="s">
        <v>7448</v>
      </c>
      <c r="E245" s="89">
        <v>4</v>
      </c>
      <c r="F245" s="89">
        <v>4</v>
      </c>
      <c r="G245" s="90">
        <f t="shared" si="8"/>
        <v>8</v>
      </c>
      <c r="H245" s="158">
        <v>43705</v>
      </c>
      <c r="I245" s="91">
        <v>120</v>
      </c>
    </row>
    <row r="246" spans="1:9" hidden="1" outlineLevel="1" x14ac:dyDescent="0.35">
      <c r="A246" s="83" t="s">
        <v>6974</v>
      </c>
      <c r="B246" s="86" t="s">
        <v>7449</v>
      </c>
      <c r="C246" s="92" t="s">
        <v>6975</v>
      </c>
      <c r="D246" s="92" t="s">
        <v>7450</v>
      </c>
      <c r="E246" s="89">
        <v>5</v>
      </c>
      <c r="F246" s="89">
        <v>5</v>
      </c>
      <c r="G246" s="90">
        <f t="shared" si="8"/>
        <v>10</v>
      </c>
      <c r="H246" s="158">
        <v>43705</v>
      </c>
      <c r="I246" s="91">
        <v>170</v>
      </c>
    </row>
    <row r="247" spans="1:9" hidden="1" outlineLevel="1" x14ac:dyDescent="0.35">
      <c r="A247" s="83" t="s">
        <v>6974</v>
      </c>
      <c r="B247" s="86" t="s">
        <v>7451</v>
      </c>
      <c r="C247" s="92" t="s">
        <v>6975</v>
      </c>
      <c r="D247" s="92" t="s">
        <v>7452</v>
      </c>
      <c r="E247" s="89">
        <v>8</v>
      </c>
      <c r="F247" s="89">
        <v>2</v>
      </c>
      <c r="G247" s="90">
        <f t="shared" si="8"/>
        <v>10</v>
      </c>
      <c r="H247" s="158">
        <v>43705</v>
      </c>
      <c r="I247" s="91">
        <v>100</v>
      </c>
    </row>
    <row r="248" spans="1:9" hidden="1" outlineLevel="1" x14ac:dyDescent="0.35">
      <c r="A248" s="83" t="s">
        <v>6974</v>
      </c>
      <c r="B248" s="86" t="s">
        <v>7453</v>
      </c>
      <c r="C248" s="92" t="s">
        <v>6975</v>
      </c>
      <c r="D248" s="92" t="s">
        <v>7454</v>
      </c>
      <c r="E248" s="89">
        <v>4</v>
      </c>
      <c r="F248" s="89">
        <v>5</v>
      </c>
      <c r="G248" s="90">
        <f t="shared" si="8"/>
        <v>9</v>
      </c>
      <c r="H248" s="158">
        <v>43705</v>
      </c>
      <c r="I248" s="91">
        <v>70</v>
      </c>
    </row>
    <row r="249" spans="1:9" hidden="1" outlineLevel="1" x14ac:dyDescent="0.35">
      <c r="A249" s="83" t="s">
        <v>6974</v>
      </c>
      <c r="B249" s="86" t="s">
        <v>7455</v>
      </c>
      <c r="C249" s="92" t="s">
        <v>6975</v>
      </c>
      <c r="D249" s="92" t="s">
        <v>7456</v>
      </c>
      <c r="E249" s="89">
        <v>12</v>
      </c>
      <c r="F249" s="89">
        <v>8</v>
      </c>
      <c r="G249" s="90">
        <f t="shared" si="8"/>
        <v>20</v>
      </c>
      <c r="H249" s="158">
        <v>43705</v>
      </c>
      <c r="I249" s="91">
        <v>180</v>
      </c>
    </row>
    <row r="250" spans="1:9" hidden="1" outlineLevel="1" x14ac:dyDescent="0.35">
      <c r="A250" s="83" t="s">
        <v>6974</v>
      </c>
      <c r="B250" s="86" t="s">
        <v>7457</v>
      </c>
      <c r="C250" s="92" t="s">
        <v>6975</v>
      </c>
      <c r="D250" s="92" t="s">
        <v>7458</v>
      </c>
      <c r="E250" s="89">
        <v>8</v>
      </c>
      <c r="F250" s="89">
        <v>8</v>
      </c>
      <c r="G250" s="90">
        <f t="shared" si="8"/>
        <v>16</v>
      </c>
      <c r="H250" s="158">
        <v>43705</v>
      </c>
      <c r="I250" s="91">
        <v>170</v>
      </c>
    </row>
    <row r="251" spans="1:9" hidden="1" outlineLevel="1" x14ac:dyDescent="0.35">
      <c r="A251" s="83" t="s">
        <v>6974</v>
      </c>
      <c r="B251" s="86" t="s">
        <v>7459</v>
      </c>
      <c r="C251" s="92" t="s">
        <v>6975</v>
      </c>
      <c r="D251" s="92" t="s">
        <v>7460</v>
      </c>
      <c r="E251" s="89">
        <v>3</v>
      </c>
      <c r="F251" s="89">
        <v>3</v>
      </c>
      <c r="G251" s="90">
        <f t="shared" si="8"/>
        <v>6</v>
      </c>
      <c r="H251" s="158">
        <v>43705</v>
      </c>
      <c r="I251" s="91">
        <v>190</v>
      </c>
    </row>
    <row r="252" spans="1:9" hidden="1" outlineLevel="1" x14ac:dyDescent="0.35">
      <c r="A252" s="83" t="s">
        <v>6974</v>
      </c>
      <c r="B252" s="86" t="s">
        <v>7461</v>
      </c>
      <c r="C252" s="92" t="s">
        <v>6975</v>
      </c>
      <c r="D252" s="92" t="s">
        <v>7462</v>
      </c>
      <c r="E252" s="89">
        <v>8</v>
      </c>
      <c r="F252" s="89">
        <v>3</v>
      </c>
      <c r="G252" s="90">
        <f t="shared" si="8"/>
        <v>11</v>
      </c>
      <c r="H252" s="158">
        <v>43705</v>
      </c>
      <c r="I252" s="91">
        <v>300</v>
      </c>
    </row>
    <row r="253" spans="1:9" hidden="1" outlineLevel="1" x14ac:dyDescent="0.35">
      <c r="A253" s="83" t="s">
        <v>6974</v>
      </c>
      <c r="B253" s="86" t="s">
        <v>7463</v>
      </c>
      <c r="C253" s="92" t="s">
        <v>6975</v>
      </c>
      <c r="D253" s="92" t="s">
        <v>7464</v>
      </c>
      <c r="E253" s="89">
        <v>5</v>
      </c>
      <c r="F253" s="89">
        <v>5</v>
      </c>
      <c r="G253" s="90">
        <f t="shared" si="8"/>
        <v>10</v>
      </c>
      <c r="H253" s="158">
        <v>43705</v>
      </c>
      <c r="I253" s="91">
        <v>180</v>
      </c>
    </row>
    <row r="254" spans="1:9" hidden="1" outlineLevel="1" x14ac:dyDescent="0.35">
      <c r="A254" s="83" t="s">
        <v>6974</v>
      </c>
      <c r="B254" s="86" t="s">
        <v>7465</v>
      </c>
      <c r="C254" s="92" t="s">
        <v>6975</v>
      </c>
      <c r="D254" s="92" t="s">
        <v>7466</v>
      </c>
      <c r="E254" s="89">
        <v>5</v>
      </c>
      <c r="F254" s="89">
        <v>5</v>
      </c>
      <c r="G254" s="90">
        <f t="shared" si="8"/>
        <v>10</v>
      </c>
      <c r="H254" s="158">
        <v>43705</v>
      </c>
      <c r="I254" s="91">
        <v>120</v>
      </c>
    </row>
    <row r="255" spans="1:9" hidden="1" outlineLevel="1" x14ac:dyDescent="0.35">
      <c r="A255" s="83" t="s">
        <v>6974</v>
      </c>
      <c r="B255" s="86" t="s">
        <v>7467</v>
      </c>
      <c r="C255" s="92" t="s">
        <v>6975</v>
      </c>
      <c r="D255" s="92" t="s">
        <v>7468</v>
      </c>
      <c r="E255" s="89">
        <v>2</v>
      </c>
      <c r="F255" s="89">
        <v>2</v>
      </c>
      <c r="G255" s="90">
        <f t="shared" si="8"/>
        <v>4</v>
      </c>
      <c r="H255" s="158">
        <v>43705</v>
      </c>
      <c r="I255" s="91">
        <v>130</v>
      </c>
    </row>
    <row r="256" spans="1:9" hidden="1" outlineLevel="1" x14ac:dyDescent="0.35">
      <c r="A256" s="83" t="s">
        <v>6974</v>
      </c>
      <c r="B256" s="86" t="s">
        <v>7469</v>
      </c>
      <c r="C256" s="92" t="s">
        <v>6975</v>
      </c>
      <c r="D256" s="92" t="s">
        <v>7470</v>
      </c>
      <c r="E256" s="89">
        <v>6</v>
      </c>
      <c r="F256" s="89">
        <v>6</v>
      </c>
      <c r="G256" s="90">
        <f t="shared" si="8"/>
        <v>12</v>
      </c>
      <c r="H256" s="158">
        <v>43705</v>
      </c>
      <c r="I256" s="91">
        <v>180</v>
      </c>
    </row>
    <row r="257" spans="1:9" hidden="1" outlineLevel="1" x14ac:dyDescent="0.35">
      <c r="A257" s="83" t="s">
        <v>6974</v>
      </c>
      <c r="B257" s="86" t="s">
        <v>7471</v>
      </c>
      <c r="C257" s="92" t="s">
        <v>6975</v>
      </c>
      <c r="D257" s="92" t="s">
        <v>7472</v>
      </c>
      <c r="E257" s="89">
        <v>5</v>
      </c>
      <c r="F257" s="89">
        <v>5</v>
      </c>
      <c r="G257" s="90">
        <f t="shared" si="8"/>
        <v>10</v>
      </c>
      <c r="H257" s="158">
        <v>43705</v>
      </c>
      <c r="I257" s="91">
        <v>350</v>
      </c>
    </row>
    <row r="258" spans="1:9" hidden="1" outlineLevel="1" x14ac:dyDescent="0.35">
      <c r="A258" s="83" t="s">
        <v>6974</v>
      </c>
      <c r="B258" s="86" t="s">
        <v>7473</v>
      </c>
      <c r="C258" s="92" t="s">
        <v>6975</v>
      </c>
      <c r="D258" s="92" t="s">
        <v>7474</v>
      </c>
      <c r="E258" s="89">
        <v>6</v>
      </c>
      <c r="F258" s="89">
        <v>6</v>
      </c>
      <c r="G258" s="90">
        <f t="shared" si="8"/>
        <v>12</v>
      </c>
      <c r="H258" s="158">
        <v>43705</v>
      </c>
      <c r="I258" s="91">
        <v>230</v>
      </c>
    </row>
    <row r="259" spans="1:9" hidden="1" outlineLevel="1" x14ac:dyDescent="0.35">
      <c r="A259" s="83" t="s">
        <v>6974</v>
      </c>
      <c r="B259" s="86" t="s">
        <v>7475</v>
      </c>
      <c r="C259" s="92" t="s">
        <v>6975</v>
      </c>
      <c r="D259" s="92" t="s">
        <v>7476</v>
      </c>
      <c r="E259" s="89">
        <v>15</v>
      </c>
      <c r="F259" s="89">
        <v>5</v>
      </c>
      <c r="G259" s="90">
        <f t="shared" si="8"/>
        <v>20</v>
      </c>
      <c r="H259" s="158">
        <v>43705</v>
      </c>
      <c r="I259" s="91">
        <v>110</v>
      </c>
    </row>
    <row r="260" spans="1:9" hidden="1" outlineLevel="1" x14ac:dyDescent="0.35">
      <c r="A260" s="83" t="s">
        <v>6974</v>
      </c>
      <c r="B260" s="86" t="s">
        <v>7477</v>
      </c>
      <c r="C260" s="92" t="s">
        <v>6975</v>
      </c>
      <c r="D260" s="92" t="s">
        <v>7478</v>
      </c>
      <c r="E260" s="89">
        <v>4</v>
      </c>
      <c r="F260" s="89">
        <v>4</v>
      </c>
      <c r="G260" s="90">
        <f t="shared" si="8"/>
        <v>8</v>
      </c>
      <c r="H260" s="158">
        <v>43705</v>
      </c>
      <c r="I260" s="91">
        <v>140</v>
      </c>
    </row>
    <row r="261" spans="1:9" hidden="1" outlineLevel="1" x14ac:dyDescent="0.35">
      <c r="A261" s="83" t="s">
        <v>6974</v>
      </c>
      <c r="B261" s="86" t="s">
        <v>7479</v>
      </c>
      <c r="C261" s="92" t="s">
        <v>6975</v>
      </c>
      <c r="D261" s="92" t="s">
        <v>6107</v>
      </c>
      <c r="E261" s="89">
        <v>2</v>
      </c>
      <c r="F261" s="89">
        <v>2</v>
      </c>
      <c r="G261" s="90">
        <f t="shared" si="8"/>
        <v>4</v>
      </c>
      <c r="H261" s="158">
        <v>43705</v>
      </c>
      <c r="I261" s="91">
        <v>70</v>
      </c>
    </row>
    <row r="262" spans="1:9" hidden="1" outlineLevel="1" x14ac:dyDescent="0.35">
      <c r="A262" s="83" t="s">
        <v>6974</v>
      </c>
      <c r="B262" s="86" t="s">
        <v>7480</v>
      </c>
      <c r="C262" s="92" t="s">
        <v>6975</v>
      </c>
      <c r="D262" s="92" t="s">
        <v>7481</v>
      </c>
      <c r="E262" s="89">
        <v>5</v>
      </c>
      <c r="F262" s="89">
        <v>5</v>
      </c>
      <c r="G262" s="90">
        <f t="shared" si="8"/>
        <v>10</v>
      </c>
      <c r="H262" s="158">
        <v>43705</v>
      </c>
      <c r="I262" s="91">
        <v>90</v>
      </c>
    </row>
    <row r="263" spans="1:9" ht="15" collapsed="1" thickBot="1" x14ac:dyDescent="0.4">
      <c r="A263" s="84" t="s">
        <v>6974</v>
      </c>
      <c r="B263" s="87"/>
      <c r="C263" s="93" t="s">
        <v>6975</v>
      </c>
      <c r="D263" s="135">
        <f>COUNTA(D221:D262)</f>
        <v>42</v>
      </c>
      <c r="E263" s="135">
        <f>SUM(E221:E262)</f>
        <v>271</v>
      </c>
      <c r="F263" s="135">
        <f>SUM(F221:F262)</f>
        <v>180</v>
      </c>
      <c r="G263" s="135">
        <f>SUM(G221:G262)</f>
        <v>451</v>
      </c>
      <c r="H263" s="162">
        <v>43705</v>
      </c>
      <c r="I263" s="136">
        <f>AVERAGE(I221:I262)</f>
        <v>160.23809523809524</v>
      </c>
    </row>
    <row r="264" spans="1:9" hidden="1" outlineLevel="1" x14ac:dyDescent="0.35">
      <c r="A264" s="170" t="s">
        <v>6976</v>
      </c>
      <c r="B264" s="172" t="s">
        <v>7482</v>
      </c>
      <c r="C264" s="171" t="s">
        <v>6977</v>
      </c>
      <c r="D264" s="170" t="s">
        <v>7483</v>
      </c>
      <c r="E264" s="169">
        <v>2</v>
      </c>
      <c r="F264" s="169">
        <v>2</v>
      </c>
      <c r="G264" s="168">
        <f t="shared" ref="G264:G287" si="9">E264+F264</f>
        <v>4</v>
      </c>
      <c r="H264" s="165">
        <v>43710</v>
      </c>
      <c r="I264" s="167">
        <v>2000</v>
      </c>
    </row>
    <row r="265" spans="1:9" hidden="1" outlineLevel="1" x14ac:dyDescent="0.35">
      <c r="A265" s="83" t="s">
        <v>6976</v>
      </c>
      <c r="B265" s="86" t="s">
        <v>7484</v>
      </c>
      <c r="C265" s="92" t="s">
        <v>6977</v>
      </c>
      <c r="D265" s="83" t="s">
        <v>7485</v>
      </c>
      <c r="E265" s="89">
        <v>5</v>
      </c>
      <c r="F265" s="89">
        <v>2</v>
      </c>
      <c r="G265" s="90">
        <f t="shared" si="9"/>
        <v>7</v>
      </c>
      <c r="H265" s="158">
        <v>43710</v>
      </c>
      <c r="I265" s="91">
        <v>100</v>
      </c>
    </row>
    <row r="266" spans="1:9" hidden="1" outlineLevel="1" x14ac:dyDescent="0.35">
      <c r="A266" s="83" t="s">
        <v>6976</v>
      </c>
      <c r="B266" s="86" t="s">
        <v>7486</v>
      </c>
      <c r="C266" s="92" t="s">
        <v>6977</v>
      </c>
      <c r="D266" s="83" t="s">
        <v>7487</v>
      </c>
      <c r="E266" s="89">
        <v>1</v>
      </c>
      <c r="F266" s="89">
        <v>2</v>
      </c>
      <c r="G266" s="90">
        <f t="shared" si="9"/>
        <v>3</v>
      </c>
      <c r="H266" s="158">
        <v>43710</v>
      </c>
      <c r="I266" s="91">
        <v>150</v>
      </c>
    </row>
    <row r="267" spans="1:9" hidden="1" outlineLevel="1" x14ac:dyDescent="0.35">
      <c r="A267" s="83" t="s">
        <v>6976</v>
      </c>
      <c r="B267" s="86" t="s">
        <v>7488</v>
      </c>
      <c r="C267" s="92" t="s">
        <v>6977</v>
      </c>
      <c r="D267" s="83" t="s">
        <v>7489</v>
      </c>
      <c r="E267" s="89">
        <v>1</v>
      </c>
      <c r="F267" s="89">
        <v>2</v>
      </c>
      <c r="G267" s="90">
        <f t="shared" si="9"/>
        <v>3</v>
      </c>
      <c r="H267" s="158">
        <v>43710</v>
      </c>
      <c r="I267" s="91">
        <v>100</v>
      </c>
    </row>
    <row r="268" spans="1:9" hidden="1" outlineLevel="1" x14ac:dyDescent="0.35">
      <c r="A268" s="83" t="s">
        <v>6976</v>
      </c>
      <c r="B268" s="86" t="s">
        <v>7490</v>
      </c>
      <c r="C268" s="92" t="s">
        <v>6977</v>
      </c>
      <c r="D268" s="83" t="s">
        <v>1888</v>
      </c>
      <c r="E268" s="89">
        <v>5</v>
      </c>
      <c r="F268" s="89">
        <v>2</v>
      </c>
      <c r="G268" s="90">
        <f t="shared" si="9"/>
        <v>7</v>
      </c>
      <c r="H268" s="158">
        <v>43710</v>
      </c>
      <c r="I268" s="91">
        <v>120</v>
      </c>
    </row>
    <row r="269" spans="1:9" hidden="1" outlineLevel="1" x14ac:dyDescent="0.35">
      <c r="A269" s="83" t="s">
        <v>6976</v>
      </c>
      <c r="B269" s="86" t="s">
        <v>7491</v>
      </c>
      <c r="C269" s="92" t="s">
        <v>6977</v>
      </c>
      <c r="D269" s="83" t="s">
        <v>7492</v>
      </c>
      <c r="E269" s="89">
        <v>3</v>
      </c>
      <c r="F269" s="89">
        <v>3</v>
      </c>
      <c r="G269" s="90">
        <f t="shared" si="9"/>
        <v>6</v>
      </c>
      <c r="H269" s="158">
        <v>43710</v>
      </c>
      <c r="I269" s="91">
        <v>50</v>
      </c>
    </row>
    <row r="270" spans="1:9" hidden="1" outlineLevel="1" x14ac:dyDescent="0.35">
      <c r="A270" s="83" t="s">
        <v>6976</v>
      </c>
      <c r="B270" s="86" t="s">
        <v>7493</v>
      </c>
      <c r="C270" s="92" t="s">
        <v>6977</v>
      </c>
      <c r="D270" s="83" t="s">
        <v>7494</v>
      </c>
      <c r="E270" s="89">
        <v>4</v>
      </c>
      <c r="F270" s="89">
        <v>2</v>
      </c>
      <c r="G270" s="90">
        <f t="shared" si="9"/>
        <v>6</v>
      </c>
      <c r="H270" s="158">
        <v>43710</v>
      </c>
      <c r="I270" s="91">
        <v>110</v>
      </c>
    </row>
    <row r="271" spans="1:9" hidden="1" outlineLevel="1" x14ac:dyDescent="0.35">
      <c r="A271" s="83" t="s">
        <v>6976</v>
      </c>
      <c r="B271" s="86" t="s">
        <v>7495</v>
      </c>
      <c r="C271" s="92" t="s">
        <v>6977</v>
      </c>
      <c r="D271" s="83" t="s">
        <v>7496</v>
      </c>
      <c r="E271" s="89">
        <v>7</v>
      </c>
      <c r="F271" s="89">
        <v>2</v>
      </c>
      <c r="G271" s="90">
        <f t="shared" si="9"/>
        <v>9</v>
      </c>
      <c r="H271" s="158">
        <v>43710</v>
      </c>
      <c r="I271" s="91">
        <v>150</v>
      </c>
    </row>
    <row r="272" spans="1:9" hidden="1" outlineLevel="1" x14ac:dyDescent="0.35">
      <c r="A272" s="83" t="s">
        <v>6976</v>
      </c>
      <c r="B272" s="86" t="s">
        <v>7497</v>
      </c>
      <c r="C272" s="92" t="s">
        <v>6977</v>
      </c>
      <c r="D272" s="83" t="s">
        <v>7498</v>
      </c>
      <c r="E272" s="89">
        <v>7</v>
      </c>
      <c r="F272" s="89">
        <v>2</v>
      </c>
      <c r="G272" s="90">
        <f t="shared" si="9"/>
        <v>9</v>
      </c>
      <c r="H272" s="158">
        <v>43710</v>
      </c>
      <c r="I272" s="91">
        <v>70</v>
      </c>
    </row>
    <row r="273" spans="1:9" hidden="1" outlineLevel="1" x14ac:dyDescent="0.35">
      <c r="A273" s="83" t="s">
        <v>6976</v>
      </c>
      <c r="B273" s="86" t="s">
        <v>7499</v>
      </c>
      <c r="C273" s="92" t="s">
        <v>6977</v>
      </c>
      <c r="D273" s="92" t="s">
        <v>7500</v>
      </c>
      <c r="E273" s="89">
        <v>6</v>
      </c>
      <c r="F273" s="89">
        <v>3</v>
      </c>
      <c r="G273" s="90">
        <f t="shared" si="9"/>
        <v>9</v>
      </c>
      <c r="H273" s="158">
        <v>43710</v>
      </c>
      <c r="I273" s="91">
        <v>100</v>
      </c>
    </row>
    <row r="274" spans="1:9" hidden="1" outlineLevel="1" x14ac:dyDescent="0.35">
      <c r="A274" s="83" t="s">
        <v>6976</v>
      </c>
      <c r="B274" s="86" t="s">
        <v>7501</v>
      </c>
      <c r="C274" s="92" t="s">
        <v>6977</v>
      </c>
      <c r="D274" s="92" t="s">
        <v>7502</v>
      </c>
      <c r="E274" s="89">
        <v>4</v>
      </c>
      <c r="F274" s="89">
        <v>1</v>
      </c>
      <c r="G274" s="90">
        <f t="shared" si="9"/>
        <v>5</v>
      </c>
      <c r="H274" s="158">
        <v>43710</v>
      </c>
      <c r="I274" s="91">
        <v>200</v>
      </c>
    </row>
    <row r="275" spans="1:9" hidden="1" outlineLevel="1" x14ac:dyDescent="0.35">
      <c r="A275" s="83" t="s">
        <v>6976</v>
      </c>
      <c r="B275" s="86" t="s">
        <v>7503</v>
      </c>
      <c r="C275" s="92" t="s">
        <v>6977</v>
      </c>
      <c r="D275" s="92" t="s">
        <v>7504</v>
      </c>
      <c r="E275" s="89">
        <v>5</v>
      </c>
      <c r="F275" s="89">
        <v>2</v>
      </c>
      <c r="G275" s="90">
        <f t="shared" si="9"/>
        <v>7</v>
      </c>
      <c r="H275" s="158">
        <v>43710</v>
      </c>
      <c r="I275" s="91">
        <v>150</v>
      </c>
    </row>
    <row r="276" spans="1:9" hidden="1" outlineLevel="1" x14ac:dyDescent="0.35">
      <c r="A276" s="83" t="s">
        <v>6976</v>
      </c>
      <c r="B276" s="86" t="s">
        <v>7505</v>
      </c>
      <c r="C276" s="92" t="s">
        <v>6977</v>
      </c>
      <c r="D276" s="92" t="s">
        <v>7506</v>
      </c>
      <c r="E276" s="89">
        <v>5</v>
      </c>
      <c r="F276" s="89">
        <v>2</v>
      </c>
      <c r="G276" s="90">
        <f t="shared" si="9"/>
        <v>7</v>
      </c>
      <c r="H276" s="158">
        <v>43710</v>
      </c>
      <c r="I276" s="91">
        <v>80</v>
      </c>
    </row>
    <row r="277" spans="1:9" hidden="1" outlineLevel="1" x14ac:dyDescent="0.35">
      <c r="A277" s="83" t="s">
        <v>6976</v>
      </c>
      <c r="B277" s="86" t="s">
        <v>7507</v>
      </c>
      <c r="C277" s="92" t="s">
        <v>6977</v>
      </c>
      <c r="D277" s="92" t="s">
        <v>7508</v>
      </c>
      <c r="E277" s="89">
        <v>2</v>
      </c>
      <c r="F277" s="89">
        <v>2</v>
      </c>
      <c r="G277" s="90">
        <f t="shared" si="9"/>
        <v>4</v>
      </c>
      <c r="H277" s="158">
        <v>43710</v>
      </c>
      <c r="I277" s="91">
        <v>60</v>
      </c>
    </row>
    <row r="278" spans="1:9" hidden="1" outlineLevel="1" x14ac:dyDescent="0.35">
      <c r="A278" s="83" t="s">
        <v>6976</v>
      </c>
      <c r="B278" s="86" t="s">
        <v>7509</v>
      </c>
      <c r="C278" s="92" t="s">
        <v>6977</v>
      </c>
      <c r="D278" s="92" t="s">
        <v>7510</v>
      </c>
      <c r="E278" s="89">
        <v>1</v>
      </c>
      <c r="F278" s="89">
        <v>1</v>
      </c>
      <c r="G278" s="90">
        <f t="shared" si="9"/>
        <v>2</v>
      </c>
      <c r="H278" s="158">
        <v>43710</v>
      </c>
      <c r="I278" s="91">
        <v>180</v>
      </c>
    </row>
    <row r="279" spans="1:9" hidden="1" outlineLevel="1" x14ac:dyDescent="0.35">
      <c r="A279" s="83" t="s">
        <v>6976</v>
      </c>
      <c r="B279" s="86" t="s">
        <v>7511</v>
      </c>
      <c r="C279" s="92" t="s">
        <v>6977</v>
      </c>
      <c r="D279" s="92" t="s">
        <v>7512</v>
      </c>
      <c r="E279" s="89">
        <v>6</v>
      </c>
      <c r="F279" s="89">
        <v>2</v>
      </c>
      <c r="G279" s="90">
        <f t="shared" si="9"/>
        <v>8</v>
      </c>
      <c r="H279" s="158">
        <v>43710</v>
      </c>
      <c r="I279" s="91">
        <v>200</v>
      </c>
    </row>
    <row r="280" spans="1:9" hidden="1" outlineLevel="1" x14ac:dyDescent="0.35">
      <c r="A280" s="83" t="s">
        <v>6976</v>
      </c>
      <c r="B280" s="86" t="s">
        <v>7513</v>
      </c>
      <c r="C280" s="92" t="s">
        <v>6977</v>
      </c>
      <c r="D280" s="92" t="s">
        <v>1395</v>
      </c>
      <c r="E280" s="89">
        <v>2</v>
      </c>
      <c r="F280" s="89">
        <v>2</v>
      </c>
      <c r="G280" s="90">
        <f t="shared" si="9"/>
        <v>4</v>
      </c>
      <c r="H280" s="158">
        <v>43710</v>
      </c>
      <c r="I280" s="91">
        <v>80</v>
      </c>
    </row>
    <row r="281" spans="1:9" hidden="1" outlineLevel="1" x14ac:dyDescent="0.35">
      <c r="A281" s="83" t="s">
        <v>6976</v>
      </c>
      <c r="B281" s="86" t="s">
        <v>7514</v>
      </c>
      <c r="C281" s="92" t="s">
        <v>6977</v>
      </c>
      <c r="D281" s="92" t="s">
        <v>7515</v>
      </c>
      <c r="E281" s="89">
        <v>3</v>
      </c>
      <c r="F281" s="89">
        <v>2</v>
      </c>
      <c r="G281" s="90">
        <f t="shared" si="9"/>
        <v>5</v>
      </c>
      <c r="H281" s="158">
        <v>43710</v>
      </c>
      <c r="I281" s="91">
        <v>70</v>
      </c>
    </row>
    <row r="282" spans="1:9" hidden="1" outlineLevel="1" x14ac:dyDescent="0.35">
      <c r="A282" s="83" t="s">
        <v>6976</v>
      </c>
      <c r="B282" s="86" t="s">
        <v>7516</v>
      </c>
      <c r="C282" s="92" t="s">
        <v>6977</v>
      </c>
      <c r="D282" s="92" t="s">
        <v>7517</v>
      </c>
      <c r="E282" s="89">
        <v>4</v>
      </c>
      <c r="F282" s="89">
        <v>2</v>
      </c>
      <c r="G282" s="90">
        <f t="shared" si="9"/>
        <v>6</v>
      </c>
      <c r="H282" s="158">
        <v>43710</v>
      </c>
      <c r="I282" s="91">
        <v>120</v>
      </c>
    </row>
    <row r="283" spans="1:9" hidden="1" outlineLevel="1" x14ac:dyDescent="0.35">
      <c r="A283" s="83" t="s">
        <v>6976</v>
      </c>
      <c r="B283" s="86" t="s">
        <v>7518</v>
      </c>
      <c r="C283" s="92" t="s">
        <v>6977</v>
      </c>
      <c r="D283" s="83" t="s">
        <v>1028</v>
      </c>
      <c r="E283" s="89">
        <v>5</v>
      </c>
      <c r="F283" s="89">
        <v>2</v>
      </c>
      <c r="G283" s="90">
        <f t="shared" si="9"/>
        <v>7</v>
      </c>
      <c r="H283" s="158">
        <v>43710</v>
      </c>
      <c r="I283" s="91">
        <v>80</v>
      </c>
    </row>
    <row r="284" spans="1:9" hidden="1" outlineLevel="1" x14ac:dyDescent="0.35">
      <c r="A284" s="83" t="s">
        <v>6976</v>
      </c>
      <c r="B284" s="86" t="s">
        <v>7519</v>
      </c>
      <c r="C284" s="92" t="s">
        <v>6977</v>
      </c>
      <c r="D284" s="83" t="s">
        <v>7520</v>
      </c>
      <c r="E284" s="89">
        <v>0</v>
      </c>
      <c r="F284" s="89">
        <v>2</v>
      </c>
      <c r="G284" s="90">
        <f t="shared" si="9"/>
        <v>2</v>
      </c>
      <c r="H284" s="158">
        <v>43710</v>
      </c>
      <c r="I284" s="91">
        <v>100</v>
      </c>
    </row>
    <row r="285" spans="1:9" hidden="1" outlineLevel="1" x14ac:dyDescent="0.35">
      <c r="A285" s="83" t="s">
        <v>6976</v>
      </c>
      <c r="B285" s="86" t="s">
        <v>7521</v>
      </c>
      <c r="C285" s="92" t="s">
        <v>6977</v>
      </c>
      <c r="D285" s="83" t="s">
        <v>7522</v>
      </c>
      <c r="E285" s="89">
        <v>0</v>
      </c>
      <c r="F285" s="89">
        <v>1</v>
      </c>
      <c r="G285" s="90">
        <f t="shared" si="9"/>
        <v>1</v>
      </c>
      <c r="H285" s="158">
        <v>43710</v>
      </c>
      <c r="I285" s="91">
        <v>100</v>
      </c>
    </row>
    <row r="286" spans="1:9" hidden="1" outlineLevel="1" x14ac:dyDescent="0.35">
      <c r="A286" s="83" t="s">
        <v>6976</v>
      </c>
      <c r="B286" s="86" t="s">
        <v>7523</v>
      </c>
      <c r="C286" s="92" t="s">
        <v>6977</v>
      </c>
      <c r="D286" s="83" t="s">
        <v>7524</v>
      </c>
      <c r="E286" s="89">
        <v>1</v>
      </c>
      <c r="F286" s="89">
        <v>2</v>
      </c>
      <c r="G286" s="90">
        <f t="shared" si="9"/>
        <v>3</v>
      </c>
      <c r="H286" s="158">
        <v>43710</v>
      </c>
      <c r="I286" s="91">
        <v>100</v>
      </c>
    </row>
    <row r="287" spans="1:9" hidden="1" outlineLevel="1" x14ac:dyDescent="0.35">
      <c r="A287" s="83" t="s">
        <v>6976</v>
      </c>
      <c r="B287" s="86" t="s">
        <v>7525</v>
      </c>
      <c r="C287" s="92" t="s">
        <v>6977</v>
      </c>
      <c r="D287" s="92" t="s">
        <v>7526</v>
      </c>
      <c r="E287" s="89">
        <v>1</v>
      </c>
      <c r="F287" s="89">
        <v>2</v>
      </c>
      <c r="G287" s="90">
        <f t="shared" si="9"/>
        <v>3</v>
      </c>
      <c r="H287" s="158">
        <v>43710</v>
      </c>
      <c r="I287" s="91">
        <v>100</v>
      </c>
    </row>
    <row r="288" spans="1:9" ht="15" collapsed="1" thickBot="1" x14ac:dyDescent="0.4">
      <c r="A288" s="84" t="s">
        <v>6976</v>
      </c>
      <c r="B288" s="87"/>
      <c r="C288" s="93" t="s">
        <v>6977</v>
      </c>
      <c r="D288" s="135">
        <f>COUNTA(D264:D287)</f>
        <v>24</v>
      </c>
      <c r="E288" s="135">
        <f>SUM(E264:E287)</f>
        <v>80</v>
      </c>
      <c r="F288" s="135">
        <f>SUM(F264:F287)</f>
        <v>47</v>
      </c>
      <c r="G288" s="135">
        <f>SUM(G264:G287)</f>
        <v>127</v>
      </c>
      <c r="H288" s="162">
        <v>43710</v>
      </c>
      <c r="I288" s="136">
        <f>AVERAGE(I264:I287)</f>
        <v>190.41666666666666</v>
      </c>
    </row>
    <row r="289" spans="1:9" hidden="1" outlineLevel="1" x14ac:dyDescent="0.35">
      <c r="A289" s="85" t="s">
        <v>6978</v>
      </c>
      <c r="B289" s="88" t="s">
        <v>7527</v>
      </c>
      <c r="C289" s="99" t="s">
        <v>6979</v>
      </c>
      <c r="D289" s="85" t="s">
        <v>7528</v>
      </c>
      <c r="E289" s="111">
        <v>1</v>
      </c>
      <c r="F289" s="111">
        <v>2</v>
      </c>
      <c r="G289" s="112">
        <f t="shared" ref="G289:G320" si="10">E289+F289</f>
        <v>3</v>
      </c>
      <c r="H289" s="158">
        <v>43629</v>
      </c>
      <c r="I289" s="123">
        <v>200</v>
      </c>
    </row>
    <row r="290" spans="1:9" hidden="1" outlineLevel="1" x14ac:dyDescent="0.35">
      <c r="A290" s="83" t="s">
        <v>6978</v>
      </c>
      <c r="B290" s="86" t="s">
        <v>7529</v>
      </c>
      <c r="C290" s="92" t="s">
        <v>6979</v>
      </c>
      <c r="D290" s="83" t="s">
        <v>7530</v>
      </c>
      <c r="E290" s="89">
        <v>2</v>
      </c>
      <c r="F290" s="89">
        <v>2</v>
      </c>
      <c r="G290" s="90">
        <f t="shared" si="10"/>
        <v>4</v>
      </c>
      <c r="H290" s="158">
        <v>43629</v>
      </c>
      <c r="I290" s="91">
        <v>100</v>
      </c>
    </row>
    <row r="291" spans="1:9" hidden="1" outlineLevel="1" x14ac:dyDescent="0.35">
      <c r="A291" s="83" t="s">
        <v>6978</v>
      </c>
      <c r="B291" s="86" t="s">
        <v>7531</v>
      </c>
      <c r="C291" s="92" t="s">
        <v>6979</v>
      </c>
      <c r="D291" s="83" t="s">
        <v>7532</v>
      </c>
      <c r="E291" s="89">
        <v>0</v>
      </c>
      <c r="F291" s="89">
        <v>2</v>
      </c>
      <c r="G291" s="90">
        <f t="shared" si="10"/>
        <v>2</v>
      </c>
      <c r="H291" s="158">
        <v>43629</v>
      </c>
      <c r="I291" s="91">
        <v>300</v>
      </c>
    </row>
    <row r="292" spans="1:9" hidden="1" outlineLevel="1" x14ac:dyDescent="0.35">
      <c r="A292" s="83" t="s">
        <v>6978</v>
      </c>
      <c r="B292" s="86" t="s">
        <v>7533</v>
      </c>
      <c r="C292" s="92" t="s">
        <v>6979</v>
      </c>
      <c r="D292" s="83" t="s">
        <v>7534</v>
      </c>
      <c r="E292" s="89">
        <v>1</v>
      </c>
      <c r="F292" s="89">
        <v>2</v>
      </c>
      <c r="G292" s="90">
        <f t="shared" si="10"/>
        <v>3</v>
      </c>
      <c r="H292" s="158">
        <v>43629</v>
      </c>
      <c r="I292" s="91">
        <v>250</v>
      </c>
    </row>
    <row r="293" spans="1:9" hidden="1" outlineLevel="1" x14ac:dyDescent="0.35">
      <c r="A293" s="83" t="s">
        <v>6978</v>
      </c>
      <c r="B293" s="86" t="s">
        <v>7535</v>
      </c>
      <c r="C293" s="92" t="s">
        <v>6979</v>
      </c>
      <c r="D293" s="83" t="s">
        <v>7536</v>
      </c>
      <c r="E293" s="89">
        <v>2</v>
      </c>
      <c r="F293" s="89">
        <v>2</v>
      </c>
      <c r="G293" s="90">
        <f t="shared" si="10"/>
        <v>4</v>
      </c>
      <c r="H293" s="158">
        <v>43629</v>
      </c>
      <c r="I293" s="91">
        <v>400</v>
      </c>
    </row>
    <row r="294" spans="1:9" hidden="1" outlineLevel="1" x14ac:dyDescent="0.35">
      <c r="A294" s="83" t="s">
        <v>6978</v>
      </c>
      <c r="B294" s="86" t="s">
        <v>7537</v>
      </c>
      <c r="C294" s="92" t="s">
        <v>6979</v>
      </c>
      <c r="D294" s="83" t="s">
        <v>7538</v>
      </c>
      <c r="E294" s="89">
        <v>1</v>
      </c>
      <c r="F294" s="89">
        <v>2</v>
      </c>
      <c r="G294" s="90">
        <f t="shared" si="10"/>
        <v>3</v>
      </c>
      <c r="H294" s="158">
        <v>43629</v>
      </c>
      <c r="I294" s="91">
        <v>500</v>
      </c>
    </row>
    <row r="295" spans="1:9" hidden="1" outlineLevel="1" x14ac:dyDescent="0.35">
      <c r="A295" s="83" t="s">
        <v>6978</v>
      </c>
      <c r="B295" s="86" t="s">
        <v>7539</v>
      </c>
      <c r="C295" s="92" t="s">
        <v>6979</v>
      </c>
      <c r="D295" s="83" t="s">
        <v>7540</v>
      </c>
      <c r="E295" s="89">
        <v>2</v>
      </c>
      <c r="F295" s="89">
        <v>2</v>
      </c>
      <c r="G295" s="90">
        <f t="shared" si="10"/>
        <v>4</v>
      </c>
      <c r="H295" s="158">
        <v>43629</v>
      </c>
      <c r="I295" s="91">
        <v>700</v>
      </c>
    </row>
    <row r="296" spans="1:9" hidden="1" outlineLevel="1" x14ac:dyDescent="0.35">
      <c r="A296" s="83" t="s">
        <v>6978</v>
      </c>
      <c r="B296" s="86" t="s">
        <v>7541</v>
      </c>
      <c r="C296" s="92" t="s">
        <v>6979</v>
      </c>
      <c r="D296" s="83" t="s">
        <v>7542</v>
      </c>
      <c r="E296" s="89">
        <v>3</v>
      </c>
      <c r="F296" s="89">
        <v>2</v>
      </c>
      <c r="G296" s="90">
        <f t="shared" si="10"/>
        <v>5</v>
      </c>
      <c r="H296" s="158">
        <v>43629</v>
      </c>
      <c r="I296" s="91">
        <v>400</v>
      </c>
    </row>
    <row r="297" spans="1:9" hidden="1" outlineLevel="1" x14ac:dyDescent="0.35">
      <c r="A297" s="83" t="s">
        <v>6978</v>
      </c>
      <c r="B297" s="86" t="s">
        <v>7543</v>
      </c>
      <c r="C297" s="92" t="s">
        <v>6979</v>
      </c>
      <c r="D297" s="83" t="s">
        <v>7544</v>
      </c>
      <c r="E297" s="89">
        <v>3</v>
      </c>
      <c r="F297" s="89">
        <v>2</v>
      </c>
      <c r="G297" s="90">
        <f t="shared" si="10"/>
        <v>5</v>
      </c>
      <c r="H297" s="158">
        <v>43629</v>
      </c>
      <c r="I297" s="91">
        <v>150</v>
      </c>
    </row>
    <row r="298" spans="1:9" hidden="1" outlineLevel="1" x14ac:dyDescent="0.35">
      <c r="A298" s="83" t="s">
        <v>6978</v>
      </c>
      <c r="B298" s="86" t="s">
        <v>7545</v>
      </c>
      <c r="C298" s="92" t="s">
        <v>6979</v>
      </c>
      <c r="D298" s="92" t="s">
        <v>1807</v>
      </c>
      <c r="E298" s="89">
        <v>4</v>
      </c>
      <c r="F298" s="89">
        <v>2</v>
      </c>
      <c r="G298" s="90">
        <f t="shared" si="10"/>
        <v>6</v>
      </c>
      <c r="H298" s="158">
        <v>43629</v>
      </c>
      <c r="I298" s="91">
        <v>350</v>
      </c>
    </row>
    <row r="299" spans="1:9" hidden="1" outlineLevel="1" x14ac:dyDescent="0.35">
      <c r="A299" s="83" t="s">
        <v>6978</v>
      </c>
      <c r="B299" s="86" t="s">
        <v>7546</v>
      </c>
      <c r="C299" s="92" t="s">
        <v>6979</v>
      </c>
      <c r="D299" s="92" t="s">
        <v>7547</v>
      </c>
      <c r="E299" s="89">
        <v>6</v>
      </c>
      <c r="F299" s="89">
        <v>5</v>
      </c>
      <c r="G299" s="90">
        <f t="shared" si="10"/>
        <v>11</v>
      </c>
      <c r="H299" s="158">
        <v>43629</v>
      </c>
      <c r="I299" s="91">
        <v>400</v>
      </c>
    </row>
    <row r="300" spans="1:9" hidden="1" outlineLevel="1" x14ac:dyDescent="0.35">
      <c r="A300" s="83" t="s">
        <v>6978</v>
      </c>
      <c r="B300" s="86" t="s">
        <v>7548</v>
      </c>
      <c r="C300" s="92" t="s">
        <v>6979</v>
      </c>
      <c r="D300" s="92" t="s">
        <v>7549</v>
      </c>
      <c r="E300" s="89">
        <v>4</v>
      </c>
      <c r="F300" s="89">
        <v>3</v>
      </c>
      <c r="G300" s="90">
        <f t="shared" si="10"/>
        <v>7</v>
      </c>
      <c r="H300" s="158">
        <v>43629</v>
      </c>
      <c r="I300" s="91">
        <v>300</v>
      </c>
    </row>
    <row r="301" spans="1:9" hidden="1" outlineLevel="1" x14ac:dyDescent="0.35">
      <c r="A301" s="83" t="s">
        <v>6978</v>
      </c>
      <c r="B301" s="86" t="s">
        <v>7550</v>
      </c>
      <c r="C301" s="92" t="s">
        <v>6979</v>
      </c>
      <c r="D301" s="92" t="s">
        <v>7551</v>
      </c>
      <c r="E301" s="89">
        <v>9</v>
      </c>
      <c r="F301" s="89">
        <v>7</v>
      </c>
      <c r="G301" s="90">
        <f t="shared" si="10"/>
        <v>16</v>
      </c>
      <c r="H301" s="158">
        <v>43629</v>
      </c>
      <c r="I301" s="91">
        <v>200</v>
      </c>
    </row>
    <row r="302" spans="1:9" hidden="1" outlineLevel="1" x14ac:dyDescent="0.35">
      <c r="A302" s="83" t="s">
        <v>6978</v>
      </c>
      <c r="B302" s="86" t="s">
        <v>7552</v>
      </c>
      <c r="C302" s="92" t="s">
        <v>6979</v>
      </c>
      <c r="D302" s="92" t="s">
        <v>7553</v>
      </c>
      <c r="E302" s="89">
        <v>7</v>
      </c>
      <c r="F302" s="89">
        <v>3</v>
      </c>
      <c r="G302" s="90">
        <f t="shared" si="10"/>
        <v>10</v>
      </c>
      <c r="H302" s="158">
        <v>43629</v>
      </c>
      <c r="I302" s="91">
        <v>100</v>
      </c>
    </row>
    <row r="303" spans="1:9" hidden="1" outlineLevel="1" x14ac:dyDescent="0.35">
      <c r="A303" s="83" t="s">
        <v>6978</v>
      </c>
      <c r="B303" s="86" t="s">
        <v>7554</v>
      </c>
      <c r="C303" s="92" t="s">
        <v>6979</v>
      </c>
      <c r="D303" s="92" t="s">
        <v>7555</v>
      </c>
      <c r="E303" s="89">
        <v>5</v>
      </c>
      <c r="F303" s="89">
        <v>5</v>
      </c>
      <c r="G303" s="90">
        <f t="shared" si="10"/>
        <v>10</v>
      </c>
      <c r="H303" s="158">
        <v>43629</v>
      </c>
      <c r="I303" s="91">
        <v>500</v>
      </c>
    </row>
    <row r="304" spans="1:9" hidden="1" outlineLevel="1" x14ac:dyDescent="0.35">
      <c r="A304" s="83" t="s">
        <v>6978</v>
      </c>
      <c r="B304" s="86" t="s">
        <v>7556</v>
      </c>
      <c r="C304" s="92" t="s">
        <v>6979</v>
      </c>
      <c r="D304" s="92" t="s">
        <v>7557</v>
      </c>
      <c r="E304" s="89">
        <v>4</v>
      </c>
      <c r="F304" s="89">
        <v>6</v>
      </c>
      <c r="G304" s="90">
        <f t="shared" si="10"/>
        <v>10</v>
      </c>
      <c r="H304" s="158">
        <v>43629</v>
      </c>
      <c r="I304" s="91">
        <v>600</v>
      </c>
    </row>
    <row r="305" spans="1:9" hidden="1" outlineLevel="1" x14ac:dyDescent="0.35">
      <c r="A305" s="83" t="s">
        <v>6978</v>
      </c>
      <c r="B305" s="86" t="s">
        <v>7558</v>
      </c>
      <c r="C305" s="92" t="s">
        <v>6979</v>
      </c>
      <c r="D305" s="92" t="s">
        <v>7559</v>
      </c>
      <c r="E305" s="89">
        <v>3</v>
      </c>
      <c r="F305" s="89">
        <v>2</v>
      </c>
      <c r="G305" s="90">
        <f t="shared" si="10"/>
        <v>5</v>
      </c>
      <c r="H305" s="158">
        <v>43629</v>
      </c>
      <c r="I305" s="91">
        <v>900</v>
      </c>
    </row>
    <row r="306" spans="1:9" hidden="1" outlineLevel="1" x14ac:dyDescent="0.35">
      <c r="A306" s="83" t="s">
        <v>6978</v>
      </c>
      <c r="B306" s="86" t="s">
        <v>7560</v>
      </c>
      <c r="C306" s="92" t="s">
        <v>6979</v>
      </c>
      <c r="D306" s="92" t="s">
        <v>7561</v>
      </c>
      <c r="E306" s="89">
        <v>8</v>
      </c>
      <c r="F306" s="89">
        <v>4</v>
      </c>
      <c r="G306" s="90">
        <f t="shared" si="10"/>
        <v>12</v>
      </c>
      <c r="H306" s="158">
        <v>43629</v>
      </c>
      <c r="I306" s="91">
        <v>700</v>
      </c>
    </row>
    <row r="307" spans="1:9" hidden="1" outlineLevel="1" x14ac:dyDescent="0.35">
      <c r="A307" s="83" t="s">
        <v>6978</v>
      </c>
      <c r="B307" s="86" t="s">
        <v>7562</v>
      </c>
      <c r="C307" s="92" t="s">
        <v>6979</v>
      </c>
      <c r="D307" s="92" t="s">
        <v>7563</v>
      </c>
      <c r="E307" s="89">
        <v>4</v>
      </c>
      <c r="F307" s="89">
        <v>5</v>
      </c>
      <c r="G307" s="90">
        <f t="shared" si="10"/>
        <v>9</v>
      </c>
      <c r="H307" s="158">
        <v>43629</v>
      </c>
      <c r="I307" s="91">
        <v>100</v>
      </c>
    </row>
    <row r="308" spans="1:9" hidden="1" outlineLevel="1" x14ac:dyDescent="0.35">
      <c r="A308" s="83" t="s">
        <v>6978</v>
      </c>
      <c r="B308" s="86" t="s">
        <v>7564</v>
      </c>
      <c r="C308" s="92" t="s">
        <v>6979</v>
      </c>
      <c r="D308" s="83" t="s">
        <v>7565</v>
      </c>
      <c r="E308" s="89">
        <v>4</v>
      </c>
      <c r="F308" s="89">
        <v>6</v>
      </c>
      <c r="G308" s="90">
        <f t="shared" si="10"/>
        <v>10</v>
      </c>
      <c r="H308" s="158">
        <v>43629</v>
      </c>
      <c r="I308" s="91">
        <v>200</v>
      </c>
    </row>
    <row r="309" spans="1:9" hidden="1" outlineLevel="1" x14ac:dyDescent="0.35">
      <c r="A309" s="83" t="s">
        <v>6978</v>
      </c>
      <c r="B309" s="86" t="s">
        <v>7566</v>
      </c>
      <c r="C309" s="92" t="s">
        <v>6979</v>
      </c>
      <c r="D309" s="83" t="s">
        <v>7567</v>
      </c>
      <c r="E309" s="89">
        <v>7</v>
      </c>
      <c r="F309" s="89">
        <v>7</v>
      </c>
      <c r="G309" s="90">
        <f t="shared" si="10"/>
        <v>14</v>
      </c>
      <c r="H309" s="158">
        <v>43629</v>
      </c>
      <c r="I309" s="91">
        <v>400</v>
      </c>
    </row>
    <row r="310" spans="1:9" hidden="1" outlineLevel="1" x14ac:dyDescent="0.35">
      <c r="A310" s="83" t="s">
        <v>6978</v>
      </c>
      <c r="B310" s="86" t="s">
        <v>7568</v>
      </c>
      <c r="C310" s="92" t="s">
        <v>6979</v>
      </c>
      <c r="D310" s="83" t="s">
        <v>7569</v>
      </c>
      <c r="E310" s="89">
        <v>6</v>
      </c>
      <c r="F310" s="89">
        <v>4</v>
      </c>
      <c r="G310" s="90">
        <f t="shared" si="10"/>
        <v>10</v>
      </c>
      <c r="H310" s="158">
        <v>43629</v>
      </c>
      <c r="I310" s="91">
        <v>300</v>
      </c>
    </row>
    <row r="311" spans="1:9" hidden="1" outlineLevel="1" x14ac:dyDescent="0.35">
      <c r="A311" s="83" t="s">
        <v>6978</v>
      </c>
      <c r="B311" s="86" t="s">
        <v>7570</v>
      </c>
      <c r="C311" s="92" t="s">
        <v>6979</v>
      </c>
      <c r="D311" s="83" t="s">
        <v>7571</v>
      </c>
      <c r="E311" s="89">
        <v>2</v>
      </c>
      <c r="F311" s="89">
        <v>3</v>
      </c>
      <c r="G311" s="90">
        <f t="shared" si="10"/>
        <v>5</v>
      </c>
      <c r="H311" s="158">
        <v>43629</v>
      </c>
      <c r="I311" s="91">
        <v>500</v>
      </c>
    </row>
    <row r="312" spans="1:9" hidden="1" outlineLevel="1" x14ac:dyDescent="0.35">
      <c r="A312" s="83" t="s">
        <v>6978</v>
      </c>
      <c r="B312" s="86" t="s">
        <v>7572</v>
      </c>
      <c r="C312" s="92" t="s">
        <v>6979</v>
      </c>
      <c r="D312" s="92" t="s">
        <v>7573</v>
      </c>
      <c r="E312" s="89">
        <v>10</v>
      </c>
      <c r="F312" s="89">
        <v>6</v>
      </c>
      <c r="G312" s="90">
        <f t="shared" si="10"/>
        <v>16</v>
      </c>
      <c r="H312" s="158">
        <v>43629</v>
      </c>
      <c r="I312" s="91">
        <v>600</v>
      </c>
    </row>
    <row r="313" spans="1:9" hidden="1" outlineLevel="1" x14ac:dyDescent="0.35">
      <c r="A313" s="83" t="s">
        <v>6978</v>
      </c>
      <c r="B313" s="86" t="s">
        <v>7574</v>
      </c>
      <c r="C313" s="92" t="s">
        <v>6979</v>
      </c>
      <c r="D313" s="92" t="s">
        <v>7575</v>
      </c>
      <c r="E313" s="89">
        <v>8</v>
      </c>
      <c r="F313" s="89">
        <v>2</v>
      </c>
      <c r="G313" s="90">
        <f t="shared" si="10"/>
        <v>10</v>
      </c>
      <c r="H313" s="158">
        <v>43629</v>
      </c>
      <c r="I313" s="91">
        <v>700</v>
      </c>
    </row>
    <row r="314" spans="1:9" hidden="1" outlineLevel="1" x14ac:dyDescent="0.35">
      <c r="A314" s="83" t="s">
        <v>6978</v>
      </c>
      <c r="B314" s="86" t="s">
        <v>7576</v>
      </c>
      <c r="C314" s="92" t="s">
        <v>6979</v>
      </c>
      <c r="D314" s="92" t="s">
        <v>7577</v>
      </c>
      <c r="E314" s="89">
        <v>7</v>
      </c>
      <c r="F314" s="89">
        <v>2</v>
      </c>
      <c r="G314" s="90">
        <f t="shared" si="10"/>
        <v>9</v>
      </c>
      <c r="H314" s="158">
        <v>43629</v>
      </c>
      <c r="I314" s="91">
        <v>300</v>
      </c>
    </row>
    <row r="315" spans="1:9" hidden="1" outlineLevel="1" x14ac:dyDescent="0.35">
      <c r="A315" s="83" t="s">
        <v>6978</v>
      </c>
      <c r="B315" s="86" t="s">
        <v>7578</v>
      </c>
      <c r="C315" s="92" t="s">
        <v>6979</v>
      </c>
      <c r="D315" s="92" t="s">
        <v>7579</v>
      </c>
      <c r="E315" s="89">
        <v>5</v>
      </c>
      <c r="F315" s="89">
        <v>2</v>
      </c>
      <c r="G315" s="90">
        <f t="shared" si="10"/>
        <v>7</v>
      </c>
      <c r="H315" s="158">
        <v>43629</v>
      </c>
      <c r="I315" s="91">
        <v>1000</v>
      </c>
    </row>
    <row r="316" spans="1:9" hidden="1" outlineLevel="1" x14ac:dyDescent="0.35">
      <c r="A316" s="83" t="s">
        <v>6978</v>
      </c>
      <c r="B316" s="86" t="s">
        <v>7580</v>
      </c>
      <c r="C316" s="92" t="s">
        <v>6979</v>
      </c>
      <c r="D316" s="92" t="s">
        <v>7581</v>
      </c>
      <c r="E316" s="89">
        <v>6</v>
      </c>
      <c r="F316" s="89">
        <v>3</v>
      </c>
      <c r="G316" s="90">
        <f t="shared" si="10"/>
        <v>9</v>
      </c>
      <c r="H316" s="158">
        <v>43629</v>
      </c>
      <c r="I316" s="91">
        <v>300</v>
      </c>
    </row>
    <row r="317" spans="1:9" hidden="1" outlineLevel="1" x14ac:dyDescent="0.35">
      <c r="A317" s="83" t="s">
        <v>6978</v>
      </c>
      <c r="B317" s="86" t="s">
        <v>7582</v>
      </c>
      <c r="C317" s="92" t="s">
        <v>6979</v>
      </c>
      <c r="D317" s="92" t="s">
        <v>7583</v>
      </c>
      <c r="E317" s="89">
        <v>7</v>
      </c>
      <c r="F317" s="89">
        <v>5</v>
      </c>
      <c r="G317" s="90">
        <f t="shared" si="10"/>
        <v>12</v>
      </c>
      <c r="H317" s="158">
        <v>43629</v>
      </c>
      <c r="I317" s="91">
        <v>180</v>
      </c>
    </row>
    <row r="318" spans="1:9" hidden="1" outlineLevel="1" x14ac:dyDescent="0.35">
      <c r="A318" s="83" t="s">
        <v>6978</v>
      </c>
      <c r="B318" s="86" t="s">
        <v>7584</v>
      </c>
      <c r="C318" s="92" t="s">
        <v>6979</v>
      </c>
      <c r="D318" s="92" t="s">
        <v>7585</v>
      </c>
      <c r="E318" s="89">
        <v>4</v>
      </c>
      <c r="F318" s="89">
        <v>2</v>
      </c>
      <c r="G318" s="90">
        <f t="shared" si="10"/>
        <v>6</v>
      </c>
      <c r="H318" s="158">
        <v>43629</v>
      </c>
      <c r="I318" s="91">
        <v>200</v>
      </c>
    </row>
    <row r="319" spans="1:9" hidden="1" outlineLevel="1" x14ac:dyDescent="0.35">
      <c r="A319" s="83" t="s">
        <v>6978</v>
      </c>
      <c r="B319" s="86" t="s">
        <v>7586</v>
      </c>
      <c r="C319" s="92" t="s">
        <v>6979</v>
      </c>
      <c r="D319" s="92" t="s">
        <v>1313</v>
      </c>
      <c r="E319" s="89">
        <v>5</v>
      </c>
      <c r="F319" s="89">
        <v>3</v>
      </c>
      <c r="G319" s="90">
        <f t="shared" si="10"/>
        <v>8</v>
      </c>
      <c r="H319" s="158">
        <v>43629</v>
      </c>
      <c r="I319" s="91">
        <v>500</v>
      </c>
    </row>
    <row r="320" spans="1:9" hidden="1" outlineLevel="1" x14ac:dyDescent="0.35">
      <c r="A320" s="83" t="s">
        <v>6978</v>
      </c>
      <c r="B320" s="86" t="s">
        <v>7587</v>
      </c>
      <c r="C320" s="92" t="s">
        <v>6979</v>
      </c>
      <c r="D320" s="92" t="s">
        <v>7588</v>
      </c>
      <c r="E320" s="89">
        <v>9</v>
      </c>
      <c r="F320" s="89">
        <v>7</v>
      </c>
      <c r="G320" s="90">
        <f t="shared" si="10"/>
        <v>16</v>
      </c>
      <c r="H320" s="158">
        <v>43629</v>
      </c>
      <c r="I320" s="91">
        <v>600</v>
      </c>
    </row>
    <row r="321" spans="1:9" hidden="1" outlineLevel="1" x14ac:dyDescent="0.35">
      <c r="A321" s="83" t="s">
        <v>6978</v>
      </c>
      <c r="B321" s="86" t="s">
        <v>7589</v>
      </c>
      <c r="C321" s="92" t="s">
        <v>6979</v>
      </c>
      <c r="D321" s="92" t="s">
        <v>7590</v>
      </c>
      <c r="E321" s="89">
        <v>7</v>
      </c>
      <c r="F321" s="89">
        <v>5</v>
      </c>
      <c r="G321" s="90">
        <f t="shared" ref="G321:G337" si="11">E321+F321</f>
        <v>12</v>
      </c>
      <c r="H321" s="158">
        <v>43629</v>
      </c>
      <c r="I321" s="91">
        <v>800</v>
      </c>
    </row>
    <row r="322" spans="1:9" hidden="1" outlineLevel="1" x14ac:dyDescent="0.35">
      <c r="A322" s="83" t="s">
        <v>6978</v>
      </c>
      <c r="B322" s="86" t="s">
        <v>7591</v>
      </c>
      <c r="C322" s="92" t="s">
        <v>6979</v>
      </c>
      <c r="D322" s="92" t="s">
        <v>7592</v>
      </c>
      <c r="E322" s="89">
        <v>8</v>
      </c>
      <c r="F322" s="89">
        <v>2</v>
      </c>
      <c r="G322" s="90">
        <f t="shared" si="11"/>
        <v>10</v>
      </c>
      <c r="H322" s="158">
        <v>43629</v>
      </c>
      <c r="I322" s="91">
        <v>100</v>
      </c>
    </row>
    <row r="323" spans="1:9" hidden="1" outlineLevel="1" x14ac:dyDescent="0.35">
      <c r="A323" s="83" t="s">
        <v>6978</v>
      </c>
      <c r="B323" s="86" t="s">
        <v>7593</v>
      </c>
      <c r="C323" s="92" t="s">
        <v>6979</v>
      </c>
      <c r="D323" s="92" t="s">
        <v>7594</v>
      </c>
      <c r="E323" s="89">
        <v>4</v>
      </c>
      <c r="F323" s="89">
        <v>2</v>
      </c>
      <c r="G323" s="90">
        <f t="shared" si="11"/>
        <v>6</v>
      </c>
      <c r="H323" s="158">
        <v>43629</v>
      </c>
      <c r="I323" s="91">
        <v>800</v>
      </c>
    </row>
    <row r="324" spans="1:9" hidden="1" outlineLevel="1" x14ac:dyDescent="0.35">
      <c r="A324" s="83" t="s">
        <v>6978</v>
      </c>
      <c r="B324" s="86" t="s">
        <v>7595</v>
      </c>
      <c r="C324" s="92" t="s">
        <v>6979</v>
      </c>
      <c r="D324" s="92" t="s">
        <v>1008</v>
      </c>
      <c r="E324" s="89">
        <v>8</v>
      </c>
      <c r="F324" s="89">
        <v>7</v>
      </c>
      <c r="G324" s="90">
        <f t="shared" si="11"/>
        <v>15</v>
      </c>
      <c r="H324" s="158">
        <v>43629</v>
      </c>
      <c r="I324" s="91">
        <v>1000</v>
      </c>
    </row>
    <row r="325" spans="1:9" hidden="1" outlineLevel="1" x14ac:dyDescent="0.35">
      <c r="A325" s="83" t="s">
        <v>6978</v>
      </c>
      <c r="B325" s="86" t="s">
        <v>7596</v>
      </c>
      <c r="C325" s="92" t="s">
        <v>6979</v>
      </c>
      <c r="D325" s="92" t="s">
        <v>7597</v>
      </c>
      <c r="E325" s="89">
        <v>6</v>
      </c>
      <c r="F325" s="89">
        <v>4</v>
      </c>
      <c r="G325" s="90">
        <f t="shared" si="11"/>
        <v>10</v>
      </c>
      <c r="H325" s="158">
        <v>43629</v>
      </c>
      <c r="I325" s="91">
        <v>700</v>
      </c>
    </row>
    <row r="326" spans="1:9" hidden="1" outlineLevel="1" x14ac:dyDescent="0.35">
      <c r="A326" s="83" t="s">
        <v>6978</v>
      </c>
      <c r="B326" s="86" t="s">
        <v>7598</v>
      </c>
      <c r="C326" s="92" t="s">
        <v>6979</v>
      </c>
      <c r="D326" s="92" t="s">
        <v>7599</v>
      </c>
      <c r="E326" s="89">
        <v>7</v>
      </c>
      <c r="F326" s="89">
        <v>3</v>
      </c>
      <c r="G326" s="90">
        <f t="shared" si="11"/>
        <v>10</v>
      </c>
      <c r="H326" s="158">
        <v>43629</v>
      </c>
      <c r="I326" s="91">
        <v>300</v>
      </c>
    </row>
    <row r="327" spans="1:9" hidden="1" outlineLevel="1" x14ac:dyDescent="0.35">
      <c r="A327" s="83" t="s">
        <v>6978</v>
      </c>
      <c r="B327" s="86" t="s">
        <v>7600</v>
      </c>
      <c r="C327" s="92" t="s">
        <v>6979</v>
      </c>
      <c r="D327" s="92" t="s">
        <v>7601</v>
      </c>
      <c r="E327" s="89">
        <v>5</v>
      </c>
      <c r="F327" s="89">
        <v>3</v>
      </c>
      <c r="G327" s="90">
        <f t="shared" si="11"/>
        <v>8</v>
      </c>
      <c r="H327" s="158">
        <v>43629</v>
      </c>
      <c r="I327" s="91">
        <v>200</v>
      </c>
    </row>
    <row r="328" spans="1:9" hidden="1" outlineLevel="1" x14ac:dyDescent="0.35">
      <c r="A328" s="83" t="s">
        <v>6978</v>
      </c>
      <c r="B328" s="86" t="s">
        <v>7602</v>
      </c>
      <c r="C328" s="92" t="s">
        <v>6979</v>
      </c>
      <c r="D328" s="92" t="s">
        <v>7603</v>
      </c>
      <c r="E328" s="89">
        <v>9</v>
      </c>
      <c r="F328" s="89">
        <v>5</v>
      </c>
      <c r="G328" s="90">
        <f t="shared" si="11"/>
        <v>14</v>
      </c>
      <c r="H328" s="158">
        <v>43629</v>
      </c>
      <c r="I328" s="91">
        <v>300</v>
      </c>
    </row>
    <row r="329" spans="1:9" hidden="1" outlineLevel="1" x14ac:dyDescent="0.35">
      <c r="A329" s="83" t="s">
        <v>6978</v>
      </c>
      <c r="B329" s="86" t="s">
        <v>7604</v>
      </c>
      <c r="C329" s="92" t="s">
        <v>6979</v>
      </c>
      <c r="D329" s="92" t="s">
        <v>2919</v>
      </c>
      <c r="E329" s="89">
        <v>4</v>
      </c>
      <c r="F329" s="89">
        <v>2</v>
      </c>
      <c r="G329" s="90">
        <f t="shared" si="11"/>
        <v>6</v>
      </c>
      <c r="H329" s="158">
        <v>43629</v>
      </c>
      <c r="I329" s="91">
        <v>400</v>
      </c>
    </row>
    <row r="330" spans="1:9" hidden="1" outlineLevel="1" x14ac:dyDescent="0.35">
      <c r="A330" s="83" t="s">
        <v>6978</v>
      </c>
      <c r="B330" s="86" t="s">
        <v>7605</v>
      </c>
      <c r="C330" s="92" t="s">
        <v>6979</v>
      </c>
      <c r="D330" s="92" t="s">
        <v>7606</v>
      </c>
      <c r="E330" s="89">
        <v>3</v>
      </c>
      <c r="F330" s="89">
        <v>2</v>
      </c>
      <c r="G330" s="90">
        <f t="shared" si="11"/>
        <v>5</v>
      </c>
      <c r="H330" s="158">
        <v>43629</v>
      </c>
      <c r="I330" s="91">
        <v>400</v>
      </c>
    </row>
    <row r="331" spans="1:9" hidden="1" outlineLevel="1" x14ac:dyDescent="0.35">
      <c r="A331" s="120" t="s">
        <v>6978</v>
      </c>
      <c r="B331" s="121" t="s">
        <v>7607</v>
      </c>
      <c r="C331" s="122" t="s">
        <v>6979</v>
      </c>
      <c r="D331" s="120" t="s">
        <v>7608</v>
      </c>
      <c r="E331" s="166">
        <v>9</v>
      </c>
      <c r="F331" s="166">
        <v>7</v>
      </c>
      <c r="G331" s="166">
        <f t="shared" si="11"/>
        <v>16</v>
      </c>
      <c r="H331" s="165">
        <v>43629</v>
      </c>
      <c r="I331" s="164">
        <v>5000</v>
      </c>
    </row>
    <row r="332" spans="1:9" hidden="1" outlineLevel="1" x14ac:dyDescent="0.35">
      <c r="A332" s="83" t="s">
        <v>6978</v>
      </c>
      <c r="B332" s="86" t="s">
        <v>7609</v>
      </c>
      <c r="C332" s="92" t="s">
        <v>6979</v>
      </c>
      <c r="D332" s="92" t="s">
        <v>7610</v>
      </c>
      <c r="E332" s="89">
        <v>4</v>
      </c>
      <c r="F332" s="89">
        <v>2</v>
      </c>
      <c r="G332" s="90">
        <f t="shared" si="11"/>
        <v>6</v>
      </c>
      <c r="H332" s="158">
        <v>43629</v>
      </c>
      <c r="I332" s="91">
        <v>200</v>
      </c>
    </row>
    <row r="333" spans="1:9" hidden="1" outlineLevel="1" x14ac:dyDescent="0.35">
      <c r="A333" s="83" t="s">
        <v>6978</v>
      </c>
      <c r="B333" s="86" t="s">
        <v>7611</v>
      </c>
      <c r="C333" s="92" t="s">
        <v>6979</v>
      </c>
      <c r="D333" s="92" t="s">
        <v>510</v>
      </c>
      <c r="E333" s="89">
        <v>6</v>
      </c>
      <c r="F333" s="89">
        <v>5</v>
      </c>
      <c r="G333" s="90">
        <f t="shared" si="11"/>
        <v>11</v>
      </c>
      <c r="H333" s="158">
        <v>43629</v>
      </c>
      <c r="I333" s="91">
        <v>350</v>
      </c>
    </row>
    <row r="334" spans="1:9" hidden="1" outlineLevel="1" x14ac:dyDescent="0.35">
      <c r="A334" s="83" t="s">
        <v>6978</v>
      </c>
      <c r="B334" s="86" t="s">
        <v>7612</v>
      </c>
      <c r="C334" s="92" t="s">
        <v>6979</v>
      </c>
      <c r="D334" s="92" t="s">
        <v>7613</v>
      </c>
      <c r="E334" s="89">
        <v>7</v>
      </c>
      <c r="F334" s="89">
        <v>3</v>
      </c>
      <c r="G334" s="90">
        <f t="shared" si="11"/>
        <v>10</v>
      </c>
      <c r="H334" s="158">
        <v>43629</v>
      </c>
      <c r="I334" s="91">
        <v>400</v>
      </c>
    </row>
    <row r="335" spans="1:9" hidden="1" outlineLevel="1" x14ac:dyDescent="0.35">
      <c r="A335" s="83" t="s">
        <v>6978</v>
      </c>
      <c r="B335" s="86" t="s">
        <v>7614</v>
      </c>
      <c r="C335" s="92" t="s">
        <v>6979</v>
      </c>
      <c r="D335" s="92" t="s">
        <v>7615</v>
      </c>
      <c r="E335" s="89">
        <v>9</v>
      </c>
      <c r="F335" s="89">
        <v>9</v>
      </c>
      <c r="G335" s="90">
        <f t="shared" si="11"/>
        <v>18</v>
      </c>
      <c r="H335" s="158">
        <v>43629</v>
      </c>
      <c r="I335" s="91">
        <v>600</v>
      </c>
    </row>
    <row r="336" spans="1:9" hidden="1" outlineLevel="1" x14ac:dyDescent="0.35">
      <c r="A336" s="83" t="s">
        <v>6978</v>
      </c>
      <c r="B336" s="86" t="s">
        <v>7616</v>
      </c>
      <c r="C336" s="92" t="s">
        <v>6979</v>
      </c>
      <c r="D336" s="92" t="s">
        <v>7617</v>
      </c>
      <c r="E336" s="89">
        <v>5</v>
      </c>
      <c r="F336" s="89">
        <v>2</v>
      </c>
      <c r="G336" s="90">
        <f t="shared" si="11"/>
        <v>7</v>
      </c>
      <c r="H336" s="158">
        <v>43629</v>
      </c>
      <c r="I336" s="91">
        <v>750</v>
      </c>
    </row>
    <row r="337" spans="1:9" hidden="1" outlineLevel="1" x14ac:dyDescent="0.35">
      <c r="A337" s="83" t="s">
        <v>6978</v>
      </c>
      <c r="B337" s="86" t="s">
        <v>7618</v>
      </c>
      <c r="C337" s="92" t="s">
        <v>6979</v>
      </c>
      <c r="D337" s="92" t="s">
        <v>7619</v>
      </c>
      <c r="E337" s="89">
        <v>8</v>
      </c>
      <c r="F337" s="89">
        <v>4</v>
      </c>
      <c r="G337" s="90">
        <f t="shared" si="11"/>
        <v>12</v>
      </c>
      <c r="H337" s="158">
        <v>43629</v>
      </c>
      <c r="I337" s="91">
        <v>800</v>
      </c>
    </row>
    <row r="338" spans="1:9" ht="15" collapsed="1" thickBot="1" x14ac:dyDescent="0.4">
      <c r="A338" s="84" t="s">
        <v>6978</v>
      </c>
      <c r="B338" s="87"/>
      <c r="C338" s="93" t="s">
        <v>6979</v>
      </c>
      <c r="D338" s="135">
        <f>COUNTA(D289:D337)</f>
        <v>49</v>
      </c>
      <c r="E338" s="135">
        <f>SUM(E289:E337)</f>
        <v>258</v>
      </c>
      <c r="F338" s="135">
        <f>SUM(F289:F337)</f>
        <v>179</v>
      </c>
      <c r="G338" s="135">
        <f>SUM(G289:G337)</f>
        <v>437</v>
      </c>
      <c r="H338" s="163">
        <v>43629</v>
      </c>
      <c r="I338" s="136">
        <f>AVERAGE(I289:I337)</f>
        <v>531.22448979591832</v>
      </c>
    </row>
    <row r="339" spans="1:9" hidden="1" outlineLevel="1" x14ac:dyDescent="0.35">
      <c r="A339" s="85" t="s">
        <v>6980</v>
      </c>
      <c r="B339" s="88" t="s">
        <v>7620</v>
      </c>
      <c r="C339" s="99" t="s">
        <v>6981</v>
      </c>
      <c r="D339" s="85" t="s">
        <v>7621</v>
      </c>
      <c r="E339" s="111">
        <v>3</v>
      </c>
      <c r="F339" s="111">
        <v>3</v>
      </c>
      <c r="G339" s="160">
        <f t="shared" ref="G339:G370" si="12">E339+F339</f>
        <v>6</v>
      </c>
      <c r="H339" s="158">
        <v>43708</v>
      </c>
      <c r="I339" s="123">
        <v>200</v>
      </c>
    </row>
    <row r="340" spans="1:9" hidden="1" outlineLevel="1" x14ac:dyDescent="0.35">
      <c r="A340" s="83" t="s">
        <v>6980</v>
      </c>
      <c r="B340" s="86" t="s">
        <v>7622</v>
      </c>
      <c r="C340" s="92" t="s">
        <v>6981</v>
      </c>
      <c r="D340" s="83" t="s">
        <v>7623</v>
      </c>
      <c r="E340" s="89">
        <v>5</v>
      </c>
      <c r="F340" s="89">
        <v>3</v>
      </c>
      <c r="G340" s="293">
        <f t="shared" si="12"/>
        <v>8</v>
      </c>
      <c r="H340" s="158">
        <v>43708</v>
      </c>
      <c r="I340" s="91">
        <v>800</v>
      </c>
    </row>
    <row r="341" spans="1:9" hidden="1" outlineLevel="1" x14ac:dyDescent="0.35">
      <c r="A341" s="83" t="s">
        <v>6980</v>
      </c>
      <c r="B341" s="86" t="s">
        <v>7624</v>
      </c>
      <c r="C341" s="92" t="s">
        <v>6981</v>
      </c>
      <c r="D341" s="83" t="s">
        <v>7625</v>
      </c>
      <c r="E341" s="89">
        <v>0</v>
      </c>
      <c r="F341" s="89">
        <v>1</v>
      </c>
      <c r="G341" s="293">
        <f t="shared" si="12"/>
        <v>1</v>
      </c>
      <c r="H341" s="158">
        <v>43708</v>
      </c>
      <c r="I341" s="91">
        <v>200</v>
      </c>
    </row>
    <row r="342" spans="1:9" hidden="1" outlineLevel="1" x14ac:dyDescent="0.35">
      <c r="A342" s="83" t="s">
        <v>6980</v>
      </c>
      <c r="B342" s="86" t="s">
        <v>7626</v>
      </c>
      <c r="C342" s="92" t="s">
        <v>6981</v>
      </c>
      <c r="D342" s="83" t="s">
        <v>7627</v>
      </c>
      <c r="E342" s="89">
        <v>3</v>
      </c>
      <c r="F342" s="89">
        <v>1</v>
      </c>
      <c r="G342" s="293">
        <f t="shared" si="12"/>
        <v>4</v>
      </c>
      <c r="H342" s="158">
        <v>43708</v>
      </c>
      <c r="I342" s="91">
        <v>500</v>
      </c>
    </row>
    <row r="343" spans="1:9" hidden="1" outlineLevel="1" x14ac:dyDescent="0.35">
      <c r="A343" s="83" t="s">
        <v>6980</v>
      </c>
      <c r="B343" s="86" t="s">
        <v>7628</v>
      </c>
      <c r="C343" s="92" t="s">
        <v>6981</v>
      </c>
      <c r="D343" s="83" t="s">
        <v>2113</v>
      </c>
      <c r="E343" s="89">
        <v>7</v>
      </c>
      <c r="F343" s="89">
        <v>9</v>
      </c>
      <c r="G343" s="293">
        <f t="shared" si="12"/>
        <v>16</v>
      </c>
      <c r="H343" s="158">
        <v>43708</v>
      </c>
      <c r="I343" s="91">
        <v>200</v>
      </c>
    </row>
    <row r="344" spans="1:9" hidden="1" outlineLevel="1" x14ac:dyDescent="0.35">
      <c r="A344" s="83" t="s">
        <v>6980</v>
      </c>
      <c r="B344" s="86" t="s">
        <v>7629</v>
      </c>
      <c r="C344" s="92" t="s">
        <v>6981</v>
      </c>
      <c r="D344" s="83" t="s">
        <v>7630</v>
      </c>
      <c r="E344" s="89">
        <v>0</v>
      </c>
      <c r="F344" s="89">
        <v>1</v>
      </c>
      <c r="G344" s="293">
        <f t="shared" si="12"/>
        <v>1</v>
      </c>
      <c r="H344" s="158">
        <v>43708</v>
      </c>
      <c r="I344" s="91">
        <v>300</v>
      </c>
    </row>
    <row r="345" spans="1:9" hidden="1" outlineLevel="1" x14ac:dyDescent="0.35">
      <c r="A345" s="83" t="s">
        <v>6980</v>
      </c>
      <c r="B345" s="86" t="s">
        <v>7631</v>
      </c>
      <c r="C345" s="92" t="s">
        <v>6981</v>
      </c>
      <c r="D345" s="83" t="s">
        <v>7632</v>
      </c>
      <c r="E345" s="89">
        <v>4</v>
      </c>
      <c r="F345" s="89">
        <v>10</v>
      </c>
      <c r="G345" s="293">
        <f t="shared" si="12"/>
        <v>14</v>
      </c>
      <c r="H345" s="158">
        <v>43708</v>
      </c>
      <c r="I345" s="91">
        <v>100</v>
      </c>
    </row>
    <row r="346" spans="1:9" hidden="1" outlineLevel="1" x14ac:dyDescent="0.35">
      <c r="A346" s="83" t="s">
        <v>6980</v>
      </c>
      <c r="B346" s="86" t="s">
        <v>7633</v>
      </c>
      <c r="C346" s="92" t="s">
        <v>6981</v>
      </c>
      <c r="D346" s="83" t="s">
        <v>7634</v>
      </c>
      <c r="E346" s="89">
        <v>7</v>
      </c>
      <c r="F346" s="89">
        <v>5</v>
      </c>
      <c r="G346" s="293">
        <f t="shared" si="12"/>
        <v>12</v>
      </c>
      <c r="H346" s="158">
        <v>43708</v>
      </c>
      <c r="I346" s="91">
        <v>200</v>
      </c>
    </row>
    <row r="347" spans="1:9" hidden="1" outlineLevel="1" x14ac:dyDescent="0.35">
      <c r="A347" s="83" t="s">
        <v>6980</v>
      </c>
      <c r="B347" s="86" t="s">
        <v>7635</v>
      </c>
      <c r="C347" s="92" t="s">
        <v>6981</v>
      </c>
      <c r="D347" s="83" t="s">
        <v>7636</v>
      </c>
      <c r="E347" s="89">
        <v>1</v>
      </c>
      <c r="F347" s="89">
        <v>2</v>
      </c>
      <c r="G347" s="293">
        <f t="shared" si="12"/>
        <v>3</v>
      </c>
      <c r="H347" s="158">
        <v>43708</v>
      </c>
      <c r="I347" s="91">
        <v>150</v>
      </c>
    </row>
    <row r="348" spans="1:9" hidden="1" outlineLevel="1" x14ac:dyDescent="0.35">
      <c r="A348" s="83" t="s">
        <v>6980</v>
      </c>
      <c r="B348" s="86" t="s">
        <v>7637</v>
      </c>
      <c r="C348" s="92" t="s">
        <v>6981</v>
      </c>
      <c r="D348" s="92" t="s">
        <v>7638</v>
      </c>
      <c r="E348" s="89">
        <v>5</v>
      </c>
      <c r="F348" s="89">
        <v>3</v>
      </c>
      <c r="G348" s="293">
        <f t="shared" si="12"/>
        <v>8</v>
      </c>
      <c r="H348" s="158">
        <v>43708</v>
      </c>
      <c r="I348" s="91">
        <v>50</v>
      </c>
    </row>
    <row r="349" spans="1:9" hidden="1" outlineLevel="1" x14ac:dyDescent="0.35">
      <c r="A349" s="83" t="s">
        <v>6980</v>
      </c>
      <c r="B349" s="86" t="s">
        <v>7639</v>
      </c>
      <c r="C349" s="92" t="s">
        <v>6981</v>
      </c>
      <c r="D349" s="92" t="s">
        <v>7640</v>
      </c>
      <c r="E349" s="89">
        <v>0</v>
      </c>
      <c r="F349" s="89">
        <v>1</v>
      </c>
      <c r="G349" s="293">
        <f t="shared" si="12"/>
        <v>1</v>
      </c>
      <c r="H349" s="158">
        <v>43708</v>
      </c>
      <c r="I349" s="91">
        <v>120</v>
      </c>
    </row>
    <row r="350" spans="1:9" hidden="1" outlineLevel="1" x14ac:dyDescent="0.35">
      <c r="A350" s="83" t="s">
        <v>6980</v>
      </c>
      <c r="B350" s="86" t="s">
        <v>7641</v>
      </c>
      <c r="C350" s="92" t="s">
        <v>6981</v>
      </c>
      <c r="D350" s="92" t="s">
        <v>7642</v>
      </c>
      <c r="E350" s="89">
        <v>2</v>
      </c>
      <c r="F350" s="89">
        <v>1</v>
      </c>
      <c r="G350" s="293">
        <f t="shared" si="12"/>
        <v>3</v>
      </c>
      <c r="H350" s="158">
        <v>43708</v>
      </c>
      <c r="I350" s="91">
        <v>140</v>
      </c>
    </row>
    <row r="351" spans="1:9" hidden="1" outlineLevel="1" x14ac:dyDescent="0.35">
      <c r="A351" s="83" t="s">
        <v>6980</v>
      </c>
      <c r="B351" s="86" t="s">
        <v>7643</v>
      </c>
      <c r="C351" s="92" t="s">
        <v>6981</v>
      </c>
      <c r="D351" s="92" t="s">
        <v>7644</v>
      </c>
      <c r="E351" s="89">
        <v>1</v>
      </c>
      <c r="F351" s="89">
        <v>2</v>
      </c>
      <c r="G351" s="293">
        <f t="shared" si="12"/>
        <v>3</v>
      </c>
      <c r="H351" s="158">
        <v>43708</v>
      </c>
      <c r="I351" s="91">
        <v>100</v>
      </c>
    </row>
    <row r="352" spans="1:9" hidden="1" outlineLevel="1" x14ac:dyDescent="0.35">
      <c r="A352" s="83" t="s">
        <v>6980</v>
      </c>
      <c r="B352" s="86" t="s">
        <v>7645</v>
      </c>
      <c r="C352" s="92" t="s">
        <v>6981</v>
      </c>
      <c r="D352" s="92" t="s">
        <v>7646</v>
      </c>
      <c r="E352" s="89">
        <v>6</v>
      </c>
      <c r="F352" s="89">
        <v>2</v>
      </c>
      <c r="G352" s="293">
        <f t="shared" si="12"/>
        <v>8</v>
      </c>
      <c r="H352" s="158">
        <v>43708</v>
      </c>
      <c r="I352" s="91">
        <v>110</v>
      </c>
    </row>
    <row r="353" spans="1:9" hidden="1" outlineLevel="1" x14ac:dyDescent="0.35">
      <c r="A353" s="83" t="s">
        <v>6980</v>
      </c>
      <c r="B353" s="86" t="s">
        <v>7647</v>
      </c>
      <c r="C353" s="92" t="s">
        <v>6981</v>
      </c>
      <c r="D353" s="92" t="s">
        <v>7648</v>
      </c>
      <c r="E353" s="89">
        <v>6</v>
      </c>
      <c r="F353" s="89">
        <v>2</v>
      </c>
      <c r="G353" s="293">
        <f t="shared" si="12"/>
        <v>8</v>
      </c>
      <c r="H353" s="158">
        <v>43708</v>
      </c>
      <c r="I353" s="91">
        <v>110</v>
      </c>
    </row>
    <row r="354" spans="1:9" hidden="1" outlineLevel="1" x14ac:dyDescent="0.35">
      <c r="A354" s="83" t="s">
        <v>6980</v>
      </c>
      <c r="B354" s="86" t="s">
        <v>7649</v>
      </c>
      <c r="C354" s="92" t="s">
        <v>6981</v>
      </c>
      <c r="D354" s="92" t="s">
        <v>7650</v>
      </c>
      <c r="E354" s="89">
        <v>0</v>
      </c>
      <c r="F354" s="89">
        <v>2</v>
      </c>
      <c r="G354" s="293">
        <f t="shared" si="12"/>
        <v>2</v>
      </c>
      <c r="H354" s="158">
        <v>43708</v>
      </c>
      <c r="I354" s="91">
        <v>50</v>
      </c>
    </row>
    <row r="355" spans="1:9" hidden="1" outlineLevel="1" x14ac:dyDescent="0.35">
      <c r="A355" s="83" t="s">
        <v>6980</v>
      </c>
      <c r="B355" s="86" t="s">
        <v>7651</v>
      </c>
      <c r="C355" s="92" t="s">
        <v>6981</v>
      </c>
      <c r="D355" s="92" t="s">
        <v>7652</v>
      </c>
      <c r="E355" s="89">
        <v>0</v>
      </c>
      <c r="F355" s="89">
        <v>1</v>
      </c>
      <c r="G355" s="293">
        <f t="shared" si="12"/>
        <v>1</v>
      </c>
      <c r="H355" s="158">
        <v>43708</v>
      </c>
      <c r="I355" s="91">
        <v>150</v>
      </c>
    </row>
    <row r="356" spans="1:9" hidden="1" outlineLevel="1" x14ac:dyDescent="0.35">
      <c r="A356" s="83" t="s">
        <v>6980</v>
      </c>
      <c r="B356" s="86" t="s">
        <v>7653</v>
      </c>
      <c r="C356" s="92" t="s">
        <v>6981</v>
      </c>
      <c r="D356" s="92" t="s">
        <v>7654</v>
      </c>
      <c r="E356" s="89">
        <v>2</v>
      </c>
      <c r="F356" s="89">
        <v>1</v>
      </c>
      <c r="G356" s="293">
        <f t="shared" si="12"/>
        <v>3</v>
      </c>
      <c r="H356" s="158">
        <v>43708</v>
      </c>
      <c r="I356" s="91">
        <v>150</v>
      </c>
    </row>
    <row r="357" spans="1:9" hidden="1" outlineLevel="1" x14ac:dyDescent="0.35">
      <c r="A357" s="83" t="s">
        <v>6980</v>
      </c>
      <c r="B357" s="86" t="s">
        <v>7655</v>
      </c>
      <c r="C357" s="92" t="s">
        <v>6981</v>
      </c>
      <c r="D357" s="92" t="s">
        <v>7656</v>
      </c>
      <c r="E357" s="89">
        <v>0</v>
      </c>
      <c r="F357" s="89">
        <v>1</v>
      </c>
      <c r="G357" s="293">
        <f t="shared" si="12"/>
        <v>1</v>
      </c>
      <c r="H357" s="158">
        <v>43708</v>
      </c>
      <c r="I357" s="91">
        <v>100</v>
      </c>
    </row>
    <row r="358" spans="1:9" hidden="1" outlineLevel="1" x14ac:dyDescent="0.35">
      <c r="A358" s="83" t="s">
        <v>6980</v>
      </c>
      <c r="B358" s="86" t="s">
        <v>7657</v>
      </c>
      <c r="C358" s="92" t="s">
        <v>6981</v>
      </c>
      <c r="D358" s="92" t="s">
        <v>7658</v>
      </c>
      <c r="E358" s="89">
        <v>2</v>
      </c>
      <c r="F358" s="89">
        <v>3</v>
      </c>
      <c r="G358" s="293">
        <f t="shared" si="12"/>
        <v>5</v>
      </c>
      <c r="H358" s="158">
        <v>43708</v>
      </c>
      <c r="I358" s="91">
        <v>100</v>
      </c>
    </row>
    <row r="359" spans="1:9" hidden="1" outlineLevel="1" x14ac:dyDescent="0.35">
      <c r="A359" s="83" t="s">
        <v>6980</v>
      </c>
      <c r="B359" s="86" t="s">
        <v>7659</v>
      </c>
      <c r="C359" s="92" t="s">
        <v>6981</v>
      </c>
      <c r="D359" s="83" t="s">
        <v>7660</v>
      </c>
      <c r="E359" s="89">
        <v>0</v>
      </c>
      <c r="F359" s="89">
        <v>2</v>
      </c>
      <c r="G359" s="293">
        <f t="shared" si="12"/>
        <v>2</v>
      </c>
      <c r="H359" s="158">
        <v>43708</v>
      </c>
      <c r="I359" s="91">
        <v>100</v>
      </c>
    </row>
    <row r="360" spans="1:9" hidden="1" outlineLevel="1" x14ac:dyDescent="0.35">
      <c r="A360" s="83" t="s">
        <v>6980</v>
      </c>
      <c r="B360" s="86" t="s">
        <v>7661</v>
      </c>
      <c r="C360" s="92" t="s">
        <v>6981</v>
      </c>
      <c r="D360" s="83" t="s">
        <v>7662</v>
      </c>
      <c r="E360" s="89">
        <v>6</v>
      </c>
      <c r="F360" s="89">
        <v>2</v>
      </c>
      <c r="G360" s="293">
        <f t="shared" si="12"/>
        <v>8</v>
      </c>
      <c r="H360" s="158">
        <v>43708</v>
      </c>
      <c r="I360" s="91">
        <v>100</v>
      </c>
    </row>
    <row r="361" spans="1:9" hidden="1" outlineLevel="1" x14ac:dyDescent="0.35">
      <c r="A361" s="83" t="s">
        <v>6980</v>
      </c>
      <c r="B361" s="86" t="s">
        <v>7663</v>
      </c>
      <c r="C361" s="92" t="s">
        <v>6981</v>
      </c>
      <c r="D361" s="83" t="s">
        <v>7664</v>
      </c>
      <c r="E361" s="89">
        <v>4</v>
      </c>
      <c r="F361" s="89">
        <v>1</v>
      </c>
      <c r="G361" s="293">
        <f t="shared" si="12"/>
        <v>5</v>
      </c>
      <c r="H361" s="158">
        <v>43708</v>
      </c>
      <c r="I361" s="91">
        <v>150</v>
      </c>
    </row>
    <row r="362" spans="1:9" hidden="1" outlineLevel="1" x14ac:dyDescent="0.35">
      <c r="A362" s="83" t="s">
        <v>6980</v>
      </c>
      <c r="B362" s="86" t="s">
        <v>7665</v>
      </c>
      <c r="C362" s="92" t="s">
        <v>6981</v>
      </c>
      <c r="D362" s="83" t="s">
        <v>7666</v>
      </c>
      <c r="E362" s="89">
        <v>0</v>
      </c>
      <c r="F362" s="89">
        <v>1</v>
      </c>
      <c r="G362" s="293">
        <f t="shared" si="12"/>
        <v>1</v>
      </c>
      <c r="H362" s="158">
        <v>43708</v>
      </c>
      <c r="I362" s="91">
        <v>100</v>
      </c>
    </row>
    <row r="363" spans="1:9" hidden="1" outlineLevel="1" x14ac:dyDescent="0.35">
      <c r="A363" s="83" t="s">
        <v>6980</v>
      </c>
      <c r="B363" s="86" t="s">
        <v>7667</v>
      </c>
      <c r="C363" s="92" t="s">
        <v>6981</v>
      </c>
      <c r="D363" s="92" t="s">
        <v>7668</v>
      </c>
      <c r="E363" s="89">
        <v>0</v>
      </c>
      <c r="F363" s="89">
        <v>1</v>
      </c>
      <c r="G363" s="293">
        <f t="shared" si="12"/>
        <v>1</v>
      </c>
      <c r="H363" s="158">
        <v>43708</v>
      </c>
      <c r="I363" s="91">
        <v>100</v>
      </c>
    </row>
    <row r="364" spans="1:9" hidden="1" outlineLevel="1" x14ac:dyDescent="0.35">
      <c r="A364" s="83" t="s">
        <v>6980</v>
      </c>
      <c r="B364" s="86" t="s">
        <v>7669</v>
      </c>
      <c r="C364" s="92" t="s">
        <v>6981</v>
      </c>
      <c r="D364" s="92" t="s">
        <v>7670</v>
      </c>
      <c r="E364" s="89">
        <v>0</v>
      </c>
      <c r="F364" s="89">
        <v>1</v>
      </c>
      <c r="G364" s="293">
        <f t="shared" si="12"/>
        <v>1</v>
      </c>
      <c r="H364" s="158">
        <v>43708</v>
      </c>
      <c r="I364" s="91">
        <v>100</v>
      </c>
    </row>
    <row r="365" spans="1:9" hidden="1" outlineLevel="1" x14ac:dyDescent="0.35">
      <c r="A365" s="83" t="s">
        <v>6980</v>
      </c>
      <c r="B365" s="86" t="s">
        <v>7671</v>
      </c>
      <c r="C365" s="92" t="s">
        <v>6981</v>
      </c>
      <c r="D365" s="92" t="s">
        <v>7672</v>
      </c>
      <c r="E365" s="89">
        <v>0</v>
      </c>
      <c r="F365" s="89">
        <v>1</v>
      </c>
      <c r="G365" s="293">
        <f t="shared" si="12"/>
        <v>1</v>
      </c>
      <c r="H365" s="158">
        <v>43708</v>
      </c>
      <c r="I365" s="91">
        <v>100</v>
      </c>
    </row>
    <row r="366" spans="1:9" hidden="1" outlineLevel="1" x14ac:dyDescent="0.35">
      <c r="A366" s="83" t="s">
        <v>6980</v>
      </c>
      <c r="B366" s="86" t="s">
        <v>7673</v>
      </c>
      <c r="C366" s="92" t="s">
        <v>6981</v>
      </c>
      <c r="D366" s="92" t="s">
        <v>7674</v>
      </c>
      <c r="E366" s="89">
        <v>0</v>
      </c>
      <c r="F366" s="89">
        <v>1</v>
      </c>
      <c r="G366" s="293">
        <f t="shared" si="12"/>
        <v>1</v>
      </c>
      <c r="H366" s="158">
        <v>43708</v>
      </c>
      <c r="I366" s="91">
        <v>100</v>
      </c>
    </row>
    <row r="367" spans="1:9" hidden="1" outlineLevel="1" x14ac:dyDescent="0.35">
      <c r="A367" s="83" t="s">
        <v>6980</v>
      </c>
      <c r="B367" s="86" t="s">
        <v>7675</v>
      </c>
      <c r="C367" s="92" t="s">
        <v>6981</v>
      </c>
      <c r="D367" s="92" t="s">
        <v>7676</v>
      </c>
      <c r="E367" s="89">
        <v>7</v>
      </c>
      <c r="F367" s="89">
        <v>2</v>
      </c>
      <c r="G367" s="293">
        <f t="shared" si="12"/>
        <v>9</v>
      </c>
      <c r="H367" s="158">
        <v>43708</v>
      </c>
      <c r="I367" s="91">
        <v>180</v>
      </c>
    </row>
    <row r="368" spans="1:9" hidden="1" outlineLevel="1" x14ac:dyDescent="0.35">
      <c r="A368" s="83" t="s">
        <v>6980</v>
      </c>
      <c r="B368" s="86" t="s">
        <v>7677</v>
      </c>
      <c r="C368" s="92" t="s">
        <v>6981</v>
      </c>
      <c r="D368" s="92" t="s">
        <v>7678</v>
      </c>
      <c r="E368" s="89">
        <v>0</v>
      </c>
      <c r="F368" s="89">
        <v>2</v>
      </c>
      <c r="G368" s="293">
        <f t="shared" si="12"/>
        <v>2</v>
      </c>
      <c r="H368" s="158">
        <v>43708</v>
      </c>
      <c r="I368" s="91">
        <v>200</v>
      </c>
    </row>
    <row r="369" spans="1:9" hidden="1" outlineLevel="1" x14ac:dyDescent="0.35">
      <c r="A369" s="83" t="s">
        <v>6980</v>
      </c>
      <c r="B369" s="86" t="s">
        <v>7679</v>
      </c>
      <c r="C369" s="92" t="s">
        <v>6981</v>
      </c>
      <c r="D369" s="92" t="s">
        <v>7680</v>
      </c>
      <c r="E369" s="89">
        <v>1</v>
      </c>
      <c r="F369" s="89">
        <v>1</v>
      </c>
      <c r="G369" s="293">
        <f t="shared" si="12"/>
        <v>2</v>
      </c>
      <c r="H369" s="158">
        <v>43708</v>
      </c>
      <c r="I369" s="91">
        <v>200</v>
      </c>
    </row>
    <row r="370" spans="1:9" hidden="1" outlineLevel="1" x14ac:dyDescent="0.35">
      <c r="A370" s="83" t="s">
        <v>6980</v>
      </c>
      <c r="B370" s="86" t="s">
        <v>7681</v>
      </c>
      <c r="C370" s="92" t="s">
        <v>6981</v>
      </c>
      <c r="D370" s="92" t="s">
        <v>7682</v>
      </c>
      <c r="E370" s="89">
        <v>4</v>
      </c>
      <c r="F370" s="89">
        <v>2</v>
      </c>
      <c r="G370" s="293">
        <f t="shared" si="12"/>
        <v>6</v>
      </c>
      <c r="H370" s="158">
        <v>43708</v>
      </c>
      <c r="I370" s="91">
        <v>200</v>
      </c>
    </row>
    <row r="371" spans="1:9" hidden="1" outlineLevel="1" x14ac:dyDescent="0.35">
      <c r="A371" s="83" t="s">
        <v>6980</v>
      </c>
      <c r="B371" s="86" t="s">
        <v>7683</v>
      </c>
      <c r="C371" s="92" t="s">
        <v>6981</v>
      </c>
      <c r="D371" s="92" t="s">
        <v>7684</v>
      </c>
      <c r="E371" s="89">
        <v>6</v>
      </c>
      <c r="F371" s="89">
        <v>3</v>
      </c>
      <c r="G371" s="293">
        <f t="shared" ref="G371:G388" si="13">E371+F371</f>
        <v>9</v>
      </c>
      <c r="H371" s="158">
        <v>43708</v>
      </c>
      <c r="I371" s="91">
        <v>300</v>
      </c>
    </row>
    <row r="372" spans="1:9" hidden="1" outlineLevel="1" x14ac:dyDescent="0.35">
      <c r="A372" s="83" t="s">
        <v>6980</v>
      </c>
      <c r="B372" s="86" t="s">
        <v>7685</v>
      </c>
      <c r="C372" s="92" t="s">
        <v>6981</v>
      </c>
      <c r="D372" s="92" t="s">
        <v>7686</v>
      </c>
      <c r="E372" s="89">
        <v>8</v>
      </c>
      <c r="F372" s="89">
        <v>2</v>
      </c>
      <c r="G372" s="293">
        <f t="shared" si="13"/>
        <v>10</v>
      </c>
      <c r="H372" s="158">
        <v>43708</v>
      </c>
      <c r="I372" s="91">
        <v>400</v>
      </c>
    </row>
    <row r="373" spans="1:9" hidden="1" outlineLevel="1" x14ac:dyDescent="0.35">
      <c r="A373" s="83" t="s">
        <v>6980</v>
      </c>
      <c r="B373" s="86" t="s">
        <v>7687</v>
      </c>
      <c r="C373" s="92" t="s">
        <v>6981</v>
      </c>
      <c r="D373" s="92" t="s">
        <v>7688</v>
      </c>
      <c r="E373" s="89">
        <v>3</v>
      </c>
      <c r="F373" s="89">
        <v>3</v>
      </c>
      <c r="G373" s="293">
        <f t="shared" si="13"/>
        <v>6</v>
      </c>
      <c r="H373" s="158">
        <v>43708</v>
      </c>
      <c r="I373" s="91">
        <v>400</v>
      </c>
    </row>
    <row r="374" spans="1:9" hidden="1" outlineLevel="1" x14ac:dyDescent="0.35">
      <c r="A374" s="83" t="s">
        <v>6980</v>
      </c>
      <c r="B374" s="86" t="s">
        <v>7689</v>
      </c>
      <c r="C374" s="92" t="s">
        <v>6981</v>
      </c>
      <c r="D374" s="92" t="s">
        <v>7690</v>
      </c>
      <c r="E374" s="89">
        <v>13</v>
      </c>
      <c r="F374" s="89">
        <v>4</v>
      </c>
      <c r="G374" s="293">
        <f t="shared" si="13"/>
        <v>17</v>
      </c>
      <c r="H374" s="158">
        <v>43708</v>
      </c>
      <c r="I374" s="91">
        <v>500</v>
      </c>
    </row>
    <row r="375" spans="1:9" hidden="1" outlineLevel="1" x14ac:dyDescent="0.35">
      <c r="A375" s="83" t="s">
        <v>6980</v>
      </c>
      <c r="B375" s="86" t="s">
        <v>7691</v>
      </c>
      <c r="C375" s="92" t="s">
        <v>6981</v>
      </c>
      <c r="D375" s="92" t="s">
        <v>7692</v>
      </c>
      <c r="E375" s="89">
        <v>6</v>
      </c>
      <c r="F375" s="89">
        <v>2</v>
      </c>
      <c r="G375" s="293">
        <f t="shared" si="13"/>
        <v>8</v>
      </c>
      <c r="H375" s="158">
        <v>43708</v>
      </c>
      <c r="I375" s="91">
        <v>500</v>
      </c>
    </row>
    <row r="376" spans="1:9" hidden="1" outlineLevel="1" x14ac:dyDescent="0.35">
      <c r="A376" s="83" t="s">
        <v>6980</v>
      </c>
      <c r="B376" s="86" t="s">
        <v>7693</v>
      </c>
      <c r="C376" s="92" t="s">
        <v>6981</v>
      </c>
      <c r="D376" s="92" t="s">
        <v>7694</v>
      </c>
      <c r="E376" s="89">
        <v>4</v>
      </c>
      <c r="F376" s="89">
        <v>2</v>
      </c>
      <c r="G376" s="293">
        <f t="shared" si="13"/>
        <v>6</v>
      </c>
      <c r="H376" s="158">
        <v>43708</v>
      </c>
      <c r="I376" s="91">
        <v>600</v>
      </c>
    </row>
    <row r="377" spans="1:9" hidden="1" outlineLevel="1" x14ac:dyDescent="0.35">
      <c r="A377" s="83" t="s">
        <v>6980</v>
      </c>
      <c r="B377" s="86" t="s">
        <v>7695</v>
      </c>
      <c r="C377" s="92" t="s">
        <v>6981</v>
      </c>
      <c r="D377" s="92" t="s">
        <v>812</v>
      </c>
      <c r="E377" s="89">
        <v>0</v>
      </c>
      <c r="F377" s="89">
        <v>2</v>
      </c>
      <c r="G377" s="293">
        <f t="shared" si="13"/>
        <v>2</v>
      </c>
      <c r="H377" s="158">
        <v>43708</v>
      </c>
      <c r="I377" s="91">
        <v>800</v>
      </c>
    </row>
    <row r="378" spans="1:9" hidden="1" outlineLevel="1" x14ac:dyDescent="0.35">
      <c r="A378" s="83" t="s">
        <v>6980</v>
      </c>
      <c r="B378" s="86" t="s">
        <v>7696</v>
      </c>
      <c r="C378" s="92" t="s">
        <v>6981</v>
      </c>
      <c r="D378" s="92" t="s">
        <v>7697</v>
      </c>
      <c r="E378" s="89">
        <v>0</v>
      </c>
      <c r="F378" s="89">
        <v>2</v>
      </c>
      <c r="G378" s="293">
        <f t="shared" si="13"/>
        <v>2</v>
      </c>
      <c r="H378" s="158">
        <v>43708</v>
      </c>
      <c r="I378" s="91">
        <v>700</v>
      </c>
    </row>
    <row r="379" spans="1:9" hidden="1" outlineLevel="1" x14ac:dyDescent="0.35">
      <c r="A379" s="83" t="s">
        <v>6980</v>
      </c>
      <c r="B379" s="86" t="s">
        <v>7698</v>
      </c>
      <c r="C379" s="92" t="s">
        <v>6981</v>
      </c>
      <c r="D379" s="92" t="s">
        <v>7699</v>
      </c>
      <c r="E379" s="89">
        <v>2</v>
      </c>
      <c r="F379" s="89">
        <v>1</v>
      </c>
      <c r="G379" s="293">
        <f t="shared" si="13"/>
        <v>3</v>
      </c>
      <c r="H379" s="158">
        <v>43708</v>
      </c>
      <c r="I379" s="91">
        <v>700</v>
      </c>
    </row>
    <row r="380" spans="1:9" hidden="1" outlineLevel="1" x14ac:dyDescent="0.35">
      <c r="A380" s="83" t="s">
        <v>6980</v>
      </c>
      <c r="B380" s="86" t="s">
        <v>7700</v>
      </c>
      <c r="C380" s="92" t="s">
        <v>6981</v>
      </c>
      <c r="D380" s="92" t="s">
        <v>7701</v>
      </c>
      <c r="E380" s="89">
        <v>0</v>
      </c>
      <c r="F380" s="89">
        <v>2</v>
      </c>
      <c r="G380" s="293">
        <f t="shared" si="13"/>
        <v>2</v>
      </c>
      <c r="H380" s="158">
        <v>43708</v>
      </c>
      <c r="I380" s="91">
        <v>600</v>
      </c>
    </row>
    <row r="381" spans="1:9" hidden="1" outlineLevel="1" x14ac:dyDescent="0.35">
      <c r="A381" s="83" t="s">
        <v>6980</v>
      </c>
      <c r="B381" s="86" t="s">
        <v>7702</v>
      </c>
      <c r="C381" s="92" t="s">
        <v>6981</v>
      </c>
      <c r="D381" s="92" t="s">
        <v>7703</v>
      </c>
      <c r="E381" s="89">
        <v>3</v>
      </c>
      <c r="F381" s="89">
        <v>2</v>
      </c>
      <c r="G381" s="293">
        <f t="shared" si="13"/>
        <v>5</v>
      </c>
      <c r="H381" s="158">
        <v>43708</v>
      </c>
      <c r="I381" s="91">
        <v>500</v>
      </c>
    </row>
    <row r="382" spans="1:9" hidden="1" outlineLevel="1" x14ac:dyDescent="0.35">
      <c r="A382" s="83" t="s">
        <v>6980</v>
      </c>
      <c r="B382" s="86" t="s">
        <v>7704</v>
      </c>
      <c r="C382" s="92" t="s">
        <v>6981</v>
      </c>
      <c r="D382" s="83" t="s">
        <v>7636</v>
      </c>
      <c r="E382" s="89">
        <v>0</v>
      </c>
      <c r="F382" s="89">
        <v>1</v>
      </c>
      <c r="G382" s="293">
        <f t="shared" si="13"/>
        <v>1</v>
      </c>
      <c r="H382" s="158">
        <v>43708</v>
      </c>
      <c r="I382" s="91">
        <v>100</v>
      </c>
    </row>
    <row r="383" spans="1:9" hidden="1" outlineLevel="1" x14ac:dyDescent="0.35">
      <c r="A383" s="83" t="s">
        <v>6980</v>
      </c>
      <c r="B383" s="86" t="s">
        <v>7705</v>
      </c>
      <c r="C383" s="92" t="s">
        <v>6981</v>
      </c>
      <c r="D383" s="92" t="s">
        <v>1888</v>
      </c>
      <c r="E383" s="89">
        <v>2</v>
      </c>
      <c r="F383" s="89">
        <v>2</v>
      </c>
      <c r="G383" s="293">
        <f t="shared" si="13"/>
        <v>4</v>
      </c>
      <c r="H383" s="158">
        <v>43708</v>
      </c>
      <c r="I383" s="91">
        <v>250</v>
      </c>
    </row>
    <row r="384" spans="1:9" hidden="1" outlineLevel="1" x14ac:dyDescent="0.35">
      <c r="A384" s="83" t="s">
        <v>6980</v>
      </c>
      <c r="B384" s="86" t="s">
        <v>7706</v>
      </c>
      <c r="C384" s="92" t="s">
        <v>6981</v>
      </c>
      <c r="D384" s="92" t="s">
        <v>7707</v>
      </c>
      <c r="E384" s="89">
        <v>1</v>
      </c>
      <c r="F384" s="89">
        <v>2</v>
      </c>
      <c r="G384" s="293">
        <f t="shared" si="13"/>
        <v>3</v>
      </c>
      <c r="H384" s="158">
        <v>43708</v>
      </c>
      <c r="I384" s="91">
        <v>250</v>
      </c>
    </row>
    <row r="385" spans="1:9" hidden="1" outlineLevel="1" x14ac:dyDescent="0.35">
      <c r="A385" s="83" t="s">
        <v>6980</v>
      </c>
      <c r="B385" s="86" t="s">
        <v>7708</v>
      </c>
      <c r="C385" s="92" t="s">
        <v>6981</v>
      </c>
      <c r="D385" s="92" t="s">
        <v>7709</v>
      </c>
      <c r="E385" s="89">
        <v>10</v>
      </c>
      <c r="F385" s="89">
        <v>3</v>
      </c>
      <c r="G385" s="293">
        <f t="shared" si="13"/>
        <v>13</v>
      </c>
      <c r="H385" s="158">
        <v>43708</v>
      </c>
      <c r="I385" s="91">
        <v>250</v>
      </c>
    </row>
    <row r="386" spans="1:9" hidden="1" outlineLevel="1" x14ac:dyDescent="0.35">
      <c r="A386" s="83" t="s">
        <v>6980</v>
      </c>
      <c r="B386" s="86" t="s">
        <v>7710</v>
      </c>
      <c r="C386" s="92" t="s">
        <v>6981</v>
      </c>
      <c r="D386" s="92" t="s">
        <v>7711</v>
      </c>
      <c r="E386" s="89">
        <v>1</v>
      </c>
      <c r="F386" s="89">
        <v>2</v>
      </c>
      <c r="G386" s="293">
        <f t="shared" si="13"/>
        <v>3</v>
      </c>
      <c r="H386" s="158">
        <v>43708</v>
      </c>
      <c r="I386" s="91">
        <v>700</v>
      </c>
    </row>
    <row r="387" spans="1:9" hidden="1" outlineLevel="1" x14ac:dyDescent="0.35">
      <c r="A387" s="83" t="s">
        <v>6980</v>
      </c>
      <c r="B387" s="86" t="s">
        <v>7712</v>
      </c>
      <c r="C387" s="92" t="s">
        <v>6981</v>
      </c>
      <c r="D387" s="92" t="s">
        <v>2340</v>
      </c>
      <c r="E387" s="89">
        <v>5</v>
      </c>
      <c r="F387" s="89">
        <v>2</v>
      </c>
      <c r="G387" s="293">
        <f t="shared" si="13"/>
        <v>7</v>
      </c>
      <c r="H387" s="158">
        <v>43708</v>
      </c>
      <c r="I387" s="91">
        <v>700</v>
      </c>
    </row>
    <row r="388" spans="1:9" hidden="1" outlineLevel="1" x14ac:dyDescent="0.35">
      <c r="A388" s="83" t="s">
        <v>6980</v>
      </c>
      <c r="B388" s="86" t="s">
        <v>7713</v>
      </c>
      <c r="C388" s="92" t="s">
        <v>6981</v>
      </c>
      <c r="D388" s="92" t="s">
        <v>7714</v>
      </c>
      <c r="E388" s="89">
        <v>3</v>
      </c>
      <c r="F388" s="89">
        <v>1</v>
      </c>
      <c r="G388" s="293">
        <f t="shared" si="13"/>
        <v>4</v>
      </c>
      <c r="H388" s="158">
        <v>43708</v>
      </c>
      <c r="I388" s="91">
        <v>600</v>
      </c>
    </row>
    <row r="389" spans="1:9" ht="15" collapsed="1" thickBot="1" x14ac:dyDescent="0.4">
      <c r="A389" s="84" t="s">
        <v>6980</v>
      </c>
      <c r="B389" s="87"/>
      <c r="C389" s="93" t="s">
        <v>6981</v>
      </c>
      <c r="D389" s="135">
        <f>COUNTA(D339:D388)</f>
        <v>50</v>
      </c>
      <c r="E389" s="135">
        <f>SUM(E339:E388)</f>
        <v>143</v>
      </c>
      <c r="F389" s="135">
        <f>SUM(F339:F388)</f>
        <v>109</v>
      </c>
      <c r="G389" s="135">
        <f>SUM(G339:G388)</f>
        <v>252</v>
      </c>
      <c r="H389" s="162">
        <v>43708</v>
      </c>
      <c r="I389" s="161">
        <f>AVERAGE(I339:I388)</f>
        <v>286.2</v>
      </c>
    </row>
    <row r="390" spans="1:9" hidden="1" outlineLevel="1" x14ac:dyDescent="0.35">
      <c r="A390" s="85" t="s">
        <v>6982</v>
      </c>
      <c r="B390" s="88" t="s">
        <v>7715</v>
      </c>
      <c r="C390" s="99" t="s">
        <v>6983</v>
      </c>
      <c r="D390" s="85" t="s">
        <v>7716</v>
      </c>
      <c r="E390" s="111">
        <v>8</v>
      </c>
      <c r="F390" s="111">
        <v>3</v>
      </c>
      <c r="G390" s="160">
        <f t="shared" ref="G390:G421" si="14">E390+F390</f>
        <v>11</v>
      </c>
      <c r="H390" s="158">
        <v>43708</v>
      </c>
      <c r="I390" s="123">
        <v>100</v>
      </c>
    </row>
    <row r="391" spans="1:9" hidden="1" outlineLevel="1" x14ac:dyDescent="0.35">
      <c r="A391" s="83" t="s">
        <v>6982</v>
      </c>
      <c r="B391" s="86" t="s">
        <v>7717</v>
      </c>
      <c r="C391" s="92" t="s">
        <v>6983</v>
      </c>
      <c r="D391" s="83" t="s">
        <v>7718</v>
      </c>
      <c r="E391" s="89">
        <v>0</v>
      </c>
      <c r="F391" s="89">
        <v>2</v>
      </c>
      <c r="G391" s="293">
        <f t="shared" si="14"/>
        <v>2</v>
      </c>
      <c r="H391" s="158">
        <v>43708</v>
      </c>
      <c r="I391" s="91">
        <v>200</v>
      </c>
    </row>
    <row r="392" spans="1:9" hidden="1" outlineLevel="1" x14ac:dyDescent="0.35">
      <c r="A392" s="83" t="s">
        <v>6982</v>
      </c>
      <c r="B392" s="86" t="s">
        <v>7719</v>
      </c>
      <c r="C392" s="92" t="s">
        <v>6983</v>
      </c>
      <c r="D392" s="83" t="s">
        <v>7720</v>
      </c>
      <c r="E392" s="89">
        <v>2</v>
      </c>
      <c r="F392" s="89">
        <v>2</v>
      </c>
      <c r="G392" s="293">
        <f t="shared" si="14"/>
        <v>4</v>
      </c>
      <c r="H392" s="158">
        <v>43708</v>
      </c>
      <c r="I392" s="91">
        <v>100</v>
      </c>
    </row>
    <row r="393" spans="1:9" hidden="1" outlineLevel="1" x14ac:dyDescent="0.35">
      <c r="A393" s="83" t="s">
        <v>6982</v>
      </c>
      <c r="B393" s="86" t="s">
        <v>7721</v>
      </c>
      <c r="C393" s="92" t="s">
        <v>6983</v>
      </c>
      <c r="D393" s="83" t="s">
        <v>1980</v>
      </c>
      <c r="E393" s="89">
        <v>2</v>
      </c>
      <c r="F393" s="89">
        <v>2</v>
      </c>
      <c r="G393" s="293">
        <f t="shared" si="14"/>
        <v>4</v>
      </c>
      <c r="H393" s="158">
        <v>43708</v>
      </c>
      <c r="I393" s="91">
        <v>200</v>
      </c>
    </row>
    <row r="394" spans="1:9" hidden="1" outlineLevel="1" x14ac:dyDescent="0.35">
      <c r="A394" s="83" t="s">
        <v>6982</v>
      </c>
      <c r="B394" s="86" t="s">
        <v>7722</v>
      </c>
      <c r="C394" s="92" t="s">
        <v>6983</v>
      </c>
      <c r="D394" s="83" t="s">
        <v>6321</v>
      </c>
      <c r="E394" s="89">
        <v>5</v>
      </c>
      <c r="F394" s="89">
        <v>2</v>
      </c>
      <c r="G394" s="293">
        <f t="shared" si="14"/>
        <v>7</v>
      </c>
      <c r="H394" s="158">
        <v>43708</v>
      </c>
      <c r="I394" s="91">
        <v>190</v>
      </c>
    </row>
    <row r="395" spans="1:9" hidden="1" outlineLevel="1" x14ac:dyDescent="0.35">
      <c r="A395" s="83" t="s">
        <v>6982</v>
      </c>
      <c r="B395" s="86" t="s">
        <v>7723</v>
      </c>
      <c r="C395" s="92" t="s">
        <v>6983</v>
      </c>
      <c r="D395" s="83" t="s">
        <v>7724</v>
      </c>
      <c r="E395" s="89">
        <v>10</v>
      </c>
      <c r="F395" s="89">
        <v>4</v>
      </c>
      <c r="G395" s="293">
        <f t="shared" si="14"/>
        <v>14</v>
      </c>
      <c r="H395" s="158">
        <v>43708</v>
      </c>
      <c r="I395" s="91">
        <v>200</v>
      </c>
    </row>
    <row r="396" spans="1:9" hidden="1" outlineLevel="1" x14ac:dyDescent="0.35">
      <c r="A396" s="83" t="s">
        <v>6982</v>
      </c>
      <c r="B396" s="86" t="s">
        <v>7725</v>
      </c>
      <c r="C396" s="92" t="s">
        <v>6983</v>
      </c>
      <c r="D396" s="83" t="s">
        <v>7726</v>
      </c>
      <c r="E396" s="89">
        <v>3</v>
      </c>
      <c r="F396" s="89">
        <v>2</v>
      </c>
      <c r="G396" s="293">
        <f t="shared" si="14"/>
        <v>5</v>
      </c>
      <c r="H396" s="158">
        <v>43708</v>
      </c>
      <c r="I396" s="91">
        <v>300</v>
      </c>
    </row>
    <row r="397" spans="1:9" hidden="1" outlineLevel="1" x14ac:dyDescent="0.35">
      <c r="A397" s="83" t="s">
        <v>6982</v>
      </c>
      <c r="B397" s="86" t="s">
        <v>7727</v>
      </c>
      <c r="C397" s="92" t="s">
        <v>6983</v>
      </c>
      <c r="D397" s="83" t="s">
        <v>7728</v>
      </c>
      <c r="E397" s="89">
        <v>0</v>
      </c>
      <c r="F397" s="89">
        <v>1</v>
      </c>
      <c r="G397" s="293">
        <f t="shared" si="14"/>
        <v>1</v>
      </c>
      <c r="H397" s="158">
        <v>43708</v>
      </c>
      <c r="I397" s="91">
        <v>280</v>
      </c>
    </row>
    <row r="398" spans="1:9" hidden="1" outlineLevel="1" x14ac:dyDescent="0.35">
      <c r="A398" s="83" t="s">
        <v>6982</v>
      </c>
      <c r="B398" s="86" t="s">
        <v>7729</v>
      </c>
      <c r="C398" s="92" t="s">
        <v>6983</v>
      </c>
      <c r="D398" s="83" t="s">
        <v>7730</v>
      </c>
      <c r="E398" s="89">
        <v>0</v>
      </c>
      <c r="F398" s="89">
        <v>1</v>
      </c>
      <c r="G398" s="293">
        <f t="shared" si="14"/>
        <v>1</v>
      </c>
      <c r="H398" s="158">
        <v>43708</v>
      </c>
      <c r="I398" s="91">
        <v>100</v>
      </c>
    </row>
    <row r="399" spans="1:9" hidden="1" outlineLevel="1" x14ac:dyDescent="0.35">
      <c r="A399" s="83" t="s">
        <v>6982</v>
      </c>
      <c r="B399" s="86" t="s">
        <v>7731</v>
      </c>
      <c r="C399" s="92" t="s">
        <v>6983</v>
      </c>
      <c r="D399" s="92" t="s">
        <v>7732</v>
      </c>
      <c r="E399" s="89">
        <v>1</v>
      </c>
      <c r="F399" s="89">
        <v>2</v>
      </c>
      <c r="G399" s="293">
        <f t="shared" si="14"/>
        <v>3</v>
      </c>
      <c r="H399" s="158">
        <v>43708</v>
      </c>
      <c r="I399" s="91">
        <v>150</v>
      </c>
    </row>
    <row r="400" spans="1:9" hidden="1" outlineLevel="1" x14ac:dyDescent="0.35">
      <c r="A400" s="83" t="s">
        <v>6982</v>
      </c>
      <c r="B400" s="86" t="s">
        <v>7733</v>
      </c>
      <c r="C400" s="92" t="s">
        <v>6983</v>
      </c>
      <c r="D400" s="92" t="s">
        <v>7734</v>
      </c>
      <c r="E400" s="89">
        <v>3</v>
      </c>
      <c r="F400" s="89">
        <v>2</v>
      </c>
      <c r="G400" s="293">
        <f t="shared" si="14"/>
        <v>5</v>
      </c>
      <c r="H400" s="158">
        <v>43708</v>
      </c>
      <c r="I400" s="91">
        <v>250</v>
      </c>
    </row>
    <row r="401" spans="1:9" hidden="1" outlineLevel="1" x14ac:dyDescent="0.35">
      <c r="A401" s="83" t="s">
        <v>6982</v>
      </c>
      <c r="B401" s="86" t="s">
        <v>7735</v>
      </c>
      <c r="C401" s="92" t="s">
        <v>6983</v>
      </c>
      <c r="D401" s="92" t="s">
        <v>7736</v>
      </c>
      <c r="E401" s="89">
        <v>5</v>
      </c>
      <c r="F401" s="89">
        <v>2</v>
      </c>
      <c r="G401" s="293">
        <f t="shared" si="14"/>
        <v>7</v>
      </c>
      <c r="H401" s="158">
        <v>43708</v>
      </c>
      <c r="I401" s="91">
        <v>300</v>
      </c>
    </row>
    <row r="402" spans="1:9" hidden="1" outlineLevel="1" x14ac:dyDescent="0.35">
      <c r="A402" s="83" t="s">
        <v>6982</v>
      </c>
      <c r="B402" s="86" t="s">
        <v>7737</v>
      </c>
      <c r="C402" s="92" t="s">
        <v>6983</v>
      </c>
      <c r="D402" s="92" t="s">
        <v>7738</v>
      </c>
      <c r="E402" s="89">
        <v>1</v>
      </c>
      <c r="F402" s="89">
        <v>2</v>
      </c>
      <c r="G402" s="293">
        <f t="shared" si="14"/>
        <v>3</v>
      </c>
      <c r="H402" s="158">
        <v>43708</v>
      </c>
      <c r="I402" s="91">
        <v>200</v>
      </c>
    </row>
    <row r="403" spans="1:9" hidden="1" outlineLevel="1" x14ac:dyDescent="0.35">
      <c r="A403" s="83" t="s">
        <v>6982</v>
      </c>
      <c r="B403" s="86" t="s">
        <v>7739</v>
      </c>
      <c r="C403" s="92" t="s">
        <v>6983</v>
      </c>
      <c r="D403" s="92" t="s">
        <v>7740</v>
      </c>
      <c r="E403" s="89">
        <v>5</v>
      </c>
      <c r="F403" s="89">
        <v>2</v>
      </c>
      <c r="G403" s="293">
        <f t="shared" si="14"/>
        <v>7</v>
      </c>
      <c r="H403" s="158">
        <v>43708</v>
      </c>
      <c r="I403" s="91">
        <v>220</v>
      </c>
    </row>
    <row r="404" spans="1:9" hidden="1" outlineLevel="1" x14ac:dyDescent="0.35">
      <c r="A404" s="83" t="s">
        <v>6982</v>
      </c>
      <c r="B404" s="86" t="s">
        <v>7741</v>
      </c>
      <c r="C404" s="92" t="s">
        <v>6983</v>
      </c>
      <c r="D404" s="92" t="s">
        <v>7742</v>
      </c>
      <c r="E404" s="89">
        <v>1</v>
      </c>
      <c r="F404" s="89">
        <v>1</v>
      </c>
      <c r="G404" s="293">
        <f t="shared" si="14"/>
        <v>2</v>
      </c>
      <c r="H404" s="158">
        <v>43708</v>
      </c>
      <c r="I404" s="91">
        <v>40</v>
      </c>
    </row>
    <row r="405" spans="1:9" hidden="1" outlineLevel="1" x14ac:dyDescent="0.35">
      <c r="A405" s="83" t="s">
        <v>6982</v>
      </c>
      <c r="B405" s="86" t="s">
        <v>7743</v>
      </c>
      <c r="C405" s="92" t="s">
        <v>6983</v>
      </c>
      <c r="D405" s="92" t="s">
        <v>7744</v>
      </c>
      <c r="E405" s="89">
        <v>0</v>
      </c>
      <c r="F405" s="89">
        <v>1</v>
      </c>
      <c r="G405" s="293">
        <f t="shared" si="14"/>
        <v>1</v>
      </c>
      <c r="H405" s="158">
        <v>43708</v>
      </c>
      <c r="I405" s="91">
        <v>200</v>
      </c>
    </row>
    <row r="406" spans="1:9" hidden="1" outlineLevel="1" x14ac:dyDescent="0.35">
      <c r="A406" s="83" t="s">
        <v>6982</v>
      </c>
      <c r="B406" s="86" t="s">
        <v>7745</v>
      </c>
      <c r="C406" s="92" t="s">
        <v>6983</v>
      </c>
      <c r="D406" s="92" t="s">
        <v>3110</v>
      </c>
      <c r="E406" s="89">
        <v>3</v>
      </c>
      <c r="F406" s="89">
        <v>2</v>
      </c>
      <c r="G406" s="293">
        <f t="shared" si="14"/>
        <v>5</v>
      </c>
      <c r="H406" s="158">
        <v>43708</v>
      </c>
      <c r="I406" s="91">
        <v>150</v>
      </c>
    </row>
    <row r="407" spans="1:9" hidden="1" outlineLevel="1" x14ac:dyDescent="0.35">
      <c r="A407" s="83" t="s">
        <v>6982</v>
      </c>
      <c r="B407" s="86" t="s">
        <v>7746</v>
      </c>
      <c r="C407" s="92" t="s">
        <v>6983</v>
      </c>
      <c r="D407" s="92" t="s">
        <v>7747</v>
      </c>
      <c r="E407" s="89">
        <v>6</v>
      </c>
      <c r="F407" s="89">
        <v>2</v>
      </c>
      <c r="G407" s="293">
        <f t="shared" si="14"/>
        <v>8</v>
      </c>
      <c r="H407" s="158">
        <v>43708</v>
      </c>
      <c r="I407" s="91">
        <v>300</v>
      </c>
    </row>
    <row r="408" spans="1:9" hidden="1" outlineLevel="1" x14ac:dyDescent="0.35">
      <c r="A408" s="83" t="s">
        <v>6982</v>
      </c>
      <c r="B408" s="86" t="s">
        <v>7748</v>
      </c>
      <c r="C408" s="92" t="s">
        <v>6983</v>
      </c>
      <c r="D408" s="92" t="s">
        <v>7749</v>
      </c>
      <c r="E408" s="89">
        <v>6</v>
      </c>
      <c r="F408" s="89">
        <v>6</v>
      </c>
      <c r="G408" s="293">
        <f t="shared" si="14"/>
        <v>12</v>
      </c>
      <c r="H408" s="158">
        <v>43708</v>
      </c>
      <c r="I408" s="91">
        <v>350</v>
      </c>
    </row>
    <row r="409" spans="1:9" hidden="1" outlineLevel="1" x14ac:dyDescent="0.35">
      <c r="A409" s="83" t="s">
        <v>6982</v>
      </c>
      <c r="B409" s="86" t="s">
        <v>7750</v>
      </c>
      <c r="C409" s="92" t="s">
        <v>6983</v>
      </c>
      <c r="D409" s="83" t="s">
        <v>7751</v>
      </c>
      <c r="E409" s="89">
        <v>5</v>
      </c>
      <c r="F409" s="89">
        <v>3</v>
      </c>
      <c r="G409" s="293">
        <f t="shared" si="14"/>
        <v>8</v>
      </c>
      <c r="H409" s="158">
        <v>43708</v>
      </c>
      <c r="I409" s="91">
        <v>50</v>
      </c>
    </row>
    <row r="410" spans="1:9" hidden="1" outlineLevel="1" x14ac:dyDescent="0.35">
      <c r="A410" s="83" t="s">
        <v>6982</v>
      </c>
      <c r="B410" s="86" t="s">
        <v>7752</v>
      </c>
      <c r="C410" s="92" t="s">
        <v>6983</v>
      </c>
      <c r="D410" s="83" t="s">
        <v>7753</v>
      </c>
      <c r="E410" s="89">
        <v>1</v>
      </c>
      <c r="F410" s="89">
        <v>2</v>
      </c>
      <c r="G410" s="293">
        <f t="shared" si="14"/>
        <v>3</v>
      </c>
      <c r="H410" s="158">
        <v>43708</v>
      </c>
      <c r="I410" s="91">
        <v>220</v>
      </c>
    </row>
    <row r="411" spans="1:9" hidden="1" outlineLevel="1" x14ac:dyDescent="0.35">
      <c r="A411" s="83" t="s">
        <v>6982</v>
      </c>
      <c r="B411" s="86" t="s">
        <v>7754</v>
      </c>
      <c r="C411" s="92" t="s">
        <v>6983</v>
      </c>
      <c r="D411" s="83" t="s">
        <v>7755</v>
      </c>
      <c r="E411" s="89">
        <v>8</v>
      </c>
      <c r="F411" s="89">
        <v>4</v>
      </c>
      <c r="G411" s="293">
        <f t="shared" si="14"/>
        <v>12</v>
      </c>
      <c r="H411" s="158">
        <v>43708</v>
      </c>
      <c r="I411" s="91">
        <v>30</v>
      </c>
    </row>
    <row r="412" spans="1:9" hidden="1" outlineLevel="1" x14ac:dyDescent="0.35">
      <c r="A412" s="83" t="s">
        <v>6982</v>
      </c>
      <c r="B412" s="86" t="s">
        <v>7756</v>
      </c>
      <c r="C412" s="92" t="s">
        <v>6983</v>
      </c>
      <c r="D412" s="83" t="s">
        <v>7757</v>
      </c>
      <c r="E412" s="89">
        <v>0</v>
      </c>
      <c r="F412" s="89">
        <v>1</v>
      </c>
      <c r="G412" s="293">
        <f t="shared" si="14"/>
        <v>1</v>
      </c>
      <c r="H412" s="158">
        <v>43708</v>
      </c>
      <c r="I412" s="91">
        <v>80</v>
      </c>
    </row>
    <row r="413" spans="1:9" hidden="1" outlineLevel="1" x14ac:dyDescent="0.35">
      <c r="A413" s="83" t="s">
        <v>6982</v>
      </c>
      <c r="B413" s="86" t="s">
        <v>7758</v>
      </c>
      <c r="C413" s="92" t="s">
        <v>6983</v>
      </c>
      <c r="D413" s="92" t="s">
        <v>7759</v>
      </c>
      <c r="E413" s="89">
        <v>0</v>
      </c>
      <c r="F413" s="89">
        <v>1</v>
      </c>
      <c r="G413" s="293">
        <f t="shared" si="14"/>
        <v>1</v>
      </c>
      <c r="H413" s="158">
        <v>43708</v>
      </c>
      <c r="I413" s="91">
        <v>80</v>
      </c>
    </row>
    <row r="414" spans="1:9" hidden="1" outlineLevel="1" x14ac:dyDescent="0.35">
      <c r="A414" s="83" t="s">
        <v>6982</v>
      </c>
      <c r="B414" s="86" t="s">
        <v>7760</v>
      </c>
      <c r="C414" s="92" t="s">
        <v>6983</v>
      </c>
      <c r="D414" s="92" t="s">
        <v>7761</v>
      </c>
      <c r="E414" s="89">
        <v>1</v>
      </c>
      <c r="F414" s="89">
        <v>2</v>
      </c>
      <c r="G414" s="293">
        <f t="shared" si="14"/>
        <v>3</v>
      </c>
      <c r="H414" s="158">
        <v>43708</v>
      </c>
      <c r="I414" s="91">
        <v>180</v>
      </c>
    </row>
    <row r="415" spans="1:9" hidden="1" outlineLevel="1" x14ac:dyDescent="0.35">
      <c r="A415" s="83" t="s">
        <v>6982</v>
      </c>
      <c r="B415" s="86" t="s">
        <v>7762</v>
      </c>
      <c r="C415" s="92" t="s">
        <v>6983</v>
      </c>
      <c r="D415" s="92" t="s">
        <v>7763</v>
      </c>
      <c r="E415" s="89">
        <v>7</v>
      </c>
      <c r="F415" s="89">
        <v>3</v>
      </c>
      <c r="G415" s="293">
        <f t="shared" si="14"/>
        <v>10</v>
      </c>
      <c r="H415" s="158">
        <v>43708</v>
      </c>
      <c r="I415" s="91">
        <v>200</v>
      </c>
    </row>
    <row r="416" spans="1:9" hidden="1" outlineLevel="1" x14ac:dyDescent="0.35">
      <c r="A416" s="83" t="s">
        <v>6982</v>
      </c>
      <c r="B416" s="86" t="s">
        <v>7764</v>
      </c>
      <c r="C416" s="92" t="s">
        <v>6983</v>
      </c>
      <c r="D416" s="92" t="s">
        <v>7765</v>
      </c>
      <c r="E416" s="89">
        <v>6</v>
      </c>
      <c r="F416" s="89">
        <v>4</v>
      </c>
      <c r="G416" s="293">
        <f t="shared" si="14"/>
        <v>10</v>
      </c>
      <c r="H416" s="158">
        <v>43708</v>
      </c>
      <c r="I416" s="91">
        <v>300</v>
      </c>
    </row>
    <row r="417" spans="1:9" hidden="1" outlineLevel="1" x14ac:dyDescent="0.35">
      <c r="A417" s="83" t="s">
        <v>6982</v>
      </c>
      <c r="B417" s="86" t="s">
        <v>7766</v>
      </c>
      <c r="C417" s="92" t="s">
        <v>6983</v>
      </c>
      <c r="D417" s="92" t="s">
        <v>7767</v>
      </c>
      <c r="E417" s="89">
        <v>7</v>
      </c>
      <c r="F417" s="89">
        <v>4</v>
      </c>
      <c r="G417" s="293">
        <f t="shared" si="14"/>
        <v>11</v>
      </c>
      <c r="H417" s="158">
        <v>43708</v>
      </c>
      <c r="I417" s="91">
        <v>250</v>
      </c>
    </row>
    <row r="418" spans="1:9" hidden="1" outlineLevel="1" x14ac:dyDescent="0.35">
      <c r="A418" s="83" t="s">
        <v>6982</v>
      </c>
      <c r="B418" s="86" t="s">
        <v>7768</v>
      </c>
      <c r="C418" s="92" t="s">
        <v>6983</v>
      </c>
      <c r="D418" s="92" t="s">
        <v>7769</v>
      </c>
      <c r="E418" s="89">
        <v>2</v>
      </c>
      <c r="F418" s="89">
        <v>2</v>
      </c>
      <c r="G418" s="293">
        <f t="shared" si="14"/>
        <v>4</v>
      </c>
      <c r="H418" s="158">
        <v>43708</v>
      </c>
      <c r="I418" s="91">
        <v>300</v>
      </c>
    </row>
    <row r="419" spans="1:9" hidden="1" outlineLevel="1" x14ac:dyDescent="0.35">
      <c r="A419" s="83" t="s">
        <v>6982</v>
      </c>
      <c r="B419" s="86" t="s">
        <v>7770</v>
      </c>
      <c r="C419" s="92" t="s">
        <v>6983</v>
      </c>
      <c r="D419" s="92" t="s">
        <v>7771</v>
      </c>
      <c r="E419" s="89">
        <v>2</v>
      </c>
      <c r="F419" s="89">
        <v>2</v>
      </c>
      <c r="G419" s="293">
        <f t="shared" si="14"/>
        <v>4</v>
      </c>
      <c r="H419" s="158">
        <v>43708</v>
      </c>
      <c r="I419" s="91">
        <v>250</v>
      </c>
    </row>
    <row r="420" spans="1:9" hidden="1" outlineLevel="1" x14ac:dyDescent="0.35">
      <c r="A420" s="83" t="s">
        <v>6982</v>
      </c>
      <c r="B420" s="86" t="s">
        <v>7772</v>
      </c>
      <c r="C420" s="92" t="s">
        <v>6983</v>
      </c>
      <c r="D420" s="92" t="s">
        <v>7773</v>
      </c>
      <c r="E420" s="89">
        <v>7</v>
      </c>
      <c r="F420" s="89">
        <v>1</v>
      </c>
      <c r="G420" s="293">
        <f t="shared" si="14"/>
        <v>8</v>
      </c>
      <c r="H420" s="158">
        <v>43708</v>
      </c>
      <c r="I420" s="91">
        <v>100</v>
      </c>
    </row>
    <row r="421" spans="1:9" hidden="1" outlineLevel="1" x14ac:dyDescent="0.35">
      <c r="A421" s="83" t="s">
        <v>6982</v>
      </c>
      <c r="B421" s="86" t="s">
        <v>7774</v>
      </c>
      <c r="C421" s="92" t="s">
        <v>6983</v>
      </c>
      <c r="D421" s="92" t="s">
        <v>7775</v>
      </c>
      <c r="E421" s="89">
        <v>6</v>
      </c>
      <c r="F421" s="89">
        <v>2</v>
      </c>
      <c r="G421" s="293">
        <f t="shared" si="14"/>
        <v>8</v>
      </c>
      <c r="H421" s="158">
        <v>43708</v>
      </c>
      <c r="I421" s="91">
        <v>30</v>
      </c>
    </row>
    <row r="422" spans="1:9" hidden="1" outlineLevel="1" x14ac:dyDescent="0.35">
      <c r="A422" s="83" t="s">
        <v>6982</v>
      </c>
      <c r="B422" s="86" t="s">
        <v>7776</v>
      </c>
      <c r="C422" s="92" t="s">
        <v>6983</v>
      </c>
      <c r="D422" s="92" t="s">
        <v>7777</v>
      </c>
      <c r="E422" s="89">
        <v>1</v>
      </c>
      <c r="F422" s="89">
        <v>2</v>
      </c>
      <c r="G422" s="293">
        <f t="shared" ref="G422:G448" si="15">E422+F422</f>
        <v>3</v>
      </c>
      <c r="H422" s="158">
        <v>43708</v>
      </c>
      <c r="I422" s="91">
        <v>250</v>
      </c>
    </row>
    <row r="423" spans="1:9" hidden="1" outlineLevel="1" x14ac:dyDescent="0.35">
      <c r="A423" s="83" t="s">
        <v>6982</v>
      </c>
      <c r="B423" s="86" t="s">
        <v>7778</v>
      </c>
      <c r="C423" s="92" t="s">
        <v>6983</v>
      </c>
      <c r="D423" s="92" t="s">
        <v>7779</v>
      </c>
      <c r="E423" s="89">
        <v>4</v>
      </c>
      <c r="F423" s="89">
        <v>2</v>
      </c>
      <c r="G423" s="293">
        <f t="shared" si="15"/>
        <v>6</v>
      </c>
      <c r="H423" s="158">
        <v>43708</v>
      </c>
      <c r="I423" s="91">
        <v>250</v>
      </c>
    </row>
    <row r="424" spans="1:9" hidden="1" outlineLevel="1" x14ac:dyDescent="0.35">
      <c r="A424" s="83" t="s">
        <v>6982</v>
      </c>
      <c r="B424" s="86" t="s">
        <v>7780</v>
      </c>
      <c r="C424" s="92" t="s">
        <v>6983</v>
      </c>
      <c r="D424" s="92" t="s">
        <v>7781</v>
      </c>
      <c r="E424" s="89">
        <v>3</v>
      </c>
      <c r="F424" s="89">
        <v>3</v>
      </c>
      <c r="G424" s="293">
        <f t="shared" si="15"/>
        <v>6</v>
      </c>
      <c r="H424" s="158">
        <v>43708</v>
      </c>
      <c r="I424" s="91">
        <v>250</v>
      </c>
    </row>
    <row r="425" spans="1:9" hidden="1" outlineLevel="1" x14ac:dyDescent="0.35">
      <c r="A425" s="83" t="s">
        <v>6982</v>
      </c>
      <c r="B425" s="86" t="s">
        <v>7782</v>
      </c>
      <c r="C425" s="92" t="s">
        <v>6983</v>
      </c>
      <c r="D425" s="92" t="s">
        <v>7783</v>
      </c>
      <c r="E425" s="89">
        <v>2</v>
      </c>
      <c r="F425" s="89">
        <v>2</v>
      </c>
      <c r="G425" s="293">
        <f t="shared" si="15"/>
        <v>4</v>
      </c>
      <c r="H425" s="158">
        <v>43708</v>
      </c>
      <c r="I425" s="91">
        <v>200</v>
      </c>
    </row>
    <row r="426" spans="1:9" hidden="1" outlineLevel="1" x14ac:dyDescent="0.35">
      <c r="A426" s="83" t="s">
        <v>6982</v>
      </c>
      <c r="B426" s="86" t="s">
        <v>7784</v>
      </c>
      <c r="C426" s="92" t="s">
        <v>6983</v>
      </c>
      <c r="D426" s="92" t="s">
        <v>7785</v>
      </c>
      <c r="E426" s="89">
        <v>1</v>
      </c>
      <c r="F426" s="89">
        <v>2</v>
      </c>
      <c r="G426" s="293">
        <f t="shared" si="15"/>
        <v>3</v>
      </c>
      <c r="H426" s="158">
        <v>43708</v>
      </c>
      <c r="I426" s="91">
        <v>330</v>
      </c>
    </row>
    <row r="427" spans="1:9" hidden="1" outlineLevel="1" x14ac:dyDescent="0.35">
      <c r="A427" s="83" t="s">
        <v>6982</v>
      </c>
      <c r="B427" s="86" t="s">
        <v>7786</v>
      </c>
      <c r="C427" s="92" t="s">
        <v>6983</v>
      </c>
      <c r="D427" s="92" t="s">
        <v>7787</v>
      </c>
      <c r="E427" s="89">
        <v>5</v>
      </c>
      <c r="F427" s="89">
        <v>3</v>
      </c>
      <c r="G427" s="293">
        <f t="shared" si="15"/>
        <v>8</v>
      </c>
      <c r="H427" s="158">
        <v>43708</v>
      </c>
      <c r="I427" s="91">
        <v>300</v>
      </c>
    </row>
    <row r="428" spans="1:9" hidden="1" outlineLevel="1" x14ac:dyDescent="0.35">
      <c r="A428" s="83" t="s">
        <v>6982</v>
      </c>
      <c r="B428" s="86" t="s">
        <v>7788</v>
      </c>
      <c r="C428" s="92" t="s">
        <v>6983</v>
      </c>
      <c r="D428" s="92" t="s">
        <v>7789</v>
      </c>
      <c r="E428" s="89">
        <v>4</v>
      </c>
      <c r="F428" s="89">
        <v>4</v>
      </c>
      <c r="G428" s="293">
        <f t="shared" si="15"/>
        <v>8</v>
      </c>
      <c r="H428" s="158">
        <v>43708</v>
      </c>
      <c r="I428" s="91">
        <v>330</v>
      </c>
    </row>
    <row r="429" spans="1:9" hidden="1" outlineLevel="1" x14ac:dyDescent="0.35">
      <c r="A429" s="83" t="s">
        <v>6982</v>
      </c>
      <c r="B429" s="86" t="s">
        <v>7790</v>
      </c>
      <c r="C429" s="92" t="s">
        <v>6983</v>
      </c>
      <c r="D429" s="92" t="s">
        <v>7791</v>
      </c>
      <c r="E429" s="89">
        <v>1</v>
      </c>
      <c r="F429" s="89">
        <v>3</v>
      </c>
      <c r="G429" s="293">
        <f t="shared" si="15"/>
        <v>4</v>
      </c>
      <c r="H429" s="158">
        <v>43708</v>
      </c>
      <c r="I429" s="91">
        <v>300</v>
      </c>
    </row>
    <row r="430" spans="1:9" hidden="1" outlineLevel="1" x14ac:dyDescent="0.35">
      <c r="A430" s="83" t="s">
        <v>6982</v>
      </c>
      <c r="B430" s="86" t="s">
        <v>7792</v>
      </c>
      <c r="C430" s="92" t="s">
        <v>6983</v>
      </c>
      <c r="D430" s="92" t="s">
        <v>7793</v>
      </c>
      <c r="E430" s="89">
        <v>2</v>
      </c>
      <c r="F430" s="89">
        <v>6</v>
      </c>
      <c r="G430" s="293">
        <f t="shared" si="15"/>
        <v>8</v>
      </c>
      <c r="H430" s="158">
        <v>43708</v>
      </c>
      <c r="I430" s="91">
        <v>300</v>
      </c>
    </row>
    <row r="431" spans="1:9" hidden="1" outlineLevel="1" x14ac:dyDescent="0.35">
      <c r="A431" s="83" t="s">
        <v>6982</v>
      </c>
      <c r="B431" s="86" t="s">
        <v>7794</v>
      </c>
      <c r="C431" s="92" t="s">
        <v>6983</v>
      </c>
      <c r="D431" s="92" t="s">
        <v>7795</v>
      </c>
      <c r="E431" s="89">
        <v>6</v>
      </c>
      <c r="F431" s="89">
        <v>2</v>
      </c>
      <c r="G431" s="293">
        <f t="shared" si="15"/>
        <v>8</v>
      </c>
      <c r="H431" s="158">
        <v>43708</v>
      </c>
      <c r="I431" s="91">
        <v>330</v>
      </c>
    </row>
    <row r="432" spans="1:9" hidden="1" outlineLevel="1" x14ac:dyDescent="0.35">
      <c r="A432" s="83" t="s">
        <v>6982</v>
      </c>
      <c r="B432" s="86" t="s">
        <v>7796</v>
      </c>
      <c r="C432" s="92" t="s">
        <v>6983</v>
      </c>
      <c r="D432" s="83" t="s">
        <v>7797</v>
      </c>
      <c r="E432" s="89">
        <v>3</v>
      </c>
      <c r="F432" s="89">
        <v>2</v>
      </c>
      <c r="G432" s="293">
        <f t="shared" si="15"/>
        <v>5</v>
      </c>
      <c r="H432" s="158">
        <v>43708</v>
      </c>
      <c r="I432" s="91">
        <v>280</v>
      </c>
    </row>
    <row r="433" spans="1:9" hidden="1" outlineLevel="1" x14ac:dyDescent="0.35">
      <c r="A433" s="83" t="s">
        <v>6982</v>
      </c>
      <c r="B433" s="86" t="s">
        <v>7798</v>
      </c>
      <c r="C433" s="92" t="s">
        <v>6983</v>
      </c>
      <c r="D433" s="92" t="s">
        <v>7799</v>
      </c>
      <c r="E433" s="89">
        <v>1</v>
      </c>
      <c r="F433" s="89">
        <v>2</v>
      </c>
      <c r="G433" s="293">
        <f t="shared" si="15"/>
        <v>3</v>
      </c>
      <c r="H433" s="158">
        <v>43708</v>
      </c>
      <c r="I433" s="91">
        <v>350</v>
      </c>
    </row>
    <row r="434" spans="1:9" hidden="1" outlineLevel="1" x14ac:dyDescent="0.35">
      <c r="A434" s="83" t="s">
        <v>6982</v>
      </c>
      <c r="B434" s="86" t="s">
        <v>7800</v>
      </c>
      <c r="C434" s="92" t="s">
        <v>6983</v>
      </c>
      <c r="D434" s="92" t="s">
        <v>7801</v>
      </c>
      <c r="E434" s="89">
        <v>1</v>
      </c>
      <c r="F434" s="89">
        <v>2</v>
      </c>
      <c r="G434" s="293">
        <f t="shared" si="15"/>
        <v>3</v>
      </c>
      <c r="H434" s="158">
        <v>43708</v>
      </c>
      <c r="I434" s="91">
        <v>350</v>
      </c>
    </row>
    <row r="435" spans="1:9" hidden="1" outlineLevel="1" x14ac:dyDescent="0.35">
      <c r="A435" s="83" t="s">
        <v>6982</v>
      </c>
      <c r="B435" s="86" t="s">
        <v>7802</v>
      </c>
      <c r="C435" s="92" t="s">
        <v>6983</v>
      </c>
      <c r="D435" s="92" t="s">
        <v>7803</v>
      </c>
      <c r="E435" s="89">
        <v>4</v>
      </c>
      <c r="F435" s="89">
        <v>2</v>
      </c>
      <c r="G435" s="293">
        <f t="shared" si="15"/>
        <v>6</v>
      </c>
      <c r="H435" s="158">
        <v>43708</v>
      </c>
      <c r="I435" s="91">
        <v>280</v>
      </c>
    </row>
    <row r="436" spans="1:9" hidden="1" outlineLevel="1" x14ac:dyDescent="0.35">
      <c r="A436" s="83" t="s">
        <v>6982</v>
      </c>
      <c r="B436" s="86" t="s">
        <v>7804</v>
      </c>
      <c r="C436" s="92" t="s">
        <v>6983</v>
      </c>
      <c r="D436" s="92" t="s">
        <v>7805</v>
      </c>
      <c r="E436" s="89">
        <v>2</v>
      </c>
      <c r="F436" s="89">
        <v>2</v>
      </c>
      <c r="G436" s="293">
        <f t="shared" si="15"/>
        <v>4</v>
      </c>
      <c r="H436" s="158">
        <v>43708</v>
      </c>
      <c r="I436" s="91">
        <v>340</v>
      </c>
    </row>
    <row r="437" spans="1:9" hidden="1" outlineLevel="1" x14ac:dyDescent="0.35">
      <c r="A437" s="83" t="s">
        <v>6982</v>
      </c>
      <c r="B437" s="86" t="s">
        <v>7806</v>
      </c>
      <c r="C437" s="92" t="s">
        <v>6983</v>
      </c>
      <c r="D437" s="92" t="s">
        <v>7807</v>
      </c>
      <c r="E437" s="89">
        <v>1</v>
      </c>
      <c r="F437" s="89">
        <v>2</v>
      </c>
      <c r="G437" s="293">
        <f t="shared" si="15"/>
        <v>3</v>
      </c>
      <c r="H437" s="158">
        <v>43708</v>
      </c>
      <c r="I437" s="91">
        <v>350</v>
      </c>
    </row>
    <row r="438" spans="1:9" hidden="1" outlineLevel="1" x14ac:dyDescent="0.35">
      <c r="A438" s="83" t="s">
        <v>6982</v>
      </c>
      <c r="B438" s="86" t="s">
        <v>7808</v>
      </c>
      <c r="C438" s="92" t="s">
        <v>6983</v>
      </c>
      <c r="D438" s="92" t="s">
        <v>7809</v>
      </c>
      <c r="E438" s="89">
        <v>4</v>
      </c>
      <c r="F438" s="89">
        <v>4</v>
      </c>
      <c r="G438" s="293">
        <f t="shared" si="15"/>
        <v>8</v>
      </c>
      <c r="H438" s="158">
        <v>43708</v>
      </c>
      <c r="I438" s="91">
        <v>340</v>
      </c>
    </row>
    <row r="439" spans="1:9" hidden="1" outlineLevel="1" x14ac:dyDescent="0.35">
      <c r="A439" s="83" t="s">
        <v>6982</v>
      </c>
      <c r="B439" s="86" t="s">
        <v>7810</v>
      </c>
      <c r="C439" s="92" t="s">
        <v>6983</v>
      </c>
      <c r="D439" s="92" t="s">
        <v>7811</v>
      </c>
      <c r="E439" s="89">
        <v>3</v>
      </c>
      <c r="F439" s="89">
        <v>3</v>
      </c>
      <c r="G439" s="293">
        <f t="shared" si="15"/>
        <v>6</v>
      </c>
      <c r="H439" s="158">
        <v>43708</v>
      </c>
      <c r="I439" s="91">
        <v>400</v>
      </c>
    </row>
    <row r="440" spans="1:9" hidden="1" outlineLevel="1" x14ac:dyDescent="0.35">
      <c r="A440" s="83" t="s">
        <v>6982</v>
      </c>
      <c r="B440" s="86" t="s">
        <v>7812</v>
      </c>
      <c r="C440" s="92" t="s">
        <v>6983</v>
      </c>
      <c r="D440" s="92" t="s">
        <v>7813</v>
      </c>
      <c r="E440" s="89">
        <v>3</v>
      </c>
      <c r="F440" s="89">
        <v>3</v>
      </c>
      <c r="G440" s="293">
        <f t="shared" si="15"/>
        <v>6</v>
      </c>
      <c r="H440" s="158">
        <v>43708</v>
      </c>
      <c r="I440" s="91">
        <v>180</v>
      </c>
    </row>
    <row r="441" spans="1:9" hidden="1" outlineLevel="1" x14ac:dyDescent="0.35">
      <c r="A441" s="83" t="s">
        <v>6982</v>
      </c>
      <c r="B441" s="86" t="s">
        <v>7814</v>
      </c>
      <c r="C441" s="92" t="s">
        <v>6983</v>
      </c>
      <c r="D441" s="92" t="s">
        <v>7815</v>
      </c>
      <c r="E441" s="89">
        <v>3</v>
      </c>
      <c r="F441" s="89">
        <v>2</v>
      </c>
      <c r="G441" s="293">
        <f t="shared" si="15"/>
        <v>5</v>
      </c>
      <c r="H441" s="158">
        <v>43708</v>
      </c>
      <c r="I441" s="91">
        <v>250</v>
      </c>
    </row>
    <row r="442" spans="1:9" hidden="1" outlineLevel="1" x14ac:dyDescent="0.35">
      <c r="A442" s="83" t="s">
        <v>6982</v>
      </c>
      <c r="B442" s="86" t="s">
        <v>7816</v>
      </c>
      <c r="C442" s="92" t="s">
        <v>6983</v>
      </c>
      <c r="D442" s="92" t="s">
        <v>7817</v>
      </c>
      <c r="E442" s="89">
        <v>4</v>
      </c>
      <c r="F442" s="89">
        <v>3</v>
      </c>
      <c r="G442" s="293">
        <f t="shared" si="15"/>
        <v>7</v>
      </c>
      <c r="H442" s="158">
        <v>43708</v>
      </c>
      <c r="I442" s="91">
        <v>220</v>
      </c>
    </row>
    <row r="443" spans="1:9" hidden="1" outlineLevel="1" x14ac:dyDescent="0.35">
      <c r="A443" s="83" t="s">
        <v>6982</v>
      </c>
      <c r="B443" s="86" t="s">
        <v>7818</v>
      </c>
      <c r="C443" s="92" t="s">
        <v>6983</v>
      </c>
      <c r="D443" s="92" t="s">
        <v>7819</v>
      </c>
      <c r="E443" s="89">
        <v>2</v>
      </c>
      <c r="F443" s="89">
        <v>2</v>
      </c>
      <c r="G443" s="293">
        <f t="shared" si="15"/>
        <v>4</v>
      </c>
      <c r="H443" s="158">
        <v>43708</v>
      </c>
      <c r="I443" s="91">
        <v>230</v>
      </c>
    </row>
    <row r="444" spans="1:9" hidden="1" outlineLevel="1" x14ac:dyDescent="0.35">
      <c r="A444" s="83" t="s">
        <v>6982</v>
      </c>
      <c r="B444" s="86" t="s">
        <v>7820</v>
      </c>
      <c r="C444" s="92" t="s">
        <v>6983</v>
      </c>
      <c r="D444" s="92" t="s">
        <v>7821</v>
      </c>
      <c r="E444" s="89">
        <v>4</v>
      </c>
      <c r="F444" s="89">
        <v>2</v>
      </c>
      <c r="G444" s="293">
        <f t="shared" si="15"/>
        <v>6</v>
      </c>
      <c r="H444" s="158">
        <v>43708</v>
      </c>
      <c r="I444" s="91">
        <v>300</v>
      </c>
    </row>
    <row r="445" spans="1:9" hidden="1" outlineLevel="1" x14ac:dyDescent="0.35">
      <c r="A445" s="83" t="s">
        <v>6982</v>
      </c>
      <c r="B445" s="86" t="s">
        <v>7822</v>
      </c>
      <c r="C445" s="92" t="s">
        <v>6983</v>
      </c>
      <c r="D445" s="92" t="s">
        <v>7823</v>
      </c>
      <c r="E445" s="89">
        <v>3</v>
      </c>
      <c r="F445" s="89">
        <v>3</v>
      </c>
      <c r="G445" s="293">
        <f t="shared" si="15"/>
        <v>6</v>
      </c>
      <c r="H445" s="158">
        <v>43708</v>
      </c>
      <c r="I445" s="91">
        <v>40</v>
      </c>
    </row>
    <row r="446" spans="1:9" hidden="1" outlineLevel="1" x14ac:dyDescent="0.35">
      <c r="A446" s="83" t="s">
        <v>6982</v>
      </c>
      <c r="B446" s="86" t="s">
        <v>7824</v>
      </c>
      <c r="C446" s="92" t="s">
        <v>6983</v>
      </c>
      <c r="D446" s="92" t="s">
        <v>7825</v>
      </c>
      <c r="E446" s="89">
        <v>3</v>
      </c>
      <c r="F446" s="89">
        <v>2</v>
      </c>
      <c r="G446" s="293">
        <f t="shared" si="15"/>
        <v>5</v>
      </c>
      <c r="H446" s="158">
        <v>43708</v>
      </c>
      <c r="I446" s="91">
        <v>350</v>
      </c>
    </row>
    <row r="447" spans="1:9" hidden="1" outlineLevel="1" x14ac:dyDescent="0.35">
      <c r="A447" s="83" t="s">
        <v>6982</v>
      </c>
      <c r="B447" s="86" t="s">
        <v>7826</v>
      </c>
      <c r="C447" s="92" t="s">
        <v>6983</v>
      </c>
      <c r="D447" s="92" t="s">
        <v>7827</v>
      </c>
      <c r="E447" s="89">
        <v>1</v>
      </c>
      <c r="F447" s="89">
        <v>2</v>
      </c>
      <c r="G447" s="293">
        <f t="shared" si="15"/>
        <v>3</v>
      </c>
      <c r="H447" s="158">
        <v>43708</v>
      </c>
      <c r="I447" s="91">
        <v>300</v>
      </c>
    </row>
    <row r="448" spans="1:9" hidden="1" outlineLevel="1" x14ac:dyDescent="0.35">
      <c r="A448" s="83" t="s">
        <v>6982</v>
      </c>
      <c r="B448" s="86" t="s">
        <v>7828</v>
      </c>
      <c r="C448" s="92" t="s">
        <v>6983</v>
      </c>
      <c r="D448" s="92" t="s">
        <v>7829</v>
      </c>
      <c r="E448" s="89">
        <v>0</v>
      </c>
      <c r="F448" s="89">
        <v>2</v>
      </c>
      <c r="G448" s="293">
        <f t="shared" si="15"/>
        <v>2</v>
      </c>
      <c r="H448" s="158">
        <v>43708</v>
      </c>
      <c r="I448" s="91">
        <v>250</v>
      </c>
    </row>
    <row r="449" spans="1:9" ht="15" collapsed="1" thickBot="1" x14ac:dyDescent="0.4">
      <c r="A449" s="84" t="s">
        <v>6982</v>
      </c>
      <c r="B449" s="87"/>
      <c r="C449" s="93" t="s">
        <v>6983</v>
      </c>
      <c r="D449" s="135">
        <f>COUNTA(D390:D448)</f>
        <v>59</v>
      </c>
      <c r="E449" s="135">
        <f>SUM(E390:E448)</f>
        <v>184</v>
      </c>
      <c r="F449" s="135">
        <f>SUM(F390:F448)</f>
        <v>141</v>
      </c>
      <c r="G449" s="135">
        <f>SUM(G390:G448)</f>
        <v>325</v>
      </c>
      <c r="H449" s="106">
        <v>43708</v>
      </c>
      <c r="I449" s="136">
        <f>AVERAGE(I390:I448)</f>
        <v>229.66101694915255</v>
      </c>
    </row>
    <row r="451" spans="1:9" x14ac:dyDescent="0.35">
      <c r="G451" s="55">
        <f>SUM(G95+G152+G220+G263+G288+G338+G389+G449)</f>
        <v>3520</v>
      </c>
    </row>
  </sheetData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B8B16-E93A-4D5B-98EF-43E7938B3703}">
  <sheetPr codeName="Sheet41"/>
  <dimension ref="A2:H20"/>
  <sheetViews>
    <sheetView topLeftCell="B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1405.1608349999999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'GS7472-PTDs'!J11</f>
        <v>2179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 t="s">
        <v>1105</v>
      </c>
      <c r="H6" s="138">
        <f>C4-C3</f>
        <v>773.83916500000009</v>
      </c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79">
        <f>C15*(1-C16)*C17</f>
        <v>2053.6966049999996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'GS7472-PTDs'!J11</f>
        <v>2179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</row>
    <row r="17" spans="1:8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/>
      <c r="H17" s="291"/>
    </row>
    <row r="18" spans="1:8" x14ac:dyDescent="0.35">
      <c r="A18" s="291"/>
      <c r="B18" s="291"/>
      <c r="C18" s="291"/>
      <c r="D18" s="291"/>
      <c r="E18" s="291"/>
      <c r="F18" s="291"/>
      <c r="G18" s="291" t="s">
        <v>2050</v>
      </c>
      <c r="H18" s="138">
        <f>C15-C14</f>
        <v>125.30339500000036</v>
      </c>
    </row>
    <row r="19" spans="1:8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</row>
    <row r="20" spans="1:8" x14ac:dyDescent="0.35">
      <c r="A20" s="292" t="s">
        <v>1124</v>
      </c>
      <c r="B20" s="293" t="s">
        <v>1125</v>
      </c>
      <c r="C20" s="38">
        <f>'GS7472-Summary'!E34</f>
        <v>3009</v>
      </c>
      <c r="D20" s="293" t="s">
        <v>1126</v>
      </c>
      <c r="E20" s="291"/>
      <c r="F20" s="291"/>
      <c r="G20" s="291"/>
      <c r="H20" s="291"/>
    </row>
  </sheetData>
  <pageMargins left="0.7" right="0.7" top="0.75" bottom="0.75" header="0.3" footer="0.3"/>
  <pageSetup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D3B58-781A-443E-AED7-959EDD7AE23A}">
  <sheetPr codeName="Sheet42"/>
  <dimension ref="B1:M35"/>
  <sheetViews>
    <sheetView topLeftCell="A17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ht="29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25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'GS7473-ER Calcs'!J27</f>
        <v>1650.0116624690349</v>
      </c>
      <c r="F6" s="294"/>
      <c r="G6" s="6"/>
      <c r="H6" s="6"/>
      <c r="I6" s="2">
        <v>2019</v>
      </c>
      <c r="J6" s="368">
        <v>841</v>
      </c>
      <c r="K6" s="368"/>
      <c r="L6" s="368">
        <f>SUM(J6:K6)</f>
        <v>841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'GS7473-ER Calcs'!J28</f>
        <v>0</v>
      </c>
      <c r="F7" s="294"/>
      <c r="G7" s="6"/>
      <c r="H7" s="6"/>
      <c r="I7" s="2">
        <v>2020</v>
      </c>
      <c r="J7" s="366">
        <v>1592</v>
      </c>
      <c r="K7" s="53">
        <f>E15</f>
        <v>1343</v>
      </c>
      <c r="L7" s="53">
        <f>SUM(J7:K7)</f>
        <v>2935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'GS7473-ER Calcs'!J29</f>
        <v>0.95</v>
      </c>
      <c r="F8" s="294"/>
      <c r="G8" s="6"/>
      <c r="H8" s="6"/>
      <c r="I8" s="2">
        <v>2021</v>
      </c>
      <c r="J8" s="2"/>
      <c r="K8" s="54">
        <f>E28</f>
        <v>1320</v>
      </c>
      <c r="L8" s="53">
        <f>SUM(K8:K8)</f>
        <v>1320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'GS7473-ER Calcs'!J30</f>
        <v>0</v>
      </c>
      <c r="F9" s="294"/>
      <c r="G9" s="6"/>
      <c r="H9" s="6"/>
      <c r="I9" s="3" t="s">
        <v>17</v>
      </c>
      <c r="J9" s="3">
        <f>SUM(J6:J8)</f>
        <v>2433</v>
      </c>
      <c r="K9" s="4">
        <f>SUM(K7:K8)</f>
        <v>2663</v>
      </c>
      <c r="L9" s="4">
        <f>SUM(L7:L8)</f>
        <v>4255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'GS7473-ER Calcs'!J31</f>
        <v>1567.5110793455831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'GS7473-ER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'GS7473-ER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'GS7473-ER Calcs'!J36</f>
        <v>1343.5137461070992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'GS7473-ER Calcs'!J38</f>
        <v>1343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'GS7473-ER Calcs'!O27</f>
        <v>1621.8053279999999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'GS7473-ER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'GS7473-ER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'GS7473-ER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'GS7473-ER Calcs'!O31</f>
        <v>1540.7150615999999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'GS7473-ER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'GS7473-ER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'GS7473-ER Calcs'!O36</f>
        <v>1320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'GS7473-ER Calcs'!O38</f>
        <v>1320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1343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1320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124">
        <f>E28+E15</f>
        <v>2663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11:E11"/>
    <mergeCell ref="B2:E2"/>
    <mergeCell ref="B4:E4"/>
    <mergeCell ref="B5:E5"/>
    <mergeCell ref="I4:K4"/>
    <mergeCell ref="I2:K2"/>
    <mergeCell ref="B34:C34"/>
    <mergeCell ref="B17:E17"/>
    <mergeCell ref="B18:E18"/>
    <mergeCell ref="B24:E24"/>
    <mergeCell ref="B30:E30"/>
    <mergeCell ref="B31:E31"/>
    <mergeCell ref="B32:D32"/>
    <mergeCell ref="B33:D33"/>
  </mergeCells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B0C65-7DDD-40A4-BFBA-071BC1106DAF}">
  <sheetPr codeName="Sheet43"/>
  <dimension ref="B1:P38"/>
  <sheetViews>
    <sheetView topLeftCell="D1" workbookViewId="0">
      <selection activeCell="J3" sqref="J3:J10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6" width="10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33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x14ac:dyDescent="0.35">
      <c r="B3" s="427" t="s">
        <v>15</v>
      </c>
      <c r="C3" s="75" t="s">
        <v>7830</v>
      </c>
      <c r="D3" s="76" t="s">
        <v>7831</v>
      </c>
      <c r="E3" s="77">
        <v>-19.316279999999999</v>
      </c>
      <c r="F3" s="77">
        <v>33.62574</v>
      </c>
      <c r="G3" s="80">
        <v>43717</v>
      </c>
      <c r="H3" s="327">
        <f t="shared" ref="H3:H9" si="0">L3+N3</f>
        <v>10</v>
      </c>
      <c r="I3" s="76">
        <v>37</v>
      </c>
      <c r="J3" s="56">
        <f>'Treatment Capacity BHs'!H156</f>
        <v>300</v>
      </c>
      <c r="K3" s="407" t="s">
        <v>7832</v>
      </c>
      <c r="L3" s="43">
        <v>0</v>
      </c>
      <c r="M3" s="316">
        <f t="shared" ref="M3:M9" si="1">F$19*J3</f>
        <v>52439.999999999993</v>
      </c>
      <c r="N3" s="43">
        <f>Maintenance!O34+1</f>
        <v>10</v>
      </c>
      <c r="O3" s="315">
        <f t="shared" ref="O3:O9" si="2">F$20*J3</f>
        <v>51585</v>
      </c>
      <c r="P3" s="43">
        <f t="shared" ref="P3:P9" si="3">M3+O3</f>
        <v>104025</v>
      </c>
    </row>
    <row r="4" spans="2:16" x14ac:dyDescent="0.35">
      <c r="B4" s="428"/>
      <c r="C4" s="75" t="s">
        <v>7833</v>
      </c>
      <c r="D4" s="76" t="s">
        <v>7834</v>
      </c>
      <c r="E4" s="77">
        <v>-18.941320000000001</v>
      </c>
      <c r="F4" s="77">
        <v>33.747489999999999</v>
      </c>
      <c r="G4" s="80">
        <v>43738</v>
      </c>
      <c r="H4" s="327">
        <f t="shared" si="0"/>
        <v>7</v>
      </c>
      <c r="I4" s="76">
        <v>62</v>
      </c>
      <c r="J4" s="57">
        <f>'Treatment Capacity BHs'!H157</f>
        <v>300</v>
      </c>
      <c r="K4" s="408"/>
      <c r="L4" s="43">
        <f>Maintenance!N35+1</f>
        <v>3</v>
      </c>
      <c r="M4" s="316">
        <f t="shared" si="1"/>
        <v>52439.999999999993</v>
      </c>
      <c r="N4" s="43">
        <f>Maintenance!O36+1</f>
        <v>4</v>
      </c>
      <c r="O4" s="315">
        <f t="shared" si="2"/>
        <v>51585</v>
      </c>
      <c r="P4" s="43">
        <f t="shared" si="3"/>
        <v>104025</v>
      </c>
    </row>
    <row r="5" spans="2:16" x14ac:dyDescent="0.35">
      <c r="B5" s="428"/>
      <c r="C5" s="75" t="s">
        <v>7835</v>
      </c>
      <c r="D5" s="76" t="s">
        <v>7836</v>
      </c>
      <c r="E5" s="77">
        <v>-19.068960000000001</v>
      </c>
      <c r="F5" s="77">
        <v>33.582059999999998</v>
      </c>
      <c r="G5" s="81">
        <v>43725</v>
      </c>
      <c r="H5" s="327">
        <f t="shared" si="0"/>
        <v>0</v>
      </c>
      <c r="I5" s="76">
        <v>34</v>
      </c>
      <c r="J5" s="57">
        <f>'Treatment Capacity BHs'!H158</f>
        <v>264</v>
      </c>
      <c r="K5" s="408"/>
      <c r="L5" s="43">
        <v>0</v>
      </c>
      <c r="M5" s="316">
        <f t="shared" si="1"/>
        <v>46147.199999999997</v>
      </c>
      <c r="N5" s="43">
        <v>0</v>
      </c>
      <c r="O5" s="315">
        <f t="shared" si="2"/>
        <v>45394.799999999996</v>
      </c>
      <c r="P5" s="43">
        <f t="shared" si="3"/>
        <v>91542</v>
      </c>
    </row>
    <row r="6" spans="2:16" x14ac:dyDescent="0.35">
      <c r="B6" s="428"/>
      <c r="C6" s="75" t="s">
        <v>7837</v>
      </c>
      <c r="D6" s="76" t="s">
        <v>7838</v>
      </c>
      <c r="E6" s="77">
        <v>-19.205210000000001</v>
      </c>
      <c r="F6" s="77">
        <v>33.67286</v>
      </c>
      <c r="G6" s="80">
        <v>43731</v>
      </c>
      <c r="H6" s="327">
        <f t="shared" si="0"/>
        <v>2</v>
      </c>
      <c r="I6" s="76">
        <v>32</v>
      </c>
      <c r="J6" s="57">
        <f>'Treatment Capacity BHs'!H159</f>
        <v>300</v>
      </c>
      <c r="K6" s="408"/>
      <c r="L6" s="43">
        <f>Maintenance!N37+1</f>
        <v>2</v>
      </c>
      <c r="M6" s="316">
        <f t="shared" si="1"/>
        <v>52439.999999999993</v>
      </c>
      <c r="N6" s="43">
        <v>0</v>
      </c>
      <c r="O6" s="315">
        <f t="shared" si="2"/>
        <v>51585</v>
      </c>
      <c r="P6" s="43">
        <f t="shared" si="3"/>
        <v>104025</v>
      </c>
    </row>
    <row r="7" spans="2:16" x14ac:dyDescent="0.35">
      <c r="B7" s="428"/>
      <c r="C7" s="75" t="s">
        <v>7839</v>
      </c>
      <c r="D7" s="76" t="s">
        <v>7840</v>
      </c>
      <c r="E7" s="77">
        <v>-18.939910000000001</v>
      </c>
      <c r="F7" s="77">
        <v>33.775390000000002</v>
      </c>
      <c r="G7" s="80">
        <v>43743</v>
      </c>
      <c r="H7" s="327">
        <f t="shared" si="0"/>
        <v>0</v>
      </c>
      <c r="I7" s="76">
        <v>68</v>
      </c>
      <c r="J7" s="57">
        <f>'Treatment Capacity BHs'!H160</f>
        <v>300</v>
      </c>
      <c r="K7" s="408"/>
      <c r="L7" s="43">
        <v>0</v>
      </c>
      <c r="M7" s="316">
        <f t="shared" si="1"/>
        <v>52439.999999999993</v>
      </c>
      <c r="N7" s="43">
        <v>0</v>
      </c>
      <c r="O7" s="315">
        <f t="shared" si="2"/>
        <v>51585</v>
      </c>
      <c r="P7" s="43">
        <f t="shared" si="3"/>
        <v>104025</v>
      </c>
    </row>
    <row r="8" spans="2:16" x14ac:dyDescent="0.35">
      <c r="B8" s="428"/>
      <c r="C8" s="75" t="s">
        <v>7841</v>
      </c>
      <c r="D8" s="76" t="s">
        <v>7842</v>
      </c>
      <c r="E8" s="77">
        <v>-19.231200000000001</v>
      </c>
      <c r="F8" s="77">
        <v>33.623820000000002</v>
      </c>
      <c r="G8" s="80">
        <v>43749</v>
      </c>
      <c r="H8" s="327">
        <f t="shared" si="0"/>
        <v>7</v>
      </c>
      <c r="I8" s="76">
        <v>52</v>
      </c>
      <c r="J8" s="57">
        <f>'Treatment Capacity BHs'!H162</f>
        <v>236</v>
      </c>
      <c r="K8" s="408"/>
      <c r="L8" s="43">
        <v>0</v>
      </c>
      <c r="M8" s="316">
        <f t="shared" si="1"/>
        <v>41252.799999999996</v>
      </c>
      <c r="N8" s="43">
        <f>Maintenance!O38+1</f>
        <v>7</v>
      </c>
      <c r="O8" s="315">
        <f t="shared" si="2"/>
        <v>40580.199999999997</v>
      </c>
      <c r="P8" s="43">
        <f t="shared" si="3"/>
        <v>81833</v>
      </c>
    </row>
    <row r="9" spans="2:16" ht="15" thickBot="1" x14ac:dyDescent="0.4">
      <c r="B9" s="429"/>
      <c r="C9" s="75" t="s">
        <v>7843</v>
      </c>
      <c r="D9" s="76" t="s">
        <v>7844</v>
      </c>
      <c r="E9" s="77">
        <v>-19.175149999999999</v>
      </c>
      <c r="F9" s="77">
        <v>33.610039999999998</v>
      </c>
      <c r="G9" s="80">
        <v>43731</v>
      </c>
      <c r="H9" s="327">
        <f t="shared" si="0"/>
        <v>0</v>
      </c>
      <c r="I9" s="76">
        <v>34</v>
      </c>
      <c r="J9" s="57">
        <f>'Treatment Capacity BHs'!H162</f>
        <v>236</v>
      </c>
      <c r="K9" s="408"/>
      <c r="L9" s="43">
        <v>0</v>
      </c>
      <c r="M9" s="316">
        <f t="shared" si="1"/>
        <v>41252.799999999996</v>
      </c>
      <c r="N9" s="43">
        <v>0</v>
      </c>
      <c r="O9" s="315">
        <f t="shared" si="2"/>
        <v>40580.199999999997</v>
      </c>
      <c r="P9" s="43">
        <f t="shared" si="3"/>
        <v>81833</v>
      </c>
    </row>
    <row r="10" spans="2:16" ht="15" thickBot="1" x14ac:dyDescent="0.4">
      <c r="B10" s="29"/>
      <c r="C10" s="291"/>
      <c r="D10" s="294"/>
      <c r="E10" s="294"/>
      <c r="F10" s="294"/>
      <c r="G10" s="17"/>
      <c r="H10" s="327">
        <f>SUM(H3:H9)</f>
        <v>26</v>
      </c>
      <c r="I10" s="49" t="s">
        <v>17</v>
      </c>
      <c r="J10" s="50">
        <f>SUM(J3:J9)</f>
        <v>1936</v>
      </c>
      <c r="K10" s="409"/>
      <c r="L10" s="82">
        <f>SUM(L3:L9)</f>
        <v>5</v>
      </c>
      <c r="M10" s="40">
        <f>SUM(M3:M9)</f>
        <v>338412.79999999999</v>
      </c>
      <c r="N10" s="40">
        <f>SUM(N3:N9)</f>
        <v>21</v>
      </c>
      <c r="O10" s="41">
        <f>SUM(O3:O9)</f>
        <v>332895.2</v>
      </c>
      <c r="P10" s="30">
        <f>SUM(P3:P9)</f>
        <v>671308</v>
      </c>
    </row>
    <row r="11" spans="2:16" ht="15" customHeight="1" thickBot="1" x14ac:dyDescent="0.4">
      <c r="B11" s="294"/>
      <c r="C11" s="35" t="s">
        <v>77</v>
      </c>
      <c r="D11" s="294"/>
      <c r="E11" s="294"/>
      <c r="F11" s="294"/>
      <c r="G11" s="31"/>
      <c r="H11" s="31"/>
      <c r="I11" s="294"/>
      <c r="J11" s="294"/>
      <c r="K11" s="294"/>
    </row>
    <row r="12" spans="2:16" ht="15" customHeight="1" x14ac:dyDescent="0.35">
      <c r="B12" s="19" t="s">
        <v>78</v>
      </c>
      <c r="C12" s="24">
        <v>44013</v>
      </c>
      <c r="D12" s="31"/>
      <c r="E12" s="294"/>
      <c r="F12" s="294"/>
      <c r="G12" s="294"/>
      <c r="I12" s="294"/>
      <c r="J12" s="294"/>
      <c r="K12" s="294"/>
    </row>
    <row r="13" spans="2:16" ht="15" thickBot="1" x14ac:dyDescent="0.4">
      <c r="B13" s="20" t="s">
        <v>79</v>
      </c>
      <c r="C13" s="25">
        <v>44377</v>
      </c>
      <c r="D13" s="32"/>
      <c r="E13" s="294"/>
      <c r="F13" s="294"/>
      <c r="G13" s="294"/>
      <c r="I13" s="294"/>
      <c r="J13" s="31"/>
      <c r="K13" s="31"/>
    </row>
    <row r="14" spans="2:16" ht="15" customHeight="1" thickBot="1" x14ac:dyDescent="0.4">
      <c r="B14" s="20" t="s">
        <v>80</v>
      </c>
      <c r="C14" s="25">
        <v>44196</v>
      </c>
      <c r="D14" s="31"/>
      <c r="E14" s="294"/>
      <c r="F14" s="294"/>
      <c r="G14" s="294"/>
      <c r="I14" s="294"/>
      <c r="J14" s="294"/>
      <c r="K14" s="294"/>
    </row>
    <row r="15" spans="2:16" x14ac:dyDescent="0.35">
      <c r="B15" s="294" t="s">
        <v>80</v>
      </c>
      <c r="C15" s="294"/>
      <c r="D15" s="294"/>
      <c r="E15" s="294"/>
      <c r="F15" s="294"/>
      <c r="G15" s="294"/>
      <c r="I15" s="294"/>
      <c r="J15" s="294"/>
      <c r="K15" s="294"/>
    </row>
    <row r="16" spans="2:16" x14ac:dyDescent="0.35">
      <c r="B16" s="294"/>
      <c r="C16" s="294"/>
      <c r="D16" s="294"/>
      <c r="E16" s="294"/>
      <c r="F16" s="294"/>
      <c r="G16" s="294"/>
      <c r="I16" s="294"/>
      <c r="J16" s="31"/>
      <c r="K16" s="294"/>
    </row>
    <row r="17" spans="2:12" ht="15" customHeight="1" thickBot="1" x14ac:dyDescent="0.4">
      <c r="B17" s="33" t="s">
        <v>81</v>
      </c>
      <c r="C17" s="35" t="s">
        <v>82</v>
      </c>
      <c r="D17" s="294"/>
      <c r="E17" s="294"/>
      <c r="F17" s="297"/>
      <c r="G17" s="294"/>
      <c r="I17" s="294"/>
      <c r="J17" s="294"/>
      <c r="K17" s="294"/>
    </row>
    <row r="18" spans="2:12" ht="15" thickBot="1" x14ac:dyDescent="0.4">
      <c r="B18" s="19" t="s">
        <v>1146</v>
      </c>
      <c r="C18" s="34" t="s">
        <v>82</v>
      </c>
      <c r="D18" s="314" t="s">
        <v>84</v>
      </c>
      <c r="E18" s="314" t="s">
        <v>85</v>
      </c>
      <c r="F18" s="314" t="s">
        <v>86</v>
      </c>
      <c r="G18" s="294"/>
      <c r="I18" s="294"/>
      <c r="J18" s="294"/>
      <c r="K18" s="294"/>
    </row>
    <row r="19" spans="2:12" ht="15" thickBot="1" x14ac:dyDescent="0.4">
      <c r="B19" s="46" t="s">
        <v>87</v>
      </c>
      <c r="C19" s="26">
        <f>(C14-C12)+1</f>
        <v>184</v>
      </c>
      <c r="D19" s="313">
        <f>SUM(L3:L9)/(C19*8)</f>
        <v>3.3967391304347825E-3</v>
      </c>
      <c r="E19" s="313">
        <f>IF(D19&lt;5%,95%,100%-D19)</f>
        <v>0.95</v>
      </c>
      <c r="F19" s="323">
        <f>C19*E19</f>
        <v>174.79999999999998</v>
      </c>
      <c r="G19" s="294"/>
      <c r="I19" s="294"/>
      <c r="J19" s="294"/>
      <c r="K19" s="294"/>
    </row>
    <row r="20" spans="2:12" ht="15" thickBot="1" x14ac:dyDescent="0.4">
      <c r="B20" s="47" t="s">
        <v>88</v>
      </c>
      <c r="C20" s="157">
        <f>C13-C14</f>
        <v>181</v>
      </c>
      <c r="D20" s="312">
        <f>SUM(N3:N9)/(C20*8)</f>
        <v>1.4502762430939226E-2</v>
      </c>
      <c r="E20" s="313">
        <f>IF(D20&lt;5%,95%,100%-D20)</f>
        <v>0.95</v>
      </c>
      <c r="F20" s="323">
        <f>C20*E20</f>
        <v>171.95</v>
      </c>
      <c r="G20" s="294"/>
      <c r="I20" s="294"/>
      <c r="J20" s="294"/>
      <c r="K20" s="294"/>
    </row>
    <row r="21" spans="2:12" ht="15" thickBot="1" x14ac:dyDescent="0.4">
      <c r="B21" s="45" t="s">
        <v>89</v>
      </c>
      <c r="C21" s="48">
        <f>SUM(C19:C20)</f>
        <v>365</v>
      </c>
      <c r="D21" s="311"/>
      <c r="E21" s="311"/>
      <c r="F21" s="311">
        <f>SUM(F19:F20)</f>
        <v>346.75</v>
      </c>
      <c r="G21" s="294"/>
      <c r="I21" s="294"/>
      <c r="J21" s="294"/>
      <c r="K21" s="297"/>
      <c r="L21" s="297"/>
    </row>
    <row r="22" spans="2:12" ht="15" thickBot="1" x14ac:dyDescent="0.4">
      <c r="B22" s="294" t="s">
        <v>89</v>
      </c>
      <c r="C22" s="297"/>
      <c r="G22" s="294"/>
      <c r="I22" s="294"/>
      <c r="J22" s="294"/>
      <c r="K22" s="294"/>
      <c r="L22" s="297"/>
    </row>
    <row r="23" spans="2:12" ht="15" customHeight="1" thickBot="1" x14ac:dyDescent="0.4">
      <c r="B23" s="45" t="s">
        <v>90</v>
      </c>
      <c r="C23" s="156">
        <f>J10*365</f>
        <v>706640</v>
      </c>
      <c r="D23" s="294"/>
      <c r="E23" s="294"/>
      <c r="F23" s="294"/>
      <c r="G23" s="294"/>
      <c r="I23" s="294"/>
      <c r="J23" s="294"/>
      <c r="K23" s="294"/>
      <c r="L23" s="297"/>
    </row>
    <row r="24" spans="2:12" ht="15" thickBot="1" x14ac:dyDescent="0.4">
      <c r="B24" s="45" t="s">
        <v>91</v>
      </c>
      <c r="C24" s="155">
        <f>10000/C23</f>
        <v>1.4151477414242046E-2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294"/>
      <c r="C25" s="294"/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45" t="s">
        <v>4503</v>
      </c>
      <c r="C26" s="181">
        <f>ROUNDDOWN(C24*C23,0)</f>
        <v>10000</v>
      </c>
      <c r="D26" s="294"/>
      <c r="E26" s="294"/>
      <c r="F26" s="294"/>
      <c r="G26" s="294"/>
      <c r="I26" s="294"/>
      <c r="J26" s="294"/>
      <c r="K26" s="294"/>
      <c r="L26" s="297"/>
    </row>
    <row r="27" spans="2:12" x14ac:dyDescent="0.35">
      <c r="B27" s="294"/>
      <c r="C27" s="294"/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ht="15" customHeight="1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8" ht="15" customHeight="1" x14ac:dyDescent="0.35"/>
  </sheetData>
  <mergeCells count="4">
    <mergeCell ref="N1:O1"/>
    <mergeCell ref="B3:B9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213912-6A59-4D0D-92E1-AD83496C7332}">
  <sheetPr codeName="Sheet44"/>
  <dimension ref="B2:P47"/>
  <sheetViews>
    <sheetView topLeftCell="D10" workbookViewId="0">
      <selection activeCell="J24" sqref="J24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'GS7473-PTDs'!P10</f>
        <v>671308</v>
      </c>
      <c r="F6" s="294"/>
      <c r="G6" s="293" t="s">
        <v>97</v>
      </c>
      <c r="H6" s="293" t="s">
        <v>98</v>
      </c>
      <c r="I6" s="293"/>
      <c r="J6" s="18">
        <f>'GS7473-PTDs'!M10</f>
        <v>338412.79999999999</v>
      </c>
      <c r="K6" s="294"/>
      <c r="L6" s="293" t="s">
        <v>97</v>
      </c>
      <c r="M6" s="293" t="s">
        <v>98</v>
      </c>
      <c r="N6" s="293"/>
      <c r="O6" s="18">
        <f>'GS7473-PTDs'!O10</f>
        <v>332895.2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1998</v>
      </c>
      <c r="F10" s="294"/>
      <c r="G10" s="293" t="s">
        <v>107</v>
      </c>
      <c r="H10" s="293" t="s">
        <v>108</v>
      </c>
      <c r="I10" s="293" t="s">
        <v>109</v>
      </c>
      <c r="J10" s="300">
        <f>(1-J5)*J6*J7*(J8+J9)</f>
        <v>1007.21801664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990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671308</v>
      </c>
      <c r="F14" s="294"/>
      <c r="G14" s="293" t="s">
        <v>97</v>
      </c>
      <c r="H14" s="293" t="s">
        <v>98</v>
      </c>
      <c r="I14" s="293"/>
      <c r="J14" s="18">
        <f>J6</f>
        <v>338412.79999999999</v>
      </c>
      <c r="K14" s="294"/>
      <c r="L14" s="293" t="s">
        <v>97</v>
      </c>
      <c r="M14" s="293" t="s">
        <v>98</v>
      </c>
      <c r="N14" s="293"/>
      <c r="O14" s="18">
        <f>O6</f>
        <v>332895.2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30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58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0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309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119">
        <f>J23</f>
        <v>8.6920000000000002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118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3297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1650.0116624690349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1621.8053279999999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3132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1567.5110793455831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1540.7150615999999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2684</v>
      </c>
      <c r="F36" s="294"/>
      <c r="G36" s="305" t="s">
        <v>131</v>
      </c>
      <c r="H36" s="306" t="s">
        <v>37</v>
      </c>
      <c r="I36" s="307" t="s">
        <v>28</v>
      </c>
      <c r="J36" s="308">
        <f>J31*(1-J35)</f>
        <v>1343.5137461070992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1320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2663</v>
      </c>
      <c r="F38" s="294"/>
      <c r="G38" s="305" t="s">
        <v>132</v>
      </c>
      <c r="H38" s="306"/>
      <c r="I38" s="307" t="s">
        <v>28</v>
      </c>
      <c r="J38" s="308">
        <f>ROUNDDOWN(IF(E36&gt;'GS7473-PTDs'!C26,J6*'GS7473-PTDs'!C24,J36),0)</f>
        <v>1343</v>
      </c>
      <c r="K38" s="294"/>
      <c r="L38" s="305" t="s">
        <v>132</v>
      </c>
      <c r="M38" s="306"/>
      <c r="N38" s="307" t="s">
        <v>28</v>
      </c>
      <c r="O38" s="308">
        <f>ROUNDDOWN(IF(E36&gt;'GS7473-PTDs'!C26,O6*'GS7473-PTDs'!C24,'GS7473-ER Calcs'!O36),0)</f>
        <v>1320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4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B2:E2"/>
    <mergeCell ref="B4:E4"/>
    <mergeCell ref="B12:E12"/>
    <mergeCell ref="B20:E20"/>
    <mergeCell ref="B26:E26"/>
    <mergeCell ref="G2:J2"/>
    <mergeCell ref="L2:O2"/>
    <mergeCell ref="G4:J4"/>
    <mergeCell ref="G12:J12"/>
    <mergeCell ref="G20:J20"/>
    <mergeCell ref="L12:O12"/>
    <mergeCell ref="L20:O20"/>
    <mergeCell ref="L33:O33"/>
    <mergeCell ref="G26:J26"/>
    <mergeCell ref="B33:E33"/>
    <mergeCell ref="G33:J33"/>
    <mergeCell ref="L4:O4"/>
    <mergeCell ref="L26:O26"/>
  </mergeCells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100F2-B254-49B5-AC35-B6644806124F}">
  <sheetPr codeName="Sheet45"/>
  <dimension ref="A1:I329"/>
  <sheetViews>
    <sheetView topLeftCell="C1" workbookViewId="0">
      <selection activeCell="G330" sqref="G330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2.17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85" t="s">
        <v>7830</v>
      </c>
      <c r="B2" s="88" t="s">
        <v>7845</v>
      </c>
      <c r="C2" s="111" t="s">
        <v>7831</v>
      </c>
      <c r="D2" s="85" t="s">
        <v>7846</v>
      </c>
      <c r="E2" s="111">
        <v>7</v>
      </c>
      <c r="F2" s="111">
        <v>7</v>
      </c>
      <c r="G2" s="112">
        <f t="shared" ref="G2:G38" si="0">E2+F2</f>
        <v>14</v>
      </c>
      <c r="H2" s="80">
        <v>43717</v>
      </c>
      <c r="I2" s="123">
        <v>800</v>
      </c>
    </row>
    <row r="3" spans="1:9" hidden="1" outlineLevel="1" x14ac:dyDescent="0.35">
      <c r="A3" s="83" t="s">
        <v>7830</v>
      </c>
      <c r="B3" s="86" t="s">
        <v>7847</v>
      </c>
      <c r="C3" s="89" t="s">
        <v>7831</v>
      </c>
      <c r="D3" s="83" t="s">
        <v>7848</v>
      </c>
      <c r="E3" s="89">
        <v>9</v>
      </c>
      <c r="F3" s="89">
        <v>9</v>
      </c>
      <c r="G3" s="90">
        <f t="shared" si="0"/>
        <v>18</v>
      </c>
      <c r="H3" s="80">
        <v>43717</v>
      </c>
      <c r="I3" s="91">
        <v>50</v>
      </c>
    </row>
    <row r="4" spans="1:9" hidden="1" outlineLevel="1" x14ac:dyDescent="0.35">
      <c r="A4" s="83" t="s">
        <v>7830</v>
      </c>
      <c r="B4" s="86" t="s">
        <v>7849</v>
      </c>
      <c r="C4" s="89" t="s">
        <v>7831</v>
      </c>
      <c r="D4" s="83" t="s">
        <v>7850</v>
      </c>
      <c r="E4" s="89">
        <v>7</v>
      </c>
      <c r="F4" s="89">
        <v>8</v>
      </c>
      <c r="G4" s="90">
        <f t="shared" si="0"/>
        <v>15</v>
      </c>
      <c r="H4" s="80">
        <v>43717</v>
      </c>
      <c r="I4" s="91">
        <v>500</v>
      </c>
    </row>
    <row r="5" spans="1:9" hidden="1" outlineLevel="1" x14ac:dyDescent="0.35">
      <c r="A5" s="83" t="s">
        <v>7830</v>
      </c>
      <c r="B5" s="86" t="s">
        <v>7851</v>
      </c>
      <c r="C5" s="89" t="s">
        <v>7831</v>
      </c>
      <c r="D5" s="83" t="s">
        <v>7852</v>
      </c>
      <c r="E5" s="89">
        <v>3</v>
      </c>
      <c r="F5" s="89">
        <v>5</v>
      </c>
      <c r="G5" s="90">
        <f t="shared" si="0"/>
        <v>8</v>
      </c>
      <c r="H5" s="80">
        <v>43717</v>
      </c>
      <c r="I5" s="91">
        <v>150</v>
      </c>
    </row>
    <row r="6" spans="1:9" hidden="1" outlineLevel="1" x14ac:dyDescent="0.35">
      <c r="A6" s="83" t="s">
        <v>7830</v>
      </c>
      <c r="B6" s="86" t="s">
        <v>7853</v>
      </c>
      <c r="C6" s="89" t="s">
        <v>7831</v>
      </c>
      <c r="D6" s="83" t="s">
        <v>7854</v>
      </c>
      <c r="E6" s="89">
        <v>8</v>
      </c>
      <c r="F6" s="89">
        <v>5</v>
      </c>
      <c r="G6" s="90">
        <f t="shared" si="0"/>
        <v>13</v>
      </c>
      <c r="H6" s="80">
        <v>43717</v>
      </c>
      <c r="I6" s="91">
        <v>500</v>
      </c>
    </row>
    <row r="7" spans="1:9" hidden="1" outlineLevel="1" x14ac:dyDescent="0.35">
      <c r="A7" s="83" t="s">
        <v>7830</v>
      </c>
      <c r="B7" s="86" t="s">
        <v>7855</v>
      </c>
      <c r="C7" s="89" t="s">
        <v>7831</v>
      </c>
      <c r="D7" s="83" t="s">
        <v>7856</v>
      </c>
      <c r="E7" s="89">
        <v>3</v>
      </c>
      <c r="F7" s="89">
        <v>5</v>
      </c>
      <c r="G7" s="90">
        <f t="shared" si="0"/>
        <v>8</v>
      </c>
      <c r="H7" s="80">
        <v>43717</v>
      </c>
      <c r="I7" s="91">
        <v>500</v>
      </c>
    </row>
    <row r="8" spans="1:9" hidden="1" outlineLevel="1" x14ac:dyDescent="0.35">
      <c r="A8" s="83" t="s">
        <v>7830</v>
      </c>
      <c r="B8" s="86" t="s">
        <v>7857</v>
      </c>
      <c r="C8" s="89" t="s">
        <v>7831</v>
      </c>
      <c r="D8" s="83" t="s">
        <v>4419</v>
      </c>
      <c r="E8" s="89">
        <v>8</v>
      </c>
      <c r="F8" s="89">
        <v>9</v>
      </c>
      <c r="G8" s="90">
        <f t="shared" si="0"/>
        <v>17</v>
      </c>
      <c r="H8" s="80">
        <v>43717</v>
      </c>
      <c r="I8" s="91">
        <v>150</v>
      </c>
    </row>
    <row r="9" spans="1:9" hidden="1" outlineLevel="1" x14ac:dyDescent="0.35">
      <c r="A9" s="83" t="s">
        <v>7830</v>
      </c>
      <c r="B9" s="86" t="s">
        <v>7858</v>
      </c>
      <c r="C9" s="89" t="s">
        <v>7831</v>
      </c>
      <c r="D9" s="83" t="s">
        <v>7859</v>
      </c>
      <c r="E9" s="89">
        <v>4</v>
      </c>
      <c r="F9" s="89">
        <v>5</v>
      </c>
      <c r="G9" s="90">
        <f t="shared" si="0"/>
        <v>9</v>
      </c>
      <c r="H9" s="80">
        <v>43717</v>
      </c>
      <c r="I9" s="91">
        <v>100</v>
      </c>
    </row>
    <row r="10" spans="1:9" hidden="1" outlineLevel="1" x14ac:dyDescent="0.35">
      <c r="A10" s="83" t="s">
        <v>7830</v>
      </c>
      <c r="B10" s="86" t="s">
        <v>7860</v>
      </c>
      <c r="C10" s="89" t="s">
        <v>7831</v>
      </c>
      <c r="D10" s="83" t="s">
        <v>7861</v>
      </c>
      <c r="E10" s="89">
        <v>3</v>
      </c>
      <c r="F10" s="89">
        <v>4</v>
      </c>
      <c r="G10" s="90">
        <f t="shared" si="0"/>
        <v>7</v>
      </c>
      <c r="H10" s="80">
        <v>43717</v>
      </c>
      <c r="I10" s="91">
        <v>200</v>
      </c>
    </row>
    <row r="11" spans="1:9" hidden="1" outlineLevel="1" x14ac:dyDescent="0.35">
      <c r="A11" s="83" t="s">
        <v>7830</v>
      </c>
      <c r="B11" s="86" t="s">
        <v>7862</v>
      </c>
      <c r="C11" s="89" t="s">
        <v>7831</v>
      </c>
      <c r="D11" s="92" t="s">
        <v>7863</v>
      </c>
      <c r="E11" s="89">
        <v>4</v>
      </c>
      <c r="F11" s="89">
        <v>4</v>
      </c>
      <c r="G11" s="90">
        <f t="shared" si="0"/>
        <v>8</v>
      </c>
      <c r="H11" s="80">
        <v>43717</v>
      </c>
      <c r="I11" s="91">
        <v>800</v>
      </c>
    </row>
    <row r="12" spans="1:9" hidden="1" outlineLevel="1" x14ac:dyDescent="0.35">
      <c r="A12" s="83" t="s">
        <v>7830</v>
      </c>
      <c r="B12" s="86" t="s">
        <v>7864</v>
      </c>
      <c r="C12" s="89" t="s">
        <v>7831</v>
      </c>
      <c r="D12" s="92" t="s">
        <v>7865</v>
      </c>
      <c r="E12" s="89">
        <v>5</v>
      </c>
      <c r="F12" s="89">
        <v>5</v>
      </c>
      <c r="G12" s="90">
        <f t="shared" si="0"/>
        <v>10</v>
      </c>
      <c r="H12" s="80">
        <v>43717</v>
      </c>
      <c r="I12" s="91">
        <v>400</v>
      </c>
    </row>
    <row r="13" spans="1:9" hidden="1" outlineLevel="1" x14ac:dyDescent="0.35">
      <c r="A13" s="83" t="s">
        <v>7830</v>
      </c>
      <c r="B13" s="86" t="s">
        <v>7866</v>
      </c>
      <c r="C13" s="89" t="s">
        <v>7831</v>
      </c>
      <c r="D13" s="92" t="s">
        <v>7867</v>
      </c>
      <c r="E13" s="89">
        <v>2</v>
      </c>
      <c r="F13" s="89">
        <v>5</v>
      </c>
      <c r="G13" s="90">
        <f t="shared" si="0"/>
        <v>7</v>
      </c>
      <c r="H13" s="80">
        <v>43717</v>
      </c>
      <c r="I13" s="91">
        <v>800</v>
      </c>
    </row>
    <row r="14" spans="1:9" hidden="1" outlineLevel="1" x14ac:dyDescent="0.35">
      <c r="A14" s="83" t="s">
        <v>7830</v>
      </c>
      <c r="B14" s="86" t="s">
        <v>7868</v>
      </c>
      <c r="C14" s="89" t="s">
        <v>7831</v>
      </c>
      <c r="D14" s="92" t="s">
        <v>7869</v>
      </c>
      <c r="E14" s="89">
        <v>5</v>
      </c>
      <c r="F14" s="89">
        <v>6</v>
      </c>
      <c r="G14" s="90">
        <f t="shared" si="0"/>
        <v>11</v>
      </c>
      <c r="H14" s="80">
        <v>43717</v>
      </c>
      <c r="I14" s="91">
        <v>800</v>
      </c>
    </row>
    <row r="15" spans="1:9" hidden="1" outlineLevel="1" x14ac:dyDescent="0.35">
      <c r="A15" s="83" t="s">
        <v>7830</v>
      </c>
      <c r="B15" s="86" t="s">
        <v>7870</v>
      </c>
      <c r="C15" s="89" t="s">
        <v>7831</v>
      </c>
      <c r="D15" s="92" t="s">
        <v>7871</v>
      </c>
      <c r="E15" s="89">
        <v>14</v>
      </c>
      <c r="F15" s="89">
        <v>14</v>
      </c>
      <c r="G15" s="90">
        <f t="shared" si="0"/>
        <v>28</v>
      </c>
      <c r="H15" s="80">
        <v>43717</v>
      </c>
      <c r="I15" s="91">
        <v>500</v>
      </c>
    </row>
    <row r="16" spans="1:9" hidden="1" outlineLevel="1" x14ac:dyDescent="0.35">
      <c r="A16" s="83" t="s">
        <v>7830</v>
      </c>
      <c r="B16" s="86" t="s">
        <v>7872</v>
      </c>
      <c r="C16" s="89" t="s">
        <v>7831</v>
      </c>
      <c r="D16" s="92" t="s">
        <v>7873</v>
      </c>
      <c r="E16" s="89">
        <v>3</v>
      </c>
      <c r="F16" s="89">
        <v>4</v>
      </c>
      <c r="G16" s="90">
        <f t="shared" si="0"/>
        <v>7</v>
      </c>
      <c r="H16" s="80">
        <v>43717</v>
      </c>
      <c r="I16" s="91">
        <v>200</v>
      </c>
    </row>
    <row r="17" spans="1:9" hidden="1" outlineLevel="1" x14ac:dyDescent="0.35">
      <c r="A17" s="83" t="s">
        <v>7830</v>
      </c>
      <c r="B17" s="86" t="s">
        <v>7874</v>
      </c>
      <c r="C17" s="89" t="s">
        <v>7831</v>
      </c>
      <c r="D17" s="92" t="s">
        <v>7875</v>
      </c>
      <c r="E17" s="89">
        <v>2</v>
      </c>
      <c r="F17" s="89">
        <v>4</v>
      </c>
      <c r="G17" s="90">
        <f t="shared" si="0"/>
        <v>6</v>
      </c>
      <c r="H17" s="80">
        <v>43717</v>
      </c>
      <c r="I17" s="91">
        <v>800</v>
      </c>
    </row>
    <row r="18" spans="1:9" hidden="1" outlineLevel="1" x14ac:dyDescent="0.35">
      <c r="A18" s="83" t="s">
        <v>7830</v>
      </c>
      <c r="B18" s="86" t="s">
        <v>7876</v>
      </c>
      <c r="C18" s="89" t="s">
        <v>7831</v>
      </c>
      <c r="D18" s="92" t="s">
        <v>7877</v>
      </c>
      <c r="E18" s="89">
        <v>5</v>
      </c>
      <c r="F18" s="89">
        <v>5</v>
      </c>
      <c r="G18" s="90">
        <f t="shared" si="0"/>
        <v>10</v>
      </c>
      <c r="H18" s="80">
        <v>43717</v>
      </c>
      <c r="I18" s="91">
        <v>100</v>
      </c>
    </row>
    <row r="19" spans="1:9" hidden="1" outlineLevel="1" x14ac:dyDescent="0.35">
      <c r="A19" s="83" t="s">
        <v>7830</v>
      </c>
      <c r="B19" s="86" t="s">
        <v>7878</v>
      </c>
      <c r="C19" s="89" t="s">
        <v>7831</v>
      </c>
      <c r="D19" s="92" t="s">
        <v>7879</v>
      </c>
      <c r="E19" s="89">
        <v>3</v>
      </c>
      <c r="F19" s="89">
        <v>4</v>
      </c>
      <c r="G19" s="90">
        <f t="shared" si="0"/>
        <v>7</v>
      </c>
      <c r="H19" s="80">
        <v>43717</v>
      </c>
      <c r="I19" s="91">
        <v>200</v>
      </c>
    </row>
    <row r="20" spans="1:9" hidden="1" outlineLevel="1" x14ac:dyDescent="0.35">
      <c r="A20" s="83" t="s">
        <v>7830</v>
      </c>
      <c r="B20" s="86" t="s">
        <v>7880</v>
      </c>
      <c r="C20" s="89" t="s">
        <v>7831</v>
      </c>
      <c r="D20" s="92" t="s">
        <v>7881</v>
      </c>
      <c r="E20" s="89">
        <v>3</v>
      </c>
      <c r="F20" s="89">
        <v>4</v>
      </c>
      <c r="G20" s="90">
        <f t="shared" si="0"/>
        <v>7</v>
      </c>
      <c r="H20" s="80">
        <v>43717</v>
      </c>
      <c r="I20" s="91">
        <v>800</v>
      </c>
    </row>
    <row r="21" spans="1:9" hidden="1" outlineLevel="1" x14ac:dyDescent="0.35">
      <c r="A21" s="83" t="s">
        <v>7830</v>
      </c>
      <c r="B21" s="86" t="s">
        <v>7882</v>
      </c>
      <c r="C21" s="89" t="s">
        <v>7831</v>
      </c>
      <c r="D21" s="83" t="s">
        <v>7883</v>
      </c>
      <c r="E21" s="89">
        <v>4</v>
      </c>
      <c r="F21" s="89">
        <v>7</v>
      </c>
      <c r="G21" s="90">
        <f t="shared" si="0"/>
        <v>11</v>
      </c>
      <c r="H21" s="80">
        <v>43717</v>
      </c>
      <c r="I21" s="91">
        <v>800</v>
      </c>
    </row>
    <row r="22" spans="1:9" hidden="1" outlineLevel="1" x14ac:dyDescent="0.35">
      <c r="A22" s="83" t="s">
        <v>7830</v>
      </c>
      <c r="B22" s="86" t="s">
        <v>7884</v>
      </c>
      <c r="C22" s="89" t="s">
        <v>7831</v>
      </c>
      <c r="D22" s="83" t="s">
        <v>5631</v>
      </c>
      <c r="E22" s="89">
        <v>5</v>
      </c>
      <c r="F22" s="89">
        <v>5</v>
      </c>
      <c r="G22" s="90">
        <f t="shared" si="0"/>
        <v>10</v>
      </c>
      <c r="H22" s="80">
        <v>43717</v>
      </c>
      <c r="I22" s="91">
        <v>800</v>
      </c>
    </row>
    <row r="23" spans="1:9" hidden="1" outlineLevel="1" x14ac:dyDescent="0.35">
      <c r="A23" s="83" t="s">
        <v>7830</v>
      </c>
      <c r="B23" s="86" t="s">
        <v>7885</v>
      </c>
      <c r="C23" s="89" t="s">
        <v>7831</v>
      </c>
      <c r="D23" s="83" t="s">
        <v>2919</v>
      </c>
      <c r="E23" s="89">
        <v>10</v>
      </c>
      <c r="F23" s="89">
        <v>9</v>
      </c>
      <c r="G23" s="90">
        <f t="shared" si="0"/>
        <v>19</v>
      </c>
      <c r="H23" s="80">
        <v>43717</v>
      </c>
      <c r="I23" s="91">
        <v>800</v>
      </c>
    </row>
    <row r="24" spans="1:9" hidden="1" outlineLevel="1" x14ac:dyDescent="0.35">
      <c r="A24" s="83" t="s">
        <v>7830</v>
      </c>
      <c r="B24" s="86" t="s">
        <v>7886</v>
      </c>
      <c r="C24" s="89" t="s">
        <v>7831</v>
      </c>
      <c r="D24" s="83" t="s">
        <v>7887</v>
      </c>
      <c r="E24" s="89">
        <v>1</v>
      </c>
      <c r="F24" s="89">
        <v>1</v>
      </c>
      <c r="G24" s="90">
        <f t="shared" si="0"/>
        <v>2</v>
      </c>
      <c r="H24" s="80">
        <v>43717</v>
      </c>
      <c r="I24" s="91">
        <v>600</v>
      </c>
    </row>
    <row r="25" spans="1:9" hidden="1" outlineLevel="1" x14ac:dyDescent="0.35">
      <c r="A25" s="83" t="s">
        <v>7830</v>
      </c>
      <c r="B25" s="86" t="s">
        <v>7888</v>
      </c>
      <c r="C25" s="89" t="s">
        <v>7831</v>
      </c>
      <c r="D25" s="92" t="s">
        <v>7889</v>
      </c>
      <c r="E25" s="89">
        <v>4</v>
      </c>
      <c r="F25" s="89">
        <v>4</v>
      </c>
      <c r="G25" s="90">
        <f t="shared" si="0"/>
        <v>8</v>
      </c>
      <c r="H25" s="80">
        <v>43717</v>
      </c>
      <c r="I25" s="91">
        <v>500</v>
      </c>
    </row>
    <row r="26" spans="1:9" hidden="1" outlineLevel="1" x14ac:dyDescent="0.35">
      <c r="A26" s="83" t="s">
        <v>7830</v>
      </c>
      <c r="B26" s="86" t="s">
        <v>7890</v>
      </c>
      <c r="C26" s="89" t="s">
        <v>7831</v>
      </c>
      <c r="D26" s="92" t="s">
        <v>7891</v>
      </c>
      <c r="E26" s="89">
        <v>6</v>
      </c>
      <c r="F26" s="89">
        <v>8</v>
      </c>
      <c r="G26" s="90">
        <f t="shared" si="0"/>
        <v>14</v>
      </c>
      <c r="H26" s="80">
        <v>43717</v>
      </c>
      <c r="I26" s="91">
        <v>800</v>
      </c>
    </row>
    <row r="27" spans="1:9" hidden="1" outlineLevel="1" x14ac:dyDescent="0.35">
      <c r="A27" s="83" t="s">
        <v>7830</v>
      </c>
      <c r="B27" s="86" t="s">
        <v>7892</v>
      </c>
      <c r="C27" s="89" t="s">
        <v>7831</v>
      </c>
      <c r="D27" s="92" t="s">
        <v>1772</v>
      </c>
      <c r="E27" s="89">
        <v>6</v>
      </c>
      <c r="F27" s="89">
        <v>7</v>
      </c>
      <c r="G27" s="90">
        <f t="shared" si="0"/>
        <v>13</v>
      </c>
      <c r="H27" s="80">
        <v>43717</v>
      </c>
      <c r="I27" s="91">
        <v>800</v>
      </c>
    </row>
    <row r="28" spans="1:9" hidden="1" outlineLevel="1" x14ac:dyDescent="0.35">
      <c r="A28" s="83" t="s">
        <v>7830</v>
      </c>
      <c r="B28" s="86" t="s">
        <v>7893</v>
      </c>
      <c r="C28" s="89" t="s">
        <v>7831</v>
      </c>
      <c r="D28" s="92" t="s">
        <v>7894</v>
      </c>
      <c r="E28" s="89">
        <v>3</v>
      </c>
      <c r="F28" s="89">
        <v>4</v>
      </c>
      <c r="G28" s="90">
        <f t="shared" si="0"/>
        <v>7</v>
      </c>
      <c r="H28" s="80">
        <v>43717</v>
      </c>
      <c r="I28" s="91">
        <v>800</v>
      </c>
    </row>
    <row r="29" spans="1:9" hidden="1" outlineLevel="1" x14ac:dyDescent="0.35">
      <c r="A29" s="83" t="s">
        <v>7830</v>
      </c>
      <c r="B29" s="86" t="s">
        <v>7895</v>
      </c>
      <c r="C29" s="89" t="s">
        <v>7831</v>
      </c>
      <c r="D29" s="92" t="s">
        <v>7896</v>
      </c>
      <c r="E29" s="89">
        <v>6</v>
      </c>
      <c r="F29" s="89">
        <v>6</v>
      </c>
      <c r="G29" s="90">
        <f t="shared" si="0"/>
        <v>12</v>
      </c>
      <c r="H29" s="80">
        <v>43717</v>
      </c>
      <c r="I29" s="91">
        <v>50</v>
      </c>
    </row>
    <row r="30" spans="1:9" hidden="1" outlineLevel="1" x14ac:dyDescent="0.35">
      <c r="A30" s="83" t="s">
        <v>7830</v>
      </c>
      <c r="B30" s="86" t="s">
        <v>7897</v>
      </c>
      <c r="C30" s="89" t="s">
        <v>7831</v>
      </c>
      <c r="D30" s="92" t="s">
        <v>7898</v>
      </c>
      <c r="E30" s="89">
        <v>3</v>
      </c>
      <c r="F30" s="89">
        <v>3</v>
      </c>
      <c r="G30" s="90">
        <f t="shared" si="0"/>
        <v>6</v>
      </c>
      <c r="H30" s="80">
        <v>43717</v>
      </c>
      <c r="I30" s="91">
        <v>800</v>
      </c>
    </row>
    <row r="31" spans="1:9" hidden="1" outlineLevel="1" x14ac:dyDescent="0.35">
      <c r="A31" s="83" t="s">
        <v>7830</v>
      </c>
      <c r="B31" s="86" t="s">
        <v>7899</v>
      </c>
      <c r="C31" s="89" t="s">
        <v>7831</v>
      </c>
      <c r="D31" s="92" t="s">
        <v>5457</v>
      </c>
      <c r="E31" s="89">
        <v>7</v>
      </c>
      <c r="F31" s="89">
        <v>10</v>
      </c>
      <c r="G31" s="90">
        <f t="shared" si="0"/>
        <v>17</v>
      </c>
      <c r="H31" s="80">
        <v>43717</v>
      </c>
      <c r="I31" s="91">
        <v>500</v>
      </c>
    </row>
    <row r="32" spans="1:9" hidden="1" outlineLevel="1" x14ac:dyDescent="0.35">
      <c r="A32" s="83" t="s">
        <v>7830</v>
      </c>
      <c r="B32" s="86" t="s">
        <v>7900</v>
      </c>
      <c r="C32" s="89" t="s">
        <v>7831</v>
      </c>
      <c r="D32" s="92" t="s">
        <v>7901</v>
      </c>
      <c r="E32" s="89">
        <v>3</v>
      </c>
      <c r="F32" s="89">
        <v>3</v>
      </c>
      <c r="G32" s="90">
        <f t="shared" si="0"/>
        <v>6</v>
      </c>
      <c r="H32" s="80">
        <v>43717</v>
      </c>
      <c r="I32" s="91">
        <v>700</v>
      </c>
    </row>
    <row r="33" spans="1:9" hidden="1" outlineLevel="1" x14ac:dyDescent="0.35">
      <c r="A33" s="83" t="s">
        <v>7830</v>
      </c>
      <c r="B33" s="86" t="s">
        <v>7902</v>
      </c>
      <c r="C33" s="89" t="s">
        <v>7831</v>
      </c>
      <c r="D33" s="92" t="s">
        <v>7903</v>
      </c>
      <c r="E33" s="89">
        <v>8</v>
      </c>
      <c r="F33" s="89">
        <v>9</v>
      </c>
      <c r="G33" s="90">
        <f t="shared" si="0"/>
        <v>17</v>
      </c>
      <c r="H33" s="80">
        <v>43717</v>
      </c>
      <c r="I33" s="91">
        <v>100</v>
      </c>
    </row>
    <row r="34" spans="1:9" hidden="1" outlineLevel="1" x14ac:dyDescent="0.35">
      <c r="A34" s="83" t="s">
        <v>7830</v>
      </c>
      <c r="B34" s="86" t="s">
        <v>7904</v>
      </c>
      <c r="C34" s="89" t="s">
        <v>7831</v>
      </c>
      <c r="D34" s="92" t="s">
        <v>7905</v>
      </c>
      <c r="E34" s="89">
        <v>0</v>
      </c>
      <c r="F34" s="89">
        <v>1</v>
      </c>
      <c r="G34" s="90">
        <f t="shared" si="0"/>
        <v>1</v>
      </c>
      <c r="H34" s="80">
        <v>43717</v>
      </c>
      <c r="I34" s="91">
        <v>800</v>
      </c>
    </row>
    <row r="35" spans="1:9" hidden="1" outlineLevel="1" x14ac:dyDescent="0.35">
      <c r="A35" s="83" t="s">
        <v>7830</v>
      </c>
      <c r="B35" s="86" t="s">
        <v>7906</v>
      </c>
      <c r="C35" s="89" t="s">
        <v>7831</v>
      </c>
      <c r="D35" s="92" t="s">
        <v>7907</v>
      </c>
      <c r="E35" s="89">
        <v>7</v>
      </c>
      <c r="F35" s="89">
        <v>2</v>
      </c>
      <c r="G35" s="90">
        <f t="shared" si="0"/>
        <v>9</v>
      </c>
      <c r="H35" s="80">
        <v>43717</v>
      </c>
      <c r="I35" s="91">
        <v>700</v>
      </c>
    </row>
    <row r="36" spans="1:9" hidden="1" outlineLevel="1" x14ac:dyDescent="0.35">
      <c r="A36" s="83" t="s">
        <v>7830</v>
      </c>
      <c r="B36" s="86" t="s">
        <v>7908</v>
      </c>
      <c r="C36" s="89" t="s">
        <v>7831</v>
      </c>
      <c r="D36" s="92" t="s">
        <v>7909</v>
      </c>
      <c r="E36" s="89">
        <v>2</v>
      </c>
      <c r="F36" s="89">
        <v>2</v>
      </c>
      <c r="G36" s="90">
        <f t="shared" si="0"/>
        <v>4</v>
      </c>
      <c r="H36" s="80">
        <v>43717</v>
      </c>
      <c r="I36" s="91">
        <v>600</v>
      </c>
    </row>
    <row r="37" spans="1:9" hidden="1" outlineLevel="1" x14ac:dyDescent="0.35">
      <c r="A37" s="83" t="s">
        <v>7830</v>
      </c>
      <c r="B37" s="86" t="s">
        <v>7910</v>
      </c>
      <c r="C37" s="89" t="s">
        <v>7831</v>
      </c>
      <c r="D37" s="92" t="s">
        <v>7911</v>
      </c>
      <c r="E37" s="89">
        <v>6</v>
      </c>
      <c r="F37" s="89">
        <v>4</v>
      </c>
      <c r="G37" s="90">
        <f t="shared" si="0"/>
        <v>10</v>
      </c>
      <c r="H37" s="80">
        <v>43717</v>
      </c>
      <c r="I37" s="91">
        <v>500</v>
      </c>
    </row>
    <row r="38" spans="1:9" hidden="1" outlineLevel="1" x14ac:dyDescent="0.35">
      <c r="A38" s="83" t="s">
        <v>7830</v>
      </c>
      <c r="B38" s="86" t="s">
        <v>7912</v>
      </c>
      <c r="C38" s="89" t="s">
        <v>7831</v>
      </c>
      <c r="D38" s="92" t="s">
        <v>6225</v>
      </c>
      <c r="E38" s="89">
        <v>10</v>
      </c>
      <c r="F38" s="89">
        <v>11</v>
      </c>
      <c r="G38" s="90">
        <f t="shared" si="0"/>
        <v>21</v>
      </c>
      <c r="H38" s="80">
        <v>43717</v>
      </c>
      <c r="I38" s="91">
        <v>800</v>
      </c>
    </row>
    <row r="39" spans="1:9" ht="15" collapsed="1" thickBot="1" x14ac:dyDescent="0.4">
      <c r="A39" s="84" t="s">
        <v>7830</v>
      </c>
      <c r="B39" s="87"/>
      <c r="C39" s="93" t="s">
        <v>7831</v>
      </c>
      <c r="D39" s="135">
        <f>COUNTA(D2:D38)</f>
        <v>37</v>
      </c>
      <c r="E39" s="135">
        <f>SUM(E2:E38)</f>
        <v>189</v>
      </c>
      <c r="F39" s="135">
        <f>SUM(F2:F38)</f>
        <v>208</v>
      </c>
      <c r="G39" s="135">
        <f>SUM(G2:G38)</f>
        <v>397</v>
      </c>
      <c r="H39" s="105">
        <v>43717</v>
      </c>
      <c r="I39" s="136">
        <f>AVERAGE(I2:I38)</f>
        <v>535.1351351351351</v>
      </c>
    </row>
    <row r="40" spans="1:9" hidden="1" outlineLevel="1" x14ac:dyDescent="0.35">
      <c r="A40" s="85" t="s">
        <v>7833</v>
      </c>
      <c r="B40" s="189" t="s">
        <v>7913</v>
      </c>
      <c r="C40" s="188" t="s">
        <v>7834</v>
      </c>
      <c r="D40" s="160" t="s">
        <v>7914</v>
      </c>
      <c r="E40" s="112">
        <v>5</v>
      </c>
      <c r="F40" s="187">
        <v>2</v>
      </c>
      <c r="G40" s="112">
        <f t="shared" ref="G40:G71" si="1">E40+F40</f>
        <v>7</v>
      </c>
      <c r="H40" s="80">
        <v>43738</v>
      </c>
      <c r="I40" s="186">
        <v>100</v>
      </c>
    </row>
    <row r="41" spans="1:9" hidden="1" outlineLevel="1" x14ac:dyDescent="0.35">
      <c r="A41" s="83" t="s">
        <v>7833</v>
      </c>
      <c r="B41" s="7" t="s">
        <v>7915</v>
      </c>
      <c r="C41" s="178" t="s">
        <v>7834</v>
      </c>
      <c r="D41" s="293" t="s">
        <v>7916</v>
      </c>
      <c r="E41" s="90">
        <v>5</v>
      </c>
      <c r="F41" s="185">
        <v>2</v>
      </c>
      <c r="G41" s="90">
        <f t="shared" si="1"/>
        <v>7</v>
      </c>
      <c r="H41" s="80">
        <v>43738</v>
      </c>
      <c r="I41" s="91">
        <v>180</v>
      </c>
    </row>
    <row r="42" spans="1:9" hidden="1" outlineLevel="1" x14ac:dyDescent="0.35">
      <c r="A42" s="83" t="s">
        <v>7833</v>
      </c>
      <c r="B42" s="7" t="s">
        <v>7917</v>
      </c>
      <c r="C42" s="178" t="s">
        <v>7834</v>
      </c>
      <c r="D42" s="293" t="s">
        <v>7918</v>
      </c>
      <c r="E42" s="90">
        <v>3</v>
      </c>
      <c r="F42" s="185">
        <v>2</v>
      </c>
      <c r="G42" s="90">
        <f t="shared" si="1"/>
        <v>5</v>
      </c>
      <c r="H42" s="80">
        <v>43738</v>
      </c>
      <c r="I42" s="91">
        <v>80</v>
      </c>
    </row>
    <row r="43" spans="1:9" hidden="1" outlineLevel="1" x14ac:dyDescent="0.35">
      <c r="A43" s="83" t="s">
        <v>7833</v>
      </c>
      <c r="B43" s="7" t="s">
        <v>7919</v>
      </c>
      <c r="C43" s="178" t="s">
        <v>7834</v>
      </c>
      <c r="D43" s="293" t="s">
        <v>7920</v>
      </c>
      <c r="E43" s="90">
        <v>3</v>
      </c>
      <c r="F43" s="185">
        <v>2</v>
      </c>
      <c r="G43" s="90">
        <f t="shared" si="1"/>
        <v>5</v>
      </c>
      <c r="H43" s="80">
        <v>43738</v>
      </c>
      <c r="I43" s="91">
        <v>150</v>
      </c>
    </row>
    <row r="44" spans="1:9" hidden="1" outlineLevel="1" x14ac:dyDescent="0.35">
      <c r="A44" s="83" t="s">
        <v>7833</v>
      </c>
      <c r="B44" s="7" t="s">
        <v>7921</v>
      </c>
      <c r="C44" s="178" t="s">
        <v>7834</v>
      </c>
      <c r="D44" s="293" t="s">
        <v>7922</v>
      </c>
      <c r="E44" s="90">
        <v>6</v>
      </c>
      <c r="F44" s="185">
        <v>5</v>
      </c>
      <c r="G44" s="90">
        <f t="shared" si="1"/>
        <v>11</v>
      </c>
      <c r="H44" s="80">
        <v>43738</v>
      </c>
      <c r="I44" s="91">
        <v>110</v>
      </c>
    </row>
    <row r="45" spans="1:9" hidden="1" outlineLevel="1" x14ac:dyDescent="0.35">
      <c r="A45" s="83" t="s">
        <v>7833</v>
      </c>
      <c r="B45" s="7" t="s">
        <v>7923</v>
      </c>
      <c r="C45" s="178" t="s">
        <v>7834</v>
      </c>
      <c r="D45" s="293" t="s">
        <v>7924</v>
      </c>
      <c r="E45" s="90">
        <v>1</v>
      </c>
      <c r="F45" s="185">
        <v>2</v>
      </c>
      <c r="G45" s="90">
        <f t="shared" si="1"/>
        <v>3</v>
      </c>
      <c r="H45" s="80">
        <v>43738</v>
      </c>
      <c r="I45" s="91">
        <v>70</v>
      </c>
    </row>
    <row r="46" spans="1:9" hidden="1" outlineLevel="1" x14ac:dyDescent="0.35">
      <c r="A46" s="83" t="s">
        <v>7833</v>
      </c>
      <c r="B46" s="7" t="s">
        <v>7925</v>
      </c>
      <c r="C46" s="178" t="s">
        <v>7834</v>
      </c>
      <c r="D46" s="293" t="s">
        <v>3203</v>
      </c>
      <c r="E46" s="90">
        <v>2</v>
      </c>
      <c r="F46" s="185">
        <v>5</v>
      </c>
      <c r="G46" s="90">
        <f t="shared" si="1"/>
        <v>7</v>
      </c>
      <c r="H46" s="80">
        <v>43738</v>
      </c>
      <c r="I46" s="91">
        <v>290</v>
      </c>
    </row>
    <row r="47" spans="1:9" hidden="1" outlineLevel="1" x14ac:dyDescent="0.35">
      <c r="A47" s="83" t="s">
        <v>7833</v>
      </c>
      <c r="B47" s="7" t="s">
        <v>7926</v>
      </c>
      <c r="C47" s="178" t="s">
        <v>7834</v>
      </c>
      <c r="D47" s="293" t="s">
        <v>7927</v>
      </c>
      <c r="E47" s="90">
        <v>4</v>
      </c>
      <c r="F47" s="185">
        <v>2</v>
      </c>
      <c r="G47" s="90">
        <f t="shared" si="1"/>
        <v>6</v>
      </c>
      <c r="H47" s="80">
        <v>43738</v>
      </c>
      <c r="I47" s="91">
        <v>90</v>
      </c>
    </row>
    <row r="48" spans="1:9" hidden="1" outlineLevel="1" x14ac:dyDescent="0.35">
      <c r="A48" s="83" t="s">
        <v>7833</v>
      </c>
      <c r="B48" s="7" t="s">
        <v>7928</v>
      </c>
      <c r="C48" s="178" t="s">
        <v>7834</v>
      </c>
      <c r="D48" s="293" t="s">
        <v>1385</v>
      </c>
      <c r="E48" s="90">
        <v>7</v>
      </c>
      <c r="F48" s="185">
        <v>2</v>
      </c>
      <c r="G48" s="90">
        <f t="shared" si="1"/>
        <v>9</v>
      </c>
      <c r="H48" s="80">
        <v>43738</v>
      </c>
      <c r="I48" s="91">
        <v>120</v>
      </c>
    </row>
    <row r="49" spans="1:9" hidden="1" outlineLevel="1" x14ac:dyDescent="0.35">
      <c r="A49" s="83" t="s">
        <v>7833</v>
      </c>
      <c r="B49" s="7" t="s">
        <v>7929</v>
      </c>
      <c r="C49" s="178" t="s">
        <v>7834</v>
      </c>
      <c r="D49" s="293" t="s">
        <v>7930</v>
      </c>
      <c r="E49" s="90">
        <v>2</v>
      </c>
      <c r="F49" s="185">
        <v>2</v>
      </c>
      <c r="G49" s="90">
        <f t="shared" si="1"/>
        <v>4</v>
      </c>
      <c r="H49" s="80">
        <v>43738</v>
      </c>
      <c r="I49" s="91">
        <v>100</v>
      </c>
    </row>
    <row r="50" spans="1:9" hidden="1" outlineLevel="1" x14ac:dyDescent="0.35">
      <c r="A50" s="83" t="s">
        <v>7833</v>
      </c>
      <c r="B50" s="7" t="s">
        <v>7931</v>
      </c>
      <c r="C50" s="178" t="s">
        <v>7834</v>
      </c>
      <c r="D50" s="293" t="s">
        <v>7932</v>
      </c>
      <c r="E50" s="90">
        <v>9</v>
      </c>
      <c r="F50" s="185">
        <v>7</v>
      </c>
      <c r="G50" s="90">
        <f t="shared" si="1"/>
        <v>16</v>
      </c>
      <c r="H50" s="80">
        <v>43738</v>
      </c>
      <c r="I50" s="91">
        <v>80</v>
      </c>
    </row>
    <row r="51" spans="1:9" hidden="1" outlineLevel="1" x14ac:dyDescent="0.35">
      <c r="A51" s="83" t="s">
        <v>7833</v>
      </c>
      <c r="B51" s="7" t="s">
        <v>7933</v>
      </c>
      <c r="C51" s="178" t="s">
        <v>7834</v>
      </c>
      <c r="D51" s="293" t="s">
        <v>7934</v>
      </c>
      <c r="E51" s="90">
        <v>6</v>
      </c>
      <c r="F51" s="185">
        <v>2</v>
      </c>
      <c r="G51" s="90">
        <f t="shared" si="1"/>
        <v>8</v>
      </c>
      <c r="H51" s="80">
        <v>43738</v>
      </c>
      <c r="I51" s="91">
        <v>270</v>
      </c>
    </row>
    <row r="52" spans="1:9" hidden="1" outlineLevel="1" x14ac:dyDescent="0.35">
      <c r="A52" s="83" t="s">
        <v>7833</v>
      </c>
      <c r="B52" s="7" t="s">
        <v>7935</v>
      </c>
      <c r="C52" s="178" t="s">
        <v>7834</v>
      </c>
      <c r="D52" s="293" t="s">
        <v>445</v>
      </c>
      <c r="E52" s="90">
        <v>5</v>
      </c>
      <c r="F52" s="185">
        <v>5</v>
      </c>
      <c r="G52" s="90">
        <f t="shared" si="1"/>
        <v>10</v>
      </c>
      <c r="H52" s="80">
        <v>43738</v>
      </c>
      <c r="I52" s="91">
        <v>85</v>
      </c>
    </row>
    <row r="53" spans="1:9" hidden="1" outlineLevel="1" x14ac:dyDescent="0.35">
      <c r="A53" s="83" t="s">
        <v>7833</v>
      </c>
      <c r="B53" s="7" t="s">
        <v>7936</v>
      </c>
      <c r="C53" s="178" t="s">
        <v>7834</v>
      </c>
      <c r="D53" s="293" t="s">
        <v>7937</v>
      </c>
      <c r="E53" s="90">
        <v>3</v>
      </c>
      <c r="F53" s="185">
        <v>2</v>
      </c>
      <c r="G53" s="90">
        <f t="shared" si="1"/>
        <v>5</v>
      </c>
      <c r="H53" s="80">
        <v>43738</v>
      </c>
      <c r="I53" s="91">
        <v>190</v>
      </c>
    </row>
    <row r="54" spans="1:9" hidden="1" outlineLevel="1" x14ac:dyDescent="0.35">
      <c r="A54" s="83" t="s">
        <v>7833</v>
      </c>
      <c r="B54" s="7" t="s">
        <v>7938</v>
      </c>
      <c r="C54" s="178" t="s">
        <v>7834</v>
      </c>
      <c r="D54" s="293" t="s">
        <v>288</v>
      </c>
      <c r="E54" s="90">
        <v>8</v>
      </c>
      <c r="F54" s="185">
        <v>4</v>
      </c>
      <c r="G54" s="90">
        <f t="shared" si="1"/>
        <v>12</v>
      </c>
      <c r="H54" s="80">
        <v>43738</v>
      </c>
      <c r="I54" s="91">
        <v>110</v>
      </c>
    </row>
    <row r="55" spans="1:9" hidden="1" outlineLevel="1" x14ac:dyDescent="0.35">
      <c r="A55" s="83" t="s">
        <v>7833</v>
      </c>
      <c r="B55" s="7" t="s">
        <v>7939</v>
      </c>
      <c r="C55" s="178" t="s">
        <v>7834</v>
      </c>
      <c r="D55" s="293" t="s">
        <v>7940</v>
      </c>
      <c r="E55" s="90">
        <v>6</v>
      </c>
      <c r="F55" s="185">
        <v>3</v>
      </c>
      <c r="G55" s="90">
        <f t="shared" si="1"/>
        <v>9</v>
      </c>
      <c r="H55" s="80">
        <v>43738</v>
      </c>
      <c r="I55" s="91">
        <v>120</v>
      </c>
    </row>
    <row r="56" spans="1:9" hidden="1" outlineLevel="1" x14ac:dyDescent="0.35">
      <c r="A56" s="83" t="s">
        <v>7833</v>
      </c>
      <c r="B56" s="7" t="s">
        <v>7941</v>
      </c>
      <c r="C56" s="178" t="s">
        <v>7834</v>
      </c>
      <c r="D56" s="293" t="s">
        <v>7942</v>
      </c>
      <c r="E56" s="90">
        <v>5</v>
      </c>
      <c r="F56" s="185">
        <v>6</v>
      </c>
      <c r="G56" s="90">
        <f t="shared" si="1"/>
        <v>11</v>
      </c>
      <c r="H56" s="80">
        <v>43738</v>
      </c>
      <c r="I56" s="91">
        <v>200</v>
      </c>
    </row>
    <row r="57" spans="1:9" hidden="1" outlineLevel="1" x14ac:dyDescent="0.35">
      <c r="A57" s="83" t="s">
        <v>7833</v>
      </c>
      <c r="B57" s="7" t="s">
        <v>7943</v>
      </c>
      <c r="C57" s="178" t="s">
        <v>7834</v>
      </c>
      <c r="D57" s="293" t="s">
        <v>7944</v>
      </c>
      <c r="E57" s="90">
        <v>6</v>
      </c>
      <c r="F57" s="185">
        <v>4</v>
      </c>
      <c r="G57" s="90">
        <f t="shared" si="1"/>
        <v>10</v>
      </c>
      <c r="H57" s="80">
        <v>43738</v>
      </c>
      <c r="I57" s="91">
        <v>100</v>
      </c>
    </row>
    <row r="58" spans="1:9" hidden="1" outlineLevel="1" x14ac:dyDescent="0.35">
      <c r="A58" s="83" t="s">
        <v>7833</v>
      </c>
      <c r="B58" s="7" t="s">
        <v>7945</v>
      </c>
      <c r="C58" s="178" t="s">
        <v>7834</v>
      </c>
      <c r="D58" s="293" t="s">
        <v>7946</v>
      </c>
      <c r="E58" s="90">
        <v>5</v>
      </c>
      <c r="F58" s="185">
        <v>2</v>
      </c>
      <c r="G58" s="90">
        <f t="shared" si="1"/>
        <v>7</v>
      </c>
      <c r="H58" s="80">
        <v>43738</v>
      </c>
      <c r="I58" s="91">
        <v>220</v>
      </c>
    </row>
    <row r="59" spans="1:9" hidden="1" outlineLevel="1" x14ac:dyDescent="0.35">
      <c r="A59" s="83" t="s">
        <v>7833</v>
      </c>
      <c r="B59" s="7" t="s">
        <v>7947</v>
      </c>
      <c r="C59" s="178" t="s">
        <v>7834</v>
      </c>
      <c r="D59" s="293" t="s">
        <v>1293</v>
      </c>
      <c r="E59" s="90">
        <v>6</v>
      </c>
      <c r="F59" s="185">
        <v>5</v>
      </c>
      <c r="G59" s="90">
        <f t="shared" si="1"/>
        <v>11</v>
      </c>
      <c r="H59" s="80">
        <v>43738</v>
      </c>
      <c r="I59" s="91">
        <v>140</v>
      </c>
    </row>
    <row r="60" spans="1:9" hidden="1" outlineLevel="1" x14ac:dyDescent="0.35">
      <c r="A60" s="83" t="s">
        <v>7833</v>
      </c>
      <c r="B60" s="7" t="s">
        <v>7948</v>
      </c>
      <c r="C60" s="178" t="s">
        <v>7834</v>
      </c>
      <c r="D60" s="293" t="s">
        <v>927</v>
      </c>
      <c r="E60" s="90">
        <v>4</v>
      </c>
      <c r="F60" s="185">
        <v>5</v>
      </c>
      <c r="G60" s="90">
        <f t="shared" si="1"/>
        <v>9</v>
      </c>
      <c r="H60" s="80">
        <v>43738</v>
      </c>
      <c r="I60" s="91">
        <v>100</v>
      </c>
    </row>
    <row r="61" spans="1:9" hidden="1" outlineLevel="1" x14ac:dyDescent="0.35">
      <c r="A61" s="83" t="s">
        <v>7833</v>
      </c>
      <c r="B61" s="7" t="s">
        <v>7949</v>
      </c>
      <c r="C61" s="178" t="s">
        <v>7834</v>
      </c>
      <c r="D61" s="293" t="s">
        <v>7950</v>
      </c>
      <c r="E61" s="90">
        <v>2</v>
      </c>
      <c r="F61" s="185">
        <v>3</v>
      </c>
      <c r="G61" s="90">
        <f t="shared" si="1"/>
        <v>5</v>
      </c>
      <c r="H61" s="80">
        <v>43738</v>
      </c>
      <c r="I61" s="91">
        <v>80</v>
      </c>
    </row>
    <row r="62" spans="1:9" hidden="1" outlineLevel="1" x14ac:dyDescent="0.35">
      <c r="A62" s="83" t="s">
        <v>7833</v>
      </c>
      <c r="B62" s="7" t="s">
        <v>7951</v>
      </c>
      <c r="C62" s="178" t="s">
        <v>7834</v>
      </c>
      <c r="D62" s="293" t="s">
        <v>7952</v>
      </c>
      <c r="E62" s="90">
        <v>2</v>
      </c>
      <c r="F62" s="185">
        <v>3</v>
      </c>
      <c r="G62" s="90">
        <f t="shared" si="1"/>
        <v>5</v>
      </c>
      <c r="H62" s="80">
        <v>43738</v>
      </c>
      <c r="I62" s="91">
        <v>190</v>
      </c>
    </row>
    <row r="63" spans="1:9" hidden="1" outlineLevel="1" x14ac:dyDescent="0.35">
      <c r="A63" s="83" t="s">
        <v>7833</v>
      </c>
      <c r="B63" s="7" t="s">
        <v>7953</v>
      </c>
      <c r="C63" s="178" t="s">
        <v>7834</v>
      </c>
      <c r="D63" s="293" t="s">
        <v>7954</v>
      </c>
      <c r="E63" s="90">
        <v>7</v>
      </c>
      <c r="F63" s="185">
        <v>8</v>
      </c>
      <c r="G63" s="90">
        <f t="shared" si="1"/>
        <v>15</v>
      </c>
      <c r="H63" s="80">
        <v>43738</v>
      </c>
      <c r="I63" s="91">
        <v>120</v>
      </c>
    </row>
    <row r="64" spans="1:9" hidden="1" outlineLevel="1" x14ac:dyDescent="0.35">
      <c r="A64" s="83" t="s">
        <v>7833</v>
      </c>
      <c r="B64" s="7" t="s">
        <v>7955</v>
      </c>
      <c r="C64" s="178" t="s">
        <v>7834</v>
      </c>
      <c r="D64" s="293" t="s">
        <v>7956</v>
      </c>
      <c r="E64" s="90">
        <v>4</v>
      </c>
      <c r="F64" s="185">
        <v>10</v>
      </c>
      <c r="G64" s="90">
        <f t="shared" si="1"/>
        <v>14</v>
      </c>
      <c r="H64" s="80">
        <v>43738</v>
      </c>
      <c r="I64" s="91">
        <v>140</v>
      </c>
    </row>
    <row r="65" spans="1:9" hidden="1" outlineLevel="1" x14ac:dyDescent="0.35">
      <c r="A65" s="83" t="s">
        <v>7833</v>
      </c>
      <c r="B65" s="7" t="s">
        <v>7957</v>
      </c>
      <c r="C65" s="178" t="s">
        <v>7834</v>
      </c>
      <c r="D65" s="293" t="s">
        <v>7958</v>
      </c>
      <c r="E65" s="90">
        <v>8</v>
      </c>
      <c r="F65" s="185">
        <v>8</v>
      </c>
      <c r="G65" s="90">
        <f t="shared" si="1"/>
        <v>16</v>
      </c>
      <c r="H65" s="80">
        <v>43738</v>
      </c>
      <c r="I65" s="91">
        <v>180</v>
      </c>
    </row>
    <row r="66" spans="1:9" hidden="1" outlineLevel="1" x14ac:dyDescent="0.35">
      <c r="A66" s="83" t="s">
        <v>7833</v>
      </c>
      <c r="B66" s="7" t="s">
        <v>7959</v>
      </c>
      <c r="C66" s="178" t="s">
        <v>7834</v>
      </c>
      <c r="D66" s="293" t="s">
        <v>502</v>
      </c>
      <c r="E66" s="90">
        <v>4</v>
      </c>
      <c r="F66" s="185">
        <v>5</v>
      </c>
      <c r="G66" s="90">
        <f t="shared" si="1"/>
        <v>9</v>
      </c>
      <c r="H66" s="80">
        <v>43738</v>
      </c>
      <c r="I66" s="91">
        <v>250</v>
      </c>
    </row>
    <row r="67" spans="1:9" hidden="1" outlineLevel="1" x14ac:dyDescent="0.35">
      <c r="A67" s="83" t="s">
        <v>7833</v>
      </c>
      <c r="B67" s="7" t="s">
        <v>7960</v>
      </c>
      <c r="C67" s="178" t="s">
        <v>7834</v>
      </c>
      <c r="D67" s="293" t="s">
        <v>7961</v>
      </c>
      <c r="E67" s="90">
        <v>6</v>
      </c>
      <c r="F67" s="185">
        <v>7</v>
      </c>
      <c r="G67" s="90">
        <f t="shared" si="1"/>
        <v>13</v>
      </c>
      <c r="H67" s="80">
        <v>43738</v>
      </c>
      <c r="I67" s="91">
        <v>110</v>
      </c>
    </row>
    <row r="68" spans="1:9" hidden="1" outlineLevel="1" x14ac:dyDescent="0.35">
      <c r="A68" s="83" t="s">
        <v>7833</v>
      </c>
      <c r="B68" s="7" t="s">
        <v>7962</v>
      </c>
      <c r="C68" s="178" t="s">
        <v>7834</v>
      </c>
      <c r="D68" s="293" t="s">
        <v>7963</v>
      </c>
      <c r="E68" s="90">
        <v>12</v>
      </c>
      <c r="F68" s="185">
        <v>11</v>
      </c>
      <c r="G68" s="90">
        <f t="shared" si="1"/>
        <v>23</v>
      </c>
      <c r="H68" s="80">
        <v>43738</v>
      </c>
      <c r="I68" s="91">
        <v>130</v>
      </c>
    </row>
    <row r="69" spans="1:9" hidden="1" outlineLevel="1" x14ac:dyDescent="0.35">
      <c r="A69" s="83" t="s">
        <v>7833</v>
      </c>
      <c r="B69" s="7" t="s">
        <v>7964</v>
      </c>
      <c r="C69" s="178" t="s">
        <v>7834</v>
      </c>
      <c r="D69" s="293" t="s">
        <v>7965</v>
      </c>
      <c r="E69" s="90">
        <v>2</v>
      </c>
      <c r="F69" s="185">
        <v>3</v>
      </c>
      <c r="G69" s="90">
        <f t="shared" si="1"/>
        <v>5</v>
      </c>
      <c r="H69" s="80">
        <v>43738</v>
      </c>
      <c r="I69" s="91">
        <v>95</v>
      </c>
    </row>
    <row r="70" spans="1:9" hidden="1" outlineLevel="1" x14ac:dyDescent="0.35">
      <c r="A70" s="83" t="s">
        <v>7833</v>
      </c>
      <c r="B70" s="7" t="s">
        <v>7966</v>
      </c>
      <c r="C70" s="178" t="s">
        <v>7834</v>
      </c>
      <c r="D70" s="293" t="s">
        <v>7967</v>
      </c>
      <c r="E70" s="90">
        <v>2</v>
      </c>
      <c r="F70" s="185">
        <v>6</v>
      </c>
      <c r="G70" s="90">
        <f t="shared" si="1"/>
        <v>8</v>
      </c>
      <c r="H70" s="80">
        <v>43738</v>
      </c>
      <c r="I70" s="91">
        <v>160</v>
      </c>
    </row>
    <row r="71" spans="1:9" hidden="1" outlineLevel="1" x14ac:dyDescent="0.35">
      <c r="A71" s="83" t="s">
        <v>7833</v>
      </c>
      <c r="B71" s="7" t="s">
        <v>7968</v>
      </c>
      <c r="C71" s="178" t="s">
        <v>7834</v>
      </c>
      <c r="D71" s="293" t="s">
        <v>7969</v>
      </c>
      <c r="E71" s="90">
        <v>7</v>
      </c>
      <c r="F71" s="185">
        <v>8</v>
      </c>
      <c r="G71" s="90">
        <f t="shared" si="1"/>
        <v>15</v>
      </c>
      <c r="H71" s="80">
        <v>43738</v>
      </c>
      <c r="I71" s="91">
        <v>205</v>
      </c>
    </row>
    <row r="72" spans="1:9" hidden="1" outlineLevel="1" x14ac:dyDescent="0.35">
      <c r="A72" s="83" t="s">
        <v>7833</v>
      </c>
      <c r="B72" s="7" t="s">
        <v>7970</v>
      </c>
      <c r="C72" s="178" t="s">
        <v>7834</v>
      </c>
      <c r="D72" s="293" t="s">
        <v>7971</v>
      </c>
      <c r="E72" s="90">
        <v>8</v>
      </c>
      <c r="F72" s="185">
        <v>8</v>
      </c>
      <c r="G72" s="90">
        <f t="shared" ref="G72:G101" si="2">E72+F72</f>
        <v>16</v>
      </c>
      <c r="H72" s="80">
        <v>43738</v>
      </c>
      <c r="I72" s="91">
        <v>110</v>
      </c>
    </row>
    <row r="73" spans="1:9" hidden="1" outlineLevel="1" x14ac:dyDescent="0.35">
      <c r="A73" s="83" t="s">
        <v>7833</v>
      </c>
      <c r="B73" s="7" t="s">
        <v>7972</v>
      </c>
      <c r="C73" s="178" t="s">
        <v>7834</v>
      </c>
      <c r="D73" s="293" t="s">
        <v>7973</v>
      </c>
      <c r="E73" s="90">
        <v>8</v>
      </c>
      <c r="F73" s="185">
        <v>5</v>
      </c>
      <c r="G73" s="90">
        <f t="shared" si="2"/>
        <v>13</v>
      </c>
      <c r="H73" s="80">
        <v>43738</v>
      </c>
      <c r="I73" s="91">
        <v>85</v>
      </c>
    </row>
    <row r="74" spans="1:9" hidden="1" outlineLevel="1" x14ac:dyDescent="0.35">
      <c r="A74" s="83" t="s">
        <v>7833</v>
      </c>
      <c r="B74" s="7" t="s">
        <v>7974</v>
      </c>
      <c r="C74" s="178" t="s">
        <v>7834</v>
      </c>
      <c r="D74" s="293" t="s">
        <v>7975</v>
      </c>
      <c r="E74" s="90">
        <v>10</v>
      </c>
      <c r="F74" s="185">
        <v>9</v>
      </c>
      <c r="G74" s="90">
        <f t="shared" si="2"/>
        <v>19</v>
      </c>
      <c r="H74" s="80">
        <v>43738</v>
      </c>
      <c r="I74" s="91">
        <v>50</v>
      </c>
    </row>
    <row r="75" spans="1:9" hidden="1" outlineLevel="1" x14ac:dyDescent="0.35">
      <c r="A75" s="83" t="s">
        <v>7833</v>
      </c>
      <c r="B75" s="7" t="s">
        <v>7976</v>
      </c>
      <c r="C75" s="178" t="s">
        <v>7834</v>
      </c>
      <c r="D75" s="293" t="s">
        <v>7977</v>
      </c>
      <c r="E75" s="90">
        <v>3</v>
      </c>
      <c r="F75" s="185">
        <v>4</v>
      </c>
      <c r="G75" s="90">
        <f t="shared" si="2"/>
        <v>7</v>
      </c>
      <c r="H75" s="80">
        <v>43738</v>
      </c>
      <c r="I75" s="91">
        <v>180</v>
      </c>
    </row>
    <row r="76" spans="1:9" hidden="1" outlineLevel="1" x14ac:dyDescent="0.35">
      <c r="A76" s="83" t="s">
        <v>7833</v>
      </c>
      <c r="B76" s="7" t="s">
        <v>7978</v>
      </c>
      <c r="C76" s="178" t="s">
        <v>7834</v>
      </c>
      <c r="D76" s="293" t="s">
        <v>7979</v>
      </c>
      <c r="E76" s="90">
        <v>7</v>
      </c>
      <c r="F76" s="185">
        <v>4</v>
      </c>
      <c r="G76" s="90">
        <f t="shared" si="2"/>
        <v>11</v>
      </c>
      <c r="H76" s="80">
        <v>43738</v>
      </c>
      <c r="I76" s="91">
        <v>120</v>
      </c>
    </row>
    <row r="77" spans="1:9" hidden="1" outlineLevel="1" x14ac:dyDescent="0.35">
      <c r="A77" s="83" t="s">
        <v>7833</v>
      </c>
      <c r="B77" s="7" t="s">
        <v>7980</v>
      </c>
      <c r="C77" s="178" t="s">
        <v>7834</v>
      </c>
      <c r="D77" s="293" t="s">
        <v>7981</v>
      </c>
      <c r="E77" s="90">
        <v>5</v>
      </c>
      <c r="F77" s="185">
        <v>2</v>
      </c>
      <c r="G77" s="90">
        <f t="shared" si="2"/>
        <v>7</v>
      </c>
      <c r="H77" s="80">
        <v>43738</v>
      </c>
      <c r="I77" s="91">
        <v>190</v>
      </c>
    </row>
    <row r="78" spans="1:9" hidden="1" outlineLevel="1" x14ac:dyDescent="0.35">
      <c r="A78" s="83" t="s">
        <v>7833</v>
      </c>
      <c r="B78" s="7" t="s">
        <v>7982</v>
      </c>
      <c r="C78" s="178" t="s">
        <v>7834</v>
      </c>
      <c r="D78" s="293" t="s">
        <v>7983</v>
      </c>
      <c r="E78" s="90">
        <v>5</v>
      </c>
      <c r="F78" s="185">
        <v>4</v>
      </c>
      <c r="G78" s="90">
        <f t="shared" si="2"/>
        <v>9</v>
      </c>
      <c r="H78" s="80">
        <v>43738</v>
      </c>
      <c r="I78" s="91">
        <v>160</v>
      </c>
    </row>
    <row r="79" spans="1:9" hidden="1" outlineLevel="1" x14ac:dyDescent="0.35">
      <c r="A79" s="83" t="s">
        <v>7833</v>
      </c>
      <c r="B79" s="7" t="s">
        <v>7984</v>
      </c>
      <c r="C79" s="178" t="s">
        <v>7834</v>
      </c>
      <c r="D79" s="293" t="s">
        <v>7985</v>
      </c>
      <c r="E79" s="90">
        <v>5</v>
      </c>
      <c r="F79" s="185">
        <v>6</v>
      </c>
      <c r="G79" s="90">
        <f t="shared" si="2"/>
        <v>11</v>
      </c>
      <c r="H79" s="80">
        <v>43738</v>
      </c>
      <c r="I79" s="91">
        <v>100</v>
      </c>
    </row>
    <row r="80" spans="1:9" hidden="1" outlineLevel="1" x14ac:dyDescent="0.35">
      <c r="A80" s="83" t="s">
        <v>7833</v>
      </c>
      <c r="B80" s="7" t="s">
        <v>7986</v>
      </c>
      <c r="C80" s="178" t="s">
        <v>7834</v>
      </c>
      <c r="D80" s="293" t="s">
        <v>7987</v>
      </c>
      <c r="E80" s="90">
        <v>2</v>
      </c>
      <c r="F80" s="185">
        <v>3</v>
      </c>
      <c r="G80" s="90">
        <f t="shared" si="2"/>
        <v>5</v>
      </c>
      <c r="H80" s="80">
        <v>43738</v>
      </c>
      <c r="I80" s="91">
        <v>116</v>
      </c>
    </row>
    <row r="81" spans="1:9" hidden="1" outlineLevel="1" x14ac:dyDescent="0.35">
      <c r="A81" s="83" t="s">
        <v>7833</v>
      </c>
      <c r="B81" s="7" t="s">
        <v>7988</v>
      </c>
      <c r="C81" s="178" t="s">
        <v>7834</v>
      </c>
      <c r="D81" s="293" t="s">
        <v>7989</v>
      </c>
      <c r="E81" s="90">
        <v>4</v>
      </c>
      <c r="F81" s="185">
        <v>4</v>
      </c>
      <c r="G81" s="90">
        <f t="shared" si="2"/>
        <v>8</v>
      </c>
      <c r="H81" s="80">
        <v>43738</v>
      </c>
      <c r="I81" s="91">
        <v>150</v>
      </c>
    </row>
    <row r="82" spans="1:9" hidden="1" outlineLevel="1" x14ac:dyDescent="0.35">
      <c r="A82" s="83" t="s">
        <v>7833</v>
      </c>
      <c r="B82" s="7" t="s">
        <v>7990</v>
      </c>
      <c r="C82" s="178" t="s">
        <v>7834</v>
      </c>
      <c r="D82" s="293" t="s">
        <v>7991</v>
      </c>
      <c r="E82" s="90">
        <v>3</v>
      </c>
      <c r="F82" s="185">
        <v>9</v>
      </c>
      <c r="G82" s="90">
        <f t="shared" si="2"/>
        <v>12</v>
      </c>
      <c r="H82" s="80">
        <v>43738</v>
      </c>
      <c r="I82" s="91">
        <v>100</v>
      </c>
    </row>
    <row r="83" spans="1:9" hidden="1" outlineLevel="1" x14ac:dyDescent="0.35">
      <c r="A83" s="83" t="s">
        <v>7833</v>
      </c>
      <c r="B83" s="7" t="s">
        <v>7992</v>
      </c>
      <c r="C83" s="178" t="s">
        <v>7834</v>
      </c>
      <c r="D83" s="293" t="s">
        <v>7993</v>
      </c>
      <c r="E83" s="90">
        <v>6</v>
      </c>
      <c r="F83" s="185">
        <v>7</v>
      </c>
      <c r="G83" s="90">
        <f t="shared" si="2"/>
        <v>13</v>
      </c>
      <c r="H83" s="80">
        <v>43738</v>
      </c>
      <c r="I83" s="91">
        <v>100</v>
      </c>
    </row>
    <row r="84" spans="1:9" hidden="1" outlineLevel="1" x14ac:dyDescent="0.35">
      <c r="A84" s="83" t="s">
        <v>7833</v>
      </c>
      <c r="B84" s="7" t="s">
        <v>7994</v>
      </c>
      <c r="C84" s="178" t="s">
        <v>7834</v>
      </c>
      <c r="D84" s="293" t="s">
        <v>7995</v>
      </c>
      <c r="E84" s="90">
        <v>5</v>
      </c>
      <c r="F84" s="185">
        <v>4</v>
      </c>
      <c r="G84" s="90">
        <f t="shared" si="2"/>
        <v>9</v>
      </c>
      <c r="H84" s="80">
        <v>43738</v>
      </c>
      <c r="I84" s="91">
        <v>150</v>
      </c>
    </row>
    <row r="85" spans="1:9" hidden="1" outlineLevel="1" x14ac:dyDescent="0.35">
      <c r="A85" s="83" t="s">
        <v>7833</v>
      </c>
      <c r="B85" s="7" t="s">
        <v>7996</v>
      </c>
      <c r="C85" s="178" t="s">
        <v>7834</v>
      </c>
      <c r="D85" s="293" t="s">
        <v>7997</v>
      </c>
      <c r="E85" s="90">
        <v>5</v>
      </c>
      <c r="F85" s="185">
        <v>7</v>
      </c>
      <c r="G85" s="90">
        <f t="shared" si="2"/>
        <v>12</v>
      </c>
      <c r="H85" s="80">
        <v>43738</v>
      </c>
      <c r="I85" s="91">
        <v>120</v>
      </c>
    </row>
    <row r="86" spans="1:9" hidden="1" outlineLevel="1" x14ac:dyDescent="0.35">
      <c r="A86" s="83" t="s">
        <v>7833</v>
      </c>
      <c r="B86" s="7" t="s">
        <v>7998</v>
      </c>
      <c r="C86" s="178" t="s">
        <v>7834</v>
      </c>
      <c r="D86" s="293" t="s">
        <v>7999</v>
      </c>
      <c r="E86" s="90">
        <v>8</v>
      </c>
      <c r="F86" s="185">
        <v>7</v>
      </c>
      <c r="G86" s="90">
        <f t="shared" si="2"/>
        <v>15</v>
      </c>
      <c r="H86" s="80">
        <v>43738</v>
      </c>
      <c r="I86" s="91">
        <v>80</v>
      </c>
    </row>
    <row r="87" spans="1:9" hidden="1" outlineLevel="1" x14ac:dyDescent="0.35">
      <c r="A87" s="83" t="s">
        <v>7833</v>
      </c>
      <c r="B87" s="7" t="s">
        <v>8000</v>
      </c>
      <c r="C87" s="178" t="s">
        <v>7834</v>
      </c>
      <c r="D87" s="293" t="s">
        <v>8001</v>
      </c>
      <c r="E87" s="90">
        <v>1</v>
      </c>
      <c r="F87" s="185">
        <v>2</v>
      </c>
      <c r="G87" s="90">
        <f t="shared" si="2"/>
        <v>3</v>
      </c>
      <c r="H87" s="80">
        <v>43738</v>
      </c>
      <c r="I87" s="91">
        <v>190</v>
      </c>
    </row>
    <row r="88" spans="1:9" hidden="1" outlineLevel="1" x14ac:dyDescent="0.35">
      <c r="A88" s="83" t="s">
        <v>7833</v>
      </c>
      <c r="B88" s="7" t="s">
        <v>8002</v>
      </c>
      <c r="C88" s="178" t="s">
        <v>7834</v>
      </c>
      <c r="D88" s="293" t="s">
        <v>4040</v>
      </c>
      <c r="E88" s="90">
        <v>1</v>
      </c>
      <c r="F88" s="185">
        <v>2</v>
      </c>
      <c r="G88" s="90">
        <f t="shared" si="2"/>
        <v>3</v>
      </c>
      <c r="H88" s="80">
        <v>43738</v>
      </c>
      <c r="I88" s="91">
        <v>280</v>
      </c>
    </row>
    <row r="89" spans="1:9" hidden="1" outlineLevel="1" x14ac:dyDescent="0.35">
      <c r="A89" s="83" t="s">
        <v>7833</v>
      </c>
      <c r="B89" s="7" t="s">
        <v>8003</v>
      </c>
      <c r="C89" s="178" t="s">
        <v>7834</v>
      </c>
      <c r="D89" s="293" t="s">
        <v>8004</v>
      </c>
      <c r="E89" s="90">
        <v>2</v>
      </c>
      <c r="F89" s="185">
        <v>3</v>
      </c>
      <c r="G89" s="90">
        <f t="shared" si="2"/>
        <v>5</v>
      </c>
      <c r="H89" s="80">
        <v>43738</v>
      </c>
      <c r="I89" s="91">
        <v>250</v>
      </c>
    </row>
    <row r="90" spans="1:9" hidden="1" outlineLevel="1" x14ac:dyDescent="0.35">
      <c r="A90" s="83" t="s">
        <v>7833</v>
      </c>
      <c r="B90" s="7" t="s">
        <v>8005</v>
      </c>
      <c r="C90" s="178" t="s">
        <v>7834</v>
      </c>
      <c r="D90" s="293" t="s">
        <v>8006</v>
      </c>
      <c r="E90" s="90">
        <v>7</v>
      </c>
      <c r="F90" s="185">
        <v>5</v>
      </c>
      <c r="G90" s="90">
        <f t="shared" si="2"/>
        <v>12</v>
      </c>
      <c r="H90" s="80">
        <v>43738</v>
      </c>
      <c r="I90" s="91">
        <v>300</v>
      </c>
    </row>
    <row r="91" spans="1:9" hidden="1" outlineLevel="1" x14ac:dyDescent="0.35">
      <c r="A91" s="83" t="s">
        <v>7833</v>
      </c>
      <c r="B91" s="7" t="s">
        <v>8007</v>
      </c>
      <c r="C91" s="178" t="s">
        <v>7834</v>
      </c>
      <c r="D91" s="293" t="s">
        <v>8008</v>
      </c>
      <c r="E91" s="90">
        <v>1</v>
      </c>
      <c r="F91" s="185">
        <v>4</v>
      </c>
      <c r="G91" s="90">
        <f t="shared" si="2"/>
        <v>5</v>
      </c>
      <c r="H91" s="80">
        <v>43738</v>
      </c>
      <c r="I91" s="91">
        <v>405</v>
      </c>
    </row>
    <row r="92" spans="1:9" hidden="1" outlineLevel="1" x14ac:dyDescent="0.35">
      <c r="A92" s="83" t="s">
        <v>7833</v>
      </c>
      <c r="B92" s="7" t="s">
        <v>8009</v>
      </c>
      <c r="C92" s="178" t="s">
        <v>7834</v>
      </c>
      <c r="D92" s="293" t="s">
        <v>8010</v>
      </c>
      <c r="E92" s="90">
        <v>6</v>
      </c>
      <c r="F92" s="185">
        <v>8</v>
      </c>
      <c r="G92" s="90">
        <f t="shared" si="2"/>
        <v>14</v>
      </c>
      <c r="H92" s="80">
        <v>43738</v>
      </c>
      <c r="I92" s="91">
        <v>100</v>
      </c>
    </row>
    <row r="93" spans="1:9" hidden="1" outlineLevel="1" x14ac:dyDescent="0.35">
      <c r="A93" s="83" t="s">
        <v>7833</v>
      </c>
      <c r="B93" s="7" t="s">
        <v>8011</v>
      </c>
      <c r="C93" s="178" t="s">
        <v>7834</v>
      </c>
      <c r="D93" s="293" t="s">
        <v>8012</v>
      </c>
      <c r="E93" s="90">
        <v>5</v>
      </c>
      <c r="F93" s="185">
        <v>7</v>
      </c>
      <c r="G93" s="90">
        <f t="shared" si="2"/>
        <v>12</v>
      </c>
      <c r="H93" s="80">
        <v>43738</v>
      </c>
      <c r="I93" s="91">
        <v>120</v>
      </c>
    </row>
    <row r="94" spans="1:9" hidden="1" outlineLevel="1" x14ac:dyDescent="0.35">
      <c r="A94" s="83" t="s">
        <v>7833</v>
      </c>
      <c r="B94" s="7" t="s">
        <v>8013</v>
      </c>
      <c r="C94" s="178" t="s">
        <v>7834</v>
      </c>
      <c r="D94" s="293" t="s">
        <v>8014</v>
      </c>
      <c r="E94" s="90">
        <v>5</v>
      </c>
      <c r="F94" s="185">
        <v>8</v>
      </c>
      <c r="G94" s="90">
        <f t="shared" si="2"/>
        <v>13</v>
      </c>
      <c r="H94" s="80">
        <v>43738</v>
      </c>
      <c r="I94" s="91">
        <v>80</v>
      </c>
    </row>
    <row r="95" spans="1:9" hidden="1" outlineLevel="1" x14ac:dyDescent="0.35">
      <c r="A95" s="83" t="s">
        <v>7833</v>
      </c>
      <c r="B95" s="7" t="s">
        <v>8015</v>
      </c>
      <c r="C95" s="178" t="s">
        <v>7834</v>
      </c>
      <c r="D95" s="293" t="s">
        <v>8016</v>
      </c>
      <c r="E95" s="90">
        <v>3</v>
      </c>
      <c r="F95" s="185">
        <v>7</v>
      </c>
      <c r="G95" s="90">
        <f t="shared" si="2"/>
        <v>10</v>
      </c>
      <c r="H95" s="80">
        <v>43738</v>
      </c>
      <c r="I95" s="91">
        <v>190</v>
      </c>
    </row>
    <row r="96" spans="1:9" hidden="1" outlineLevel="1" x14ac:dyDescent="0.35">
      <c r="A96" s="83" t="s">
        <v>7833</v>
      </c>
      <c r="B96" s="7" t="s">
        <v>8017</v>
      </c>
      <c r="C96" s="178" t="s">
        <v>7834</v>
      </c>
      <c r="D96" s="293" t="s">
        <v>8018</v>
      </c>
      <c r="E96" s="90">
        <v>7</v>
      </c>
      <c r="F96" s="185">
        <v>6</v>
      </c>
      <c r="G96" s="90">
        <f t="shared" si="2"/>
        <v>13</v>
      </c>
      <c r="H96" s="80">
        <v>43738</v>
      </c>
      <c r="I96" s="91">
        <v>150</v>
      </c>
    </row>
    <row r="97" spans="1:9" hidden="1" outlineLevel="1" x14ac:dyDescent="0.35">
      <c r="A97" s="83" t="s">
        <v>7833</v>
      </c>
      <c r="B97" s="7" t="s">
        <v>8019</v>
      </c>
      <c r="C97" s="178" t="s">
        <v>7834</v>
      </c>
      <c r="D97" s="293" t="s">
        <v>8020</v>
      </c>
      <c r="E97" s="90">
        <v>7</v>
      </c>
      <c r="F97" s="185">
        <v>5</v>
      </c>
      <c r="G97" s="90">
        <f t="shared" si="2"/>
        <v>12</v>
      </c>
      <c r="H97" s="80">
        <v>43738</v>
      </c>
      <c r="I97" s="91">
        <v>125</v>
      </c>
    </row>
    <row r="98" spans="1:9" hidden="1" outlineLevel="1" x14ac:dyDescent="0.35">
      <c r="A98" s="83" t="s">
        <v>7833</v>
      </c>
      <c r="B98" s="7" t="s">
        <v>8021</v>
      </c>
      <c r="C98" s="178" t="s">
        <v>7834</v>
      </c>
      <c r="D98" s="293" t="s">
        <v>8022</v>
      </c>
      <c r="E98" s="90">
        <v>4</v>
      </c>
      <c r="F98" s="185">
        <v>6</v>
      </c>
      <c r="G98" s="90">
        <f t="shared" si="2"/>
        <v>10</v>
      </c>
      <c r="H98" s="80">
        <v>43738</v>
      </c>
      <c r="I98" s="91">
        <v>100</v>
      </c>
    </row>
    <row r="99" spans="1:9" hidden="1" outlineLevel="1" x14ac:dyDescent="0.35">
      <c r="A99" s="83" t="s">
        <v>7833</v>
      </c>
      <c r="B99" s="7" t="s">
        <v>8023</v>
      </c>
      <c r="C99" s="178" t="s">
        <v>7834</v>
      </c>
      <c r="D99" s="293" t="s">
        <v>8024</v>
      </c>
      <c r="E99" s="90">
        <v>2</v>
      </c>
      <c r="F99" s="185">
        <v>10</v>
      </c>
      <c r="G99" s="90">
        <f t="shared" si="2"/>
        <v>12</v>
      </c>
      <c r="H99" s="80">
        <v>43738</v>
      </c>
      <c r="I99" s="91">
        <v>110</v>
      </c>
    </row>
    <row r="100" spans="1:9" hidden="1" outlineLevel="1" x14ac:dyDescent="0.35">
      <c r="A100" s="83" t="s">
        <v>7833</v>
      </c>
      <c r="B100" s="7" t="s">
        <v>8025</v>
      </c>
      <c r="C100" s="178" t="s">
        <v>7834</v>
      </c>
      <c r="D100" s="293" t="s">
        <v>8026</v>
      </c>
      <c r="E100" s="90">
        <v>9</v>
      </c>
      <c r="F100" s="185">
        <v>1</v>
      </c>
      <c r="G100" s="90">
        <f t="shared" si="2"/>
        <v>10</v>
      </c>
      <c r="H100" s="80">
        <v>43738</v>
      </c>
      <c r="I100" s="91">
        <v>90</v>
      </c>
    </row>
    <row r="101" spans="1:9" hidden="1" outlineLevel="1" x14ac:dyDescent="0.35">
      <c r="A101" s="83" t="s">
        <v>7833</v>
      </c>
      <c r="B101" s="7" t="s">
        <v>8027</v>
      </c>
      <c r="C101" s="178" t="s">
        <v>7834</v>
      </c>
      <c r="D101" s="293" t="s">
        <v>8028</v>
      </c>
      <c r="E101" s="90">
        <v>3</v>
      </c>
      <c r="F101" s="185">
        <v>3</v>
      </c>
      <c r="G101" s="90">
        <f t="shared" si="2"/>
        <v>6</v>
      </c>
      <c r="H101" s="80">
        <v>43738</v>
      </c>
      <c r="I101" s="91">
        <v>85</v>
      </c>
    </row>
    <row r="102" spans="1:9" ht="15" collapsed="1" thickBot="1" x14ac:dyDescent="0.4">
      <c r="A102" s="84" t="s">
        <v>7833</v>
      </c>
      <c r="B102" s="87"/>
      <c r="C102" s="184" t="s">
        <v>7834</v>
      </c>
      <c r="D102" s="135">
        <f>COUNTA(D40:D101)</f>
        <v>62</v>
      </c>
      <c r="E102" s="135">
        <f>SUM(E40:E101)</f>
        <v>304</v>
      </c>
      <c r="F102" s="135">
        <f>SUM(F40:F101)</f>
        <v>303</v>
      </c>
      <c r="G102" s="135">
        <f>SUM(G40:G101)</f>
        <v>607</v>
      </c>
      <c r="H102" s="105">
        <v>43738</v>
      </c>
      <c r="I102" s="136">
        <f>AVERAGE(I40:I101)</f>
        <v>144.37096774193549</v>
      </c>
    </row>
    <row r="103" spans="1:9" hidden="1" outlineLevel="1" x14ac:dyDescent="0.35">
      <c r="A103" s="85" t="s">
        <v>7835</v>
      </c>
      <c r="B103" s="88" t="s">
        <v>8029</v>
      </c>
      <c r="C103" s="99" t="s">
        <v>7836</v>
      </c>
      <c r="D103" s="85" t="s">
        <v>8030</v>
      </c>
      <c r="E103" s="111">
        <v>5</v>
      </c>
      <c r="F103" s="111">
        <v>2</v>
      </c>
      <c r="G103" s="112">
        <f t="shared" ref="G103:G136" si="3">E103+F103</f>
        <v>7</v>
      </c>
      <c r="H103" s="81">
        <v>43725</v>
      </c>
      <c r="I103" s="123">
        <v>500</v>
      </c>
    </row>
    <row r="104" spans="1:9" hidden="1" outlineLevel="1" x14ac:dyDescent="0.35">
      <c r="A104" s="83" t="s">
        <v>7835</v>
      </c>
      <c r="B104" s="86" t="s">
        <v>8031</v>
      </c>
      <c r="C104" s="92" t="s">
        <v>7836</v>
      </c>
      <c r="D104" s="83" t="s">
        <v>8032</v>
      </c>
      <c r="E104" s="89">
        <v>2</v>
      </c>
      <c r="F104" s="89">
        <v>2</v>
      </c>
      <c r="G104" s="90">
        <f t="shared" si="3"/>
        <v>4</v>
      </c>
      <c r="H104" s="81">
        <v>43725</v>
      </c>
      <c r="I104" s="91">
        <v>100</v>
      </c>
    </row>
    <row r="105" spans="1:9" hidden="1" outlineLevel="1" x14ac:dyDescent="0.35">
      <c r="A105" s="83" t="s">
        <v>7835</v>
      </c>
      <c r="B105" s="86" t="s">
        <v>8033</v>
      </c>
      <c r="C105" s="92" t="s">
        <v>7836</v>
      </c>
      <c r="D105" s="83" t="s">
        <v>8034</v>
      </c>
      <c r="E105" s="89">
        <v>3</v>
      </c>
      <c r="F105" s="89">
        <v>3</v>
      </c>
      <c r="G105" s="90">
        <f t="shared" si="3"/>
        <v>6</v>
      </c>
      <c r="H105" s="81">
        <v>43725</v>
      </c>
      <c r="I105" s="91">
        <v>150</v>
      </c>
    </row>
    <row r="106" spans="1:9" hidden="1" outlineLevel="1" x14ac:dyDescent="0.35">
      <c r="A106" s="83" t="s">
        <v>7835</v>
      </c>
      <c r="B106" s="86" t="s">
        <v>8035</v>
      </c>
      <c r="C106" s="92" t="s">
        <v>7836</v>
      </c>
      <c r="D106" s="83" t="s">
        <v>1191</v>
      </c>
      <c r="E106" s="89">
        <v>4</v>
      </c>
      <c r="F106" s="89">
        <v>3</v>
      </c>
      <c r="G106" s="90">
        <f t="shared" si="3"/>
        <v>7</v>
      </c>
      <c r="H106" s="81">
        <v>43725</v>
      </c>
      <c r="I106" s="91">
        <v>120</v>
      </c>
    </row>
    <row r="107" spans="1:9" hidden="1" outlineLevel="1" x14ac:dyDescent="0.35">
      <c r="A107" s="83" t="s">
        <v>7835</v>
      </c>
      <c r="B107" s="86" t="s">
        <v>8036</v>
      </c>
      <c r="C107" s="92" t="s">
        <v>7836</v>
      </c>
      <c r="D107" s="83" t="s">
        <v>8037</v>
      </c>
      <c r="E107" s="89">
        <v>6</v>
      </c>
      <c r="F107" s="89">
        <v>8</v>
      </c>
      <c r="G107" s="90">
        <f t="shared" si="3"/>
        <v>14</v>
      </c>
      <c r="H107" s="81">
        <v>43725</v>
      </c>
      <c r="I107" s="91">
        <v>1000</v>
      </c>
    </row>
    <row r="108" spans="1:9" hidden="1" outlineLevel="1" x14ac:dyDescent="0.35">
      <c r="A108" s="83" t="s">
        <v>7835</v>
      </c>
      <c r="B108" s="86" t="s">
        <v>8038</v>
      </c>
      <c r="C108" s="92" t="s">
        <v>7836</v>
      </c>
      <c r="D108" s="83" t="s">
        <v>8039</v>
      </c>
      <c r="E108" s="89">
        <v>4</v>
      </c>
      <c r="F108" s="89">
        <v>6</v>
      </c>
      <c r="G108" s="90">
        <f t="shared" si="3"/>
        <v>10</v>
      </c>
      <c r="H108" s="81">
        <v>43725</v>
      </c>
      <c r="I108" s="91">
        <v>200</v>
      </c>
    </row>
    <row r="109" spans="1:9" hidden="1" outlineLevel="1" x14ac:dyDescent="0.35">
      <c r="A109" s="83" t="s">
        <v>7835</v>
      </c>
      <c r="B109" s="86" t="s">
        <v>8040</v>
      </c>
      <c r="C109" s="92" t="s">
        <v>7836</v>
      </c>
      <c r="D109" s="83" t="s">
        <v>8041</v>
      </c>
      <c r="E109" s="89">
        <v>5</v>
      </c>
      <c r="F109" s="89">
        <v>7</v>
      </c>
      <c r="G109" s="90">
        <f t="shared" si="3"/>
        <v>12</v>
      </c>
      <c r="H109" s="81">
        <v>43725</v>
      </c>
      <c r="I109" s="91">
        <v>250</v>
      </c>
    </row>
    <row r="110" spans="1:9" hidden="1" outlineLevel="1" x14ac:dyDescent="0.35">
      <c r="A110" s="83" t="s">
        <v>7835</v>
      </c>
      <c r="B110" s="86" t="s">
        <v>8042</v>
      </c>
      <c r="C110" s="92" t="s">
        <v>7836</v>
      </c>
      <c r="D110" s="83" t="s">
        <v>8043</v>
      </c>
      <c r="E110" s="89">
        <v>5</v>
      </c>
      <c r="F110" s="89">
        <v>7</v>
      </c>
      <c r="G110" s="90">
        <f t="shared" si="3"/>
        <v>12</v>
      </c>
      <c r="H110" s="81">
        <v>43725</v>
      </c>
      <c r="I110" s="91">
        <v>500</v>
      </c>
    </row>
    <row r="111" spans="1:9" hidden="1" outlineLevel="1" x14ac:dyDescent="0.35">
      <c r="A111" s="83" t="s">
        <v>7835</v>
      </c>
      <c r="B111" s="86" t="s">
        <v>8044</v>
      </c>
      <c r="C111" s="92" t="s">
        <v>7836</v>
      </c>
      <c r="D111" s="83" t="s">
        <v>8045</v>
      </c>
      <c r="E111" s="89">
        <v>5</v>
      </c>
      <c r="F111" s="89">
        <v>7</v>
      </c>
      <c r="G111" s="90">
        <f t="shared" si="3"/>
        <v>12</v>
      </c>
      <c r="H111" s="81">
        <v>43725</v>
      </c>
      <c r="I111" s="91">
        <v>100</v>
      </c>
    </row>
    <row r="112" spans="1:9" hidden="1" outlineLevel="1" x14ac:dyDescent="0.35">
      <c r="A112" s="83" t="s">
        <v>7835</v>
      </c>
      <c r="B112" s="86" t="s">
        <v>8046</v>
      </c>
      <c r="C112" s="92" t="s">
        <v>7836</v>
      </c>
      <c r="D112" s="92" t="s">
        <v>8047</v>
      </c>
      <c r="E112" s="89">
        <v>4</v>
      </c>
      <c r="F112" s="89">
        <v>6</v>
      </c>
      <c r="G112" s="90">
        <f t="shared" si="3"/>
        <v>10</v>
      </c>
      <c r="H112" s="81">
        <v>43725</v>
      </c>
      <c r="I112" s="91">
        <v>1000</v>
      </c>
    </row>
    <row r="113" spans="1:9" hidden="1" outlineLevel="1" x14ac:dyDescent="0.35">
      <c r="A113" s="83" t="s">
        <v>7835</v>
      </c>
      <c r="B113" s="86" t="s">
        <v>8048</v>
      </c>
      <c r="C113" s="92" t="s">
        <v>7836</v>
      </c>
      <c r="D113" s="92" t="s">
        <v>8049</v>
      </c>
      <c r="E113" s="89">
        <v>2</v>
      </c>
      <c r="F113" s="89">
        <v>4</v>
      </c>
      <c r="G113" s="90">
        <f t="shared" si="3"/>
        <v>6</v>
      </c>
      <c r="H113" s="81">
        <v>43725</v>
      </c>
      <c r="I113" s="91">
        <v>60</v>
      </c>
    </row>
    <row r="114" spans="1:9" hidden="1" outlineLevel="1" x14ac:dyDescent="0.35">
      <c r="A114" s="83" t="s">
        <v>7835</v>
      </c>
      <c r="B114" s="86" t="s">
        <v>8050</v>
      </c>
      <c r="C114" s="92" t="s">
        <v>7836</v>
      </c>
      <c r="D114" s="92" t="s">
        <v>8051</v>
      </c>
      <c r="E114" s="89">
        <v>0</v>
      </c>
      <c r="F114" s="89">
        <v>1</v>
      </c>
      <c r="G114" s="90">
        <f t="shared" si="3"/>
        <v>1</v>
      </c>
      <c r="H114" s="81">
        <v>43725</v>
      </c>
      <c r="I114" s="91">
        <v>80</v>
      </c>
    </row>
    <row r="115" spans="1:9" hidden="1" outlineLevel="1" x14ac:dyDescent="0.35">
      <c r="A115" s="83" t="s">
        <v>7835</v>
      </c>
      <c r="B115" s="86" t="s">
        <v>8052</v>
      </c>
      <c r="C115" s="92" t="s">
        <v>7836</v>
      </c>
      <c r="D115" s="92" t="s">
        <v>8053</v>
      </c>
      <c r="E115" s="89">
        <v>0</v>
      </c>
      <c r="F115" s="89">
        <v>1</v>
      </c>
      <c r="G115" s="90">
        <f t="shared" si="3"/>
        <v>1</v>
      </c>
      <c r="H115" s="81">
        <v>43725</v>
      </c>
      <c r="I115" s="91">
        <v>50</v>
      </c>
    </row>
    <row r="116" spans="1:9" hidden="1" outlineLevel="1" x14ac:dyDescent="0.35">
      <c r="A116" s="83" t="s">
        <v>7835</v>
      </c>
      <c r="B116" s="86" t="s">
        <v>8054</v>
      </c>
      <c r="C116" s="92" t="s">
        <v>7836</v>
      </c>
      <c r="D116" s="92" t="s">
        <v>8055</v>
      </c>
      <c r="E116" s="89">
        <v>1</v>
      </c>
      <c r="F116" s="89">
        <v>2</v>
      </c>
      <c r="G116" s="90">
        <f t="shared" si="3"/>
        <v>3</v>
      </c>
      <c r="H116" s="81">
        <v>43725</v>
      </c>
      <c r="I116" s="91">
        <v>80</v>
      </c>
    </row>
    <row r="117" spans="1:9" hidden="1" outlineLevel="1" x14ac:dyDescent="0.35">
      <c r="A117" s="83" t="s">
        <v>7835</v>
      </c>
      <c r="B117" s="86" t="s">
        <v>8056</v>
      </c>
      <c r="C117" s="92" t="s">
        <v>7836</v>
      </c>
      <c r="D117" s="92" t="s">
        <v>8057</v>
      </c>
      <c r="E117" s="89">
        <v>2</v>
      </c>
      <c r="F117" s="89">
        <v>5</v>
      </c>
      <c r="G117" s="90">
        <f t="shared" si="3"/>
        <v>7</v>
      </c>
      <c r="H117" s="81">
        <v>43725</v>
      </c>
      <c r="I117" s="91">
        <v>30</v>
      </c>
    </row>
    <row r="118" spans="1:9" hidden="1" outlineLevel="1" x14ac:dyDescent="0.35">
      <c r="A118" s="83" t="s">
        <v>7835</v>
      </c>
      <c r="B118" s="86" t="s">
        <v>8058</v>
      </c>
      <c r="C118" s="92" t="s">
        <v>7836</v>
      </c>
      <c r="D118" s="92" t="s">
        <v>8059</v>
      </c>
      <c r="E118" s="89">
        <v>3</v>
      </c>
      <c r="F118" s="89">
        <v>5</v>
      </c>
      <c r="G118" s="90">
        <f t="shared" si="3"/>
        <v>8</v>
      </c>
      <c r="H118" s="81">
        <v>43725</v>
      </c>
      <c r="I118" s="91">
        <v>500</v>
      </c>
    </row>
    <row r="119" spans="1:9" hidden="1" outlineLevel="1" x14ac:dyDescent="0.35">
      <c r="A119" s="83" t="s">
        <v>7835</v>
      </c>
      <c r="B119" s="86" t="s">
        <v>8060</v>
      </c>
      <c r="C119" s="92" t="s">
        <v>7836</v>
      </c>
      <c r="D119" s="92" t="s">
        <v>8061</v>
      </c>
      <c r="E119" s="89">
        <v>3</v>
      </c>
      <c r="F119" s="89">
        <v>5</v>
      </c>
      <c r="G119" s="90">
        <f t="shared" si="3"/>
        <v>8</v>
      </c>
      <c r="H119" s="81">
        <v>43725</v>
      </c>
      <c r="I119" s="91">
        <v>400</v>
      </c>
    </row>
    <row r="120" spans="1:9" hidden="1" outlineLevel="1" x14ac:dyDescent="0.35">
      <c r="A120" s="83" t="s">
        <v>7835</v>
      </c>
      <c r="B120" s="86" t="s">
        <v>8062</v>
      </c>
      <c r="C120" s="92" t="s">
        <v>7836</v>
      </c>
      <c r="D120" s="92" t="s">
        <v>8063</v>
      </c>
      <c r="E120" s="89">
        <v>4</v>
      </c>
      <c r="F120" s="89">
        <v>6</v>
      </c>
      <c r="G120" s="90">
        <f t="shared" si="3"/>
        <v>10</v>
      </c>
      <c r="H120" s="81">
        <v>43725</v>
      </c>
      <c r="I120" s="91">
        <v>800</v>
      </c>
    </row>
    <row r="121" spans="1:9" hidden="1" outlineLevel="1" x14ac:dyDescent="0.35">
      <c r="A121" s="83" t="s">
        <v>7835</v>
      </c>
      <c r="B121" s="86" t="s">
        <v>8064</v>
      </c>
      <c r="C121" s="92" t="s">
        <v>7836</v>
      </c>
      <c r="D121" s="92" t="s">
        <v>8065</v>
      </c>
      <c r="E121" s="89">
        <v>2</v>
      </c>
      <c r="F121" s="89">
        <v>4</v>
      </c>
      <c r="G121" s="90">
        <f t="shared" si="3"/>
        <v>6</v>
      </c>
      <c r="H121" s="81">
        <v>43725</v>
      </c>
      <c r="I121" s="91">
        <v>200</v>
      </c>
    </row>
    <row r="122" spans="1:9" hidden="1" outlineLevel="1" x14ac:dyDescent="0.35">
      <c r="A122" s="83" t="s">
        <v>7835</v>
      </c>
      <c r="B122" s="86" t="s">
        <v>8066</v>
      </c>
      <c r="C122" s="92" t="s">
        <v>7836</v>
      </c>
      <c r="D122" s="83" t="s">
        <v>8067</v>
      </c>
      <c r="E122" s="89">
        <v>7</v>
      </c>
      <c r="F122" s="89">
        <v>8</v>
      </c>
      <c r="G122" s="90">
        <f t="shared" si="3"/>
        <v>15</v>
      </c>
      <c r="H122" s="81">
        <v>43725</v>
      </c>
      <c r="I122" s="91">
        <v>100</v>
      </c>
    </row>
    <row r="123" spans="1:9" hidden="1" outlineLevel="1" x14ac:dyDescent="0.35">
      <c r="A123" s="83" t="s">
        <v>7835</v>
      </c>
      <c r="B123" s="86" t="s">
        <v>8068</v>
      </c>
      <c r="C123" s="92" t="s">
        <v>7836</v>
      </c>
      <c r="D123" s="83" t="s">
        <v>8069</v>
      </c>
      <c r="E123" s="89">
        <v>2</v>
      </c>
      <c r="F123" s="89">
        <v>4</v>
      </c>
      <c r="G123" s="90">
        <f t="shared" si="3"/>
        <v>6</v>
      </c>
      <c r="H123" s="81">
        <v>43725</v>
      </c>
      <c r="I123" s="91">
        <v>150</v>
      </c>
    </row>
    <row r="124" spans="1:9" hidden="1" outlineLevel="1" x14ac:dyDescent="0.35">
      <c r="A124" s="83" t="s">
        <v>7835</v>
      </c>
      <c r="B124" s="86" t="s">
        <v>8070</v>
      </c>
      <c r="C124" s="92" t="s">
        <v>7836</v>
      </c>
      <c r="D124" s="83" t="s">
        <v>8071</v>
      </c>
      <c r="E124" s="89">
        <v>4</v>
      </c>
      <c r="F124" s="89">
        <v>5</v>
      </c>
      <c r="G124" s="90">
        <f t="shared" si="3"/>
        <v>9</v>
      </c>
      <c r="H124" s="81">
        <v>43725</v>
      </c>
      <c r="I124" s="91">
        <v>250</v>
      </c>
    </row>
    <row r="125" spans="1:9" hidden="1" outlineLevel="1" x14ac:dyDescent="0.35">
      <c r="A125" s="83" t="s">
        <v>7835</v>
      </c>
      <c r="B125" s="86" t="s">
        <v>8072</v>
      </c>
      <c r="C125" s="92" t="s">
        <v>7836</v>
      </c>
      <c r="D125" s="83" t="s">
        <v>8073</v>
      </c>
      <c r="E125" s="89">
        <v>3</v>
      </c>
      <c r="F125" s="89">
        <v>5</v>
      </c>
      <c r="G125" s="90">
        <f t="shared" si="3"/>
        <v>8</v>
      </c>
      <c r="H125" s="81">
        <v>43725</v>
      </c>
      <c r="I125" s="91">
        <v>50</v>
      </c>
    </row>
    <row r="126" spans="1:9" hidden="1" outlineLevel="1" x14ac:dyDescent="0.35">
      <c r="A126" s="83" t="s">
        <v>7835</v>
      </c>
      <c r="B126" s="86" t="s">
        <v>8074</v>
      </c>
      <c r="C126" s="92" t="s">
        <v>7836</v>
      </c>
      <c r="D126" s="92" t="s">
        <v>8075</v>
      </c>
      <c r="E126" s="89">
        <v>6</v>
      </c>
      <c r="F126" s="89">
        <v>8</v>
      </c>
      <c r="G126" s="90">
        <f t="shared" si="3"/>
        <v>14</v>
      </c>
      <c r="H126" s="81">
        <v>43725</v>
      </c>
      <c r="I126" s="91">
        <v>200</v>
      </c>
    </row>
    <row r="127" spans="1:9" hidden="1" outlineLevel="1" x14ac:dyDescent="0.35">
      <c r="A127" s="83" t="s">
        <v>7835</v>
      </c>
      <c r="B127" s="86" t="s">
        <v>8076</v>
      </c>
      <c r="C127" s="92" t="s">
        <v>7836</v>
      </c>
      <c r="D127" s="92" t="s">
        <v>8077</v>
      </c>
      <c r="E127" s="89">
        <v>5</v>
      </c>
      <c r="F127" s="89">
        <v>7</v>
      </c>
      <c r="G127" s="90">
        <f t="shared" si="3"/>
        <v>12</v>
      </c>
      <c r="H127" s="81">
        <v>43725</v>
      </c>
      <c r="I127" s="91">
        <v>50</v>
      </c>
    </row>
    <row r="128" spans="1:9" hidden="1" outlineLevel="1" x14ac:dyDescent="0.35">
      <c r="A128" s="83" t="s">
        <v>7835</v>
      </c>
      <c r="B128" s="86" t="s">
        <v>8078</v>
      </c>
      <c r="C128" s="92" t="s">
        <v>7836</v>
      </c>
      <c r="D128" s="92" t="s">
        <v>8079</v>
      </c>
      <c r="E128" s="89">
        <v>0</v>
      </c>
      <c r="F128" s="89">
        <v>1</v>
      </c>
      <c r="G128" s="90">
        <f t="shared" si="3"/>
        <v>1</v>
      </c>
      <c r="H128" s="81">
        <v>43725</v>
      </c>
      <c r="I128" s="91">
        <v>70</v>
      </c>
    </row>
    <row r="129" spans="1:9" hidden="1" outlineLevel="1" x14ac:dyDescent="0.35">
      <c r="A129" s="83" t="s">
        <v>7835</v>
      </c>
      <c r="B129" s="86" t="s">
        <v>8080</v>
      </c>
      <c r="C129" s="92" t="s">
        <v>7836</v>
      </c>
      <c r="D129" s="92" t="s">
        <v>8081</v>
      </c>
      <c r="E129" s="89">
        <v>1</v>
      </c>
      <c r="F129" s="89">
        <v>3</v>
      </c>
      <c r="G129" s="90">
        <f t="shared" si="3"/>
        <v>4</v>
      </c>
      <c r="H129" s="81">
        <v>43725</v>
      </c>
      <c r="I129" s="91">
        <v>300</v>
      </c>
    </row>
    <row r="130" spans="1:9" hidden="1" outlineLevel="1" x14ac:dyDescent="0.35">
      <c r="A130" s="83" t="s">
        <v>7835</v>
      </c>
      <c r="B130" s="86" t="s">
        <v>8082</v>
      </c>
      <c r="C130" s="92" t="s">
        <v>7836</v>
      </c>
      <c r="D130" s="92" t="s">
        <v>8083</v>
      </c>
      <c r="E130" s="89">
        <v>0</v>
      </c>
      <c r="F130" s="89">
        <v>2</v>
      </c>
      <c r="G130" s="90">
        <f t="shared" si="3"/>
        <v>2</v>
      </c>
      <c r="H130" s="81">
        <v>43725</v>
      </c>
      <c r="I130" s="91">
        <v>120</v>
      </c>
    </row>
    <row r="131" spans="1:9" hidden="1" outlineLevel="1" x14ac:dyDescent="0.35">
      <c r="A131" s="83" t="s">
        <v>7835</v>
      </c>
      <c r="B131" s="86" t="s">
        <v>8084</v>
      </c>
      <c r="C131" s="92" t="s">
        <v>7836</v>
      </c>
      <c r="D131" s="92" t="s">
        <v>8085</v>
      </c>
      <c r="E131" s="89">
        <v>3</v>
      </c>
      <c r="F131" s="89">
        <v>5</v>
      </c>
      <c r="G131" s="90">
        <f t="shared" si="3"/>
        <v>8</v>
      </c>
      <c r="H131" s="81">
        <v>43725</v>
      </c>
      <c r="I131" s="91">
        <v>50</v>
      </c>
    </row>
    <row r="132" spans="1:9" hidden="1" outlineLevel="1" x14ac:dyDescent="0.35">
      <c r="A132" s="83" t="s">
        <v>7835</v>
      </c>
      <c r="B132" s="86" t="s">
        <v>8086</v>
      </c>
      <c r="C132" s="92" t="s">
        <v>7836</v>
      </c>
      <c r="D132" s="92" t="s">
        <v>6966</v>
      </c>
      <c r="E132" s="89">
        <v>0</v>
      </c>
      <c r="F132" s="89">
        <v>1</v>
      </c>
      <c r="G132" s="90">
        <f t="shared" si="3"/>
        <v>1</v>
      </c>
      <c r="H132" s="81">
        <v>43725</v>
      </c>
      <c r="I132" s="91">
        <v>80</v>
      </c>
    </row>
    <row r="133" spans="1:9" hidden="1" outlineLevel="1" x14ac:dyDescent="0.35">
      <c r="A133" s="83" t="s">
        <v>7835</v>
      </c>
      <c r="B133" s="86" t="s">
        <v>8087</v>
      </c>
      <c r="C133" s="92" t="s">
        <v>7836</v>
      </c>
      <c r="D133" s="92" t="s">
        <v>8088</v>
      </c>
      <c r="E133" s="89">
        <v>4</v>
      </c>
      <c r="F133" s="89">
        <v>7</v>
      </c>
      <c r="G133" s="90">
        <f t="shared" si="3"/>
        <v>11</v>
      </c>
      <c r="H133" s="81">
        <v>43725</v>
      </c>
      <c r="I133" s="91">
        <v>40</v>
      </c>
    </row>
    <row r="134" spans="1:9" hidden="1" outlineLevel="1" x14ac:dyDescent="0.35">
      <c r="A134" s="83" t="s">
        <v>7835</v>
      </c>
      <c r="B134" s="86" t="s">
        <v>8089</v>
      </c>
      <c r="C134" s="92" t="s">
        <v>7836</v>
      </c>
      <c r="D134" s="92" t="s">
        <v>8090</v>
      </c>
      <c r="E134" s="89">
        <v>3</v>
      </c>
      <c r="F134" s="89">
        <v>5</v>
      </c>
      <c r="G134" s="90">
        <f t="shared" si="3"/>
        <v>8</v>
      </c>
      <c r="H134" s="81">
        <v>43725</v>
      </c>
      <c r="I134" s="91">
        <v>600</v>
      </c>
    </row>
    <row r="135" spans="1:9" hidden="1" outlineLevel="1" x14ac:dyDescent="0.35">
      <c r="A135" s="83" t="s">
        <v>7835</v>
      </c>
      <c r="B135" s="86" t="s">
        <v>8091</v>
      </c>
      <c r="C135" s="92" t="s">
        <v>7836</v>
      </c>
      <c r="D135" s="92" t="s">
        <v>8092</v>
      </c>
      <c r="E135" s="89">
        <v>3</v>
      </c>
      <c r="F135" s="89">
        <v>4</v>
      </c>
      <c r="G135" s="90">
        <f t="shared" si="3"/>
        <v>7</v>
      </c>
      <c r="H135" s="81">
        <v>43725</v>
      </c>
      <c r="I135" s="91">
        <v>500</v>
      </c>
    </row>
    <row r="136" spans="1:9" hidden="1" outlineLevel="1" x14ac:dyDescent="0.35">
      <c r="A136" s="83" t="s">
        <v>7835</v>
      </c>
      <c r="B136" s="86" t="s">
        <v>8093</v>
      </c>
      <c r="C136" s="92" t="s">
        <v>7836</v>
      </c>
      <c r="D136" s="92" t="s">
        <v>8094</v>
      </c>
      <c r="E136" s="89">
        <v>6</v>
      </c>
      <c r="F136" s="89">
        <v>8</v>
      </c>
      <c r="G136" s="90">
        <f t="shared" si="3"/>
        <v>14</v>
      </c>
      <c r="H136" s="81">
        <v>43725</v>
      </c>
      <c r="I136" s="91">
        <v>900</v>
      </c>
    </row>
    <row r="137" spans="1:9" ht="15" collapsed="1" thickBot="1" x14ac:dyDescent="0.4">
      <c r="A137" s="84" t="s">
        <v>7835</v>
      </c>
      <c r="B137" s="87"/>
      <c r="C137" s="93" t="s">
        <v>7836</v>
      </c>
      <c r="D137" s="135">
        <f>COUNTA(D103:D136)</f>
        <v>34</v>
      </c>
      <c r="E137" s="135">
        <f>SUM(E103:E136)</f>
        <v>107</v>
      </c>
      <c r="F137" s="135">
        <f>SUM(F103:F136)</f>
        <v>157</v>
      </c>
      <c r="G137" s="135">
        <f>SUM(G103:G136)</f>
        <v>264</v>
      </c>
      <c r="H137" s="106">
        <v>43725</v>
      </c>
      <c r="I137" s="136">
        <f>AVERAGE(I103:I136)</f>
        <v>281.76470588235293</v>
      </c>
    </row>
    <row r="138" spans="1:9" hidden="1" outlineLevel="1" x14ac:dyDescent="0.35">
      <c r="A138" s="85" t="s">
        <v>7837</v>
      </c>
      <c r="B138" s="88" t="s">
        <v>8095</v>
      </c>
      <c r="C138" s="99" t="s">
        <v>7838</v>
      </c>
      <c r="D138" s="85" t="s">
        <v>8096</v>
      </c>
      <c r="E138" s="111">
        <v>3</v>
      </c>
      <c r="F138" s="111">
        <v>5</v>
      </c>
      <c r="G138" s="112">
        <f t="shared" ref="G138:G169" si="4">E138+F138</f>
        <v>8</v>
      </c>
      <c r="H138" s="80">
        <v>43731</v>
      </c>
      <c r="I138" s="123">
        <v>800</v>
      </c>
    </row>
    <row r="139" spans="1:9" hidden="1" outlineLevel="1" x14ac:dyDescent="0.35">
      <c r="A139" s="83" t="s">
        <v>7837</v>
      </c>
      <c r="B139" s="86" t="s">
        <v>8097</v>
      </c>
      <c r="C139" s="92" t="s">
        <v>7838</v>
      </c>
      <c r="D139" s="83" t="s">
        <v>8098</v>
      </c>
      <c r="E139" s="89">
        <v>5</v>
      </c>
      <c r="F139" s="89">
        <v>5</v>
      </c>
      <c r="G139" s="90">
        <f t="shared" si="4"/>
        <v>10</v>
      </c>
      <c r="H139" s="80">
        <v>43731</v>
      </c>
      <c r="I139" s="91">
        <v>400</v>
      </c>
    </row>
    <row r="140" spans="1:9" hidden="1" outlineLevel="1" x14ac:dyDescent="0.35">
      <c r="A140" s="83" t="s">
        <v>7837</v>
      </c>
      <c r="B140" s="86" t="s">
        <v>8099</v>
      </c>
      <c r="C140" s="92" t="s">
        <v>7838</v>
      </c>
      <c r="D140" s="83" t="s">
        <v>8100</v>
      </c>
      <c r="E140" s="89">
        <v>6</v>
      </c>
      <c r="F140" s="89">
        <v>7</v>
      </c>
      <c r="G140" s="90">
        <f t="shared" si="4"/>
        <v>13</v>
      </c>
      <c r="H140" s="80">
        <v>43731</v>
      </c>
      <c r="I140" s="91">
        <v>300</v>
      </c>
    </row>
    <row r="141" spans="1:9" hidden="1" outlineLevel="1" x14ac:dyDescent="0.35">
      <c r="A141" s="83" t="s">
        <v>7837</v>
      </c>
      <c r="B141" s="86" t="s">
        <v>8101</v>
      </c>
      <c r="C141" s="92" t="s">
        <v>7838</v>
      </c>
      <c r="D141" s="83" t="s">
        <v>8102</v>
      </c>
      <c r="E141" s="89">
        <v>5</v>
      </c>
      <c r="F141" s="89">
        <v>6</v>
      </c>
      <c r="G141" s="90">
        <f t="shared" si="4"/>
        <v>11</v>
      </c>
      <c r="H141" s="80">
        <v>43731</v>
      </c>
      <c r="I141" s="91">
        <v>600</v>
      </c>
    </row>
    <row r="142" spans="1:9" hidden="1" outlineLevel="1" x14ac:dyDescent="0.35">
      <c r="A142" s="83" t="s">
        <v>7837</v>
      </c>
      <c r="B142" s="86" t="s">
        <v>8103</v>
      </c>
      <c r="C142" s="92" t="s">
        <v>7838</v>
      </c>
      <c r="D142" s="83" t="s">
        <v>8104</v>
      </c>
      <c r="E142" s="89">
        <v>6</v>
      </c>
      <c r="F142" s="89">
        <v>9</v>
      </c>
      <c r="G142" s="90">
        <f t="shared" si="4"/>
        <v>15</v>
      </c>
      <c r="H142" s="80">
        <v>43731</v>
      </c>
      <c r="I142" s="91">
        <v>550</v>
      </c>
    </row>
    <row r="143" spans="1:9" hidden="1" outlineLevel="1" x14ac:dyDescent="0.35">
      <c r="A143" s="83" t="s">
        <v>7837</v>
      </c>
      <c r="B143" s="86" t="s">
        <v>8105</v>
      </c>
      <c r="C143" s="92" t="s">
        <v>7838</v>
      </c>
      <c r="D143" s="83" t="s">
        <v>8106</v>
      </c>
      <c r="E143" s="89">
        <v>5</v>
      </c>
      <c r="F143" s="89">
        <v>5</v>
      </c>
      <c r="G143" s="90">
        <f t="shared" si="4"/>
        <v>10</v>
      </c>
      <c r="H143" s="80">
        <v>43731</v>
      </c>
      <c r="I143" s="91">
        <v>750</v>
      </c>
    </row>
    <row r="144" spans="1:9" hidden="1" outlineLevel="1" x14ac:dyDescent="0.35">
      <c r="A144" s="83" t="s">
        <v>7837</v>
      </c>
      <c r="B144" s="86" t="s">
        <v>8107</v>
      </c>
      <c r="C144" s="92" t="s">
        <v>7838</v>
      </c>
      <c r="D144" s="83" t="s">
        <v>8108</v>
      </c>
      <c r="E144" s="89">
        <v>17</v>
      </c>
      <c r="F144" s="89">
        <v>15</v>
      </c>
      <c r="G144" s="90">
        <f t="shared" si="4"/>
        <v>32</v>
      </c>
      <c r="H144" s="80">
        <v>43731</v>
      </c>
      <c r="I144" s="91">
        <v>500</v>
      </c>
    </row>
    <row r="145" spans="1:9" hidden="1" outlineLevel="1" x14ac:dyDescent="0.35">
      <c r="A145" s="83" t="s">
        <v>7837</v>
      </c>
      <c r="B145" s="86" t="s">
        <v>8109</v>
      </c>
      <c r="C145" s="92" t="s">
        <v>7838</v>
      </c>
      <c r="D145" s="83" t="s">
        <v>8110</v>
      </c>
      <c r="E145" s="89">
        <v>9</v>
      </c>
      <c r="F145" s="89">
        <v>9</v>
      </c>
      <c r="G145" s="90">
        <f t="shared" si="4"/>
        <v>18</v>
      </c>
      <c r="H145" s="80">
        <v>43731</v>
      </c>
      <c r="I145" s="91">
        <v>550</v>
      </c>
    </row>
    <row r="146" spans="1:9" hidden="1" outlineLevel="1" x14ac:dyDescent="0.35">
      <c r="A146" s="83" t="s">
        <v>7837</v>
      </c>
      <c r="B146" s="86" t="s">
        <v>8111</v>
      </c>
      <c r="C146" s="92" t="s">
        <v>7838</v>
      </c>
      <c r="D146" s="83" t="s">
        <v>8112</v>
      </c>
      <c r="E146" s="89">
        <v>5</v>
      </c>
      <c r="F146" s="89">
        <v>5</v>
      </c>
      <c r="G146" s="90">
        <f t="shared" si="4"/>
        <v>10</v>
      </c>
      <c r="H146" s="80">
        <v>43731</v>
      </c>
      <c r="I146" s="91">
        <v>600</v>
      </c>
    </row>
    <row r="147" spans="1:9" hidden="1" outlineLevel="1" x14ac:dyDescent="0.35">
      <c r="A147" s="83" t="s">
        <v>7837</v>
      </c>
      <c r="B147" s="86" t="s">
        <v>8113</v>
      </c>
      <c r="C147" s="92" t="s">
        <v>7838</v>
      </c>
      <c r="D147" s="92" t="s">
        <v>8114</v>
      </c>
      <c r="E147" s="89">
        <v>19</v>
      </c>
      <c r="F147" s="89">
        <v>5</v>
      </c>
      <c r="G147" s="90">
        <f t="shared" si="4"/>
        <v>24</v>
      </c>
      <c r="H147" s="80">
        <v>43731</v>
      </c>
      <c r="I147" s="91">
        <v>1000</v>
      </c>
    </row>
    <row r="148" spans="1:9" hidden="1" outlineLevel="1" x14ac:dyDescent="0.35">
      <c r="A148" s="120" t="s">
        <v>7837</v>
      </c>
      <c r="B148" s="121" t="s">
        <v>8115</v>
      </c>
      <c r="C148" s="122" t="s">
        <v>7838</v>
      </c>
      <c r="D148" s="122" t="s">
        <v>8116</v>
      </c>
      <c r="E148" s="166">
        <v>11</v>
      </c>
      <c r="F148" s="166">
        <v>14</v>
      </c>
      <c r="G148" s="183">
        <f t="shared" si="4"/>
        <v>25</v>
      </c>
      <c r="H148" s="107">
        <v>43731</v>
      </c>
      <c r="I148" s="164">
        <v>3000</v>
      </c>
    </row>
    <row r="149" spans="1:9" hidden="1" outlineLevel="1" x14ac:dyDescent="0.35">
      <c r="A149" s="120" t="s">
        <v>7837</v>
      </c>
      <c r="B149" s="121" t="s">
        <v>8117</v>
      </c>
      <c r="C149" s="122" t="s">
        <v>7838</v>
      </c>
      <c r="D149" s="122" t="s">
        <v>8118</v>
      </c>
      <c r="E149" s="166">
        <v>18</v>
      </c>
      <c r="F149" s="166">
        <v>7</v>
      </c>
      <c r="G149" s="183">
        <f t="shared" si="4"/>
        <v>25</v>
      </c>
      <c r="H149" s="107">
        <v>43731</v>
      </c>
      <c r="I149" s="164">
        <v>1700</v>
      </c>
    </row>
    <row r="150" spans="1:9" hidden="1" outlineLevel="1" x14ac:dyDescent="0.35">
      <c r="A150" s="120" t="s">
        <v>7837</v>
      </c>
      <c r="B150" s="121" t="s">
        <v>8119</v>
      </c>
      <c r="C150" s="122" t="s">
        <v>7838</v>
      </c>
      <c r="D150" s="122" t="s">
        <v>8120</v>
      </c>
      <c r="E150" s="166">
        <v>6</v>
      </c>
      <c r="F150" s="166">
        <v>8</v>
      </c>
      <c r="G150" s="183">
        <f t="shared" si="4"/>
        <v>14</v>
      </c>
      <c r="H150" s="107">
        <v>43731</v>
      </c>
      <c r="I150" s="164">
        <v>6000</v>
      </c>
    </row>
    <row r="151" spans="1:9" hidden="1" outlineLevel="1" x14ac:dyDescent="0.35">
      <c r="A151" s="120" t="s">
        <v>7837</v>
      </c>
      <c r="B151" s="121" t="s">
        <v>8121</v>
      </c>
      <c r="C151" s="122" t="s">
        <v>7838</v>
      </c>
      <c r="D151" s="122" t="s">
        <v>8122</v>
      </c>
      <c r="E151" s="166">
        <v>2</v>
      </c>
      <c r="F151" s="166">
        <v>3</v>
      </c>
      <c r="G151" s="183">
        <f t="shared" si="4"/>
        <v>5</v>
      </c>
      <c r="H151" s="107">
        <v>43731</v>
      </c>
      <c r="I151" s="164">
        <v>6000</v>
      </c>
    </row>
    <row r="152" spans="1:9" hidden="1" outlineLevel="1" x14ac:dyDescent="0.35">
      <c r="A152" s="83" t="s">
        <v>7837</v>
      </c>
      <c r="B152" s="86" t="s">
        <v>8123</v>
      </c>
      <c r="C152" s="92" t="s">
        <v>7838</v>
      </c>
      <c r="D152" s="92" t="s">
        <v>8124</v>
      </c>
      <c r="E152" s="89">
        <v>2</v>
      </c>
      <c r="F152" s="89">
        <v>2</v>
      </c>
      <c r="G152" s="90">
        <f t="shared" si="4"/>
        <v>4</v>
      </c>
      <c r="H152" s="80">
        <v>43731</v>
      </c>
      <c r="I152" s="91">
        <v>150</v>
      </c>
    </row>
    <row r="153" spans="1:9" hidden="1" outlineLevel="1" x14ac:dyDescent="0.35">
      <c r="A153" s="83" t="s">
        <v>7837</v>
      </c>
      <c r="B153" s="86" t="s">
        <v>8125</v>
      </c>
      <c r="C153" s="92" t="s">
        <v>7838</v>
      </c>
      <c r="D153" s="92" t="s">
        <v>8126</v>
      </c>
      <c r="E153" s="89">
        <v>6</v>
      </c>
      <c r="F153" s="89">
        <v>7</v>
      </c>
      <c r="G153" s="90">
        <f t="shared" si="4"/>
        <v>13</v>
      </c>
      <c r="H153" s="80">
        <v>43731</v>
      </c>
      <c r="I153" s="91">
        <v>400</v>
      </c>
    </row>
    <row r="154" spans="1:9" hidden="1" outlineLevel="1" x14ac:dyDescent="0.35">
      <c r="A154" s="83" t="s">
        <v>7837</v>
      </c>
      <c r="B154" s="86" t="s">
        <v>8127</v>
      </c>
      <c r="C154" s="92" t="s">
        <v>7838</v>
      </c>
      <c r="D154" s="92" t="s">
        <v>8128</v>
      </c>
      <c r="E154" s="89">
        <v>4</v>
      </c>
      <c r="F154" s="89">
        <v>11</v>
      </c>
      <c r="G154" s="90">
        <f t="shared" si="4"/>
        <v>15</v>
      </c>
      <c r="H154" s="80">
        <v>43731</v>
      </c>
      <c r="I154" s="91">
        <v>400</v>
      </c>
    </row>
    <row r="155" spans="1:9" hidden="1" outlineLevel="1" x14ac:dyDescent="0.35">
      <c r="A155" s="83" t="s">
        <v>7837</v>
      </c>
      <c r="B155" s="86" t="s">
        <v>8129</v>
      </c>
      <c r="C155" s="92" t="s">
        <v>7838</v>
      </c>
      <c r="D155" s="92" t="s">
        <v>8130</v>
      </c>
      <c r="E155" s="89">
        <v>17</v>
      </c>
      <c r="F155" s="89">
        <v>19</v>
      </c>
      <c r="G155" s="90">
        <f t="shared" si="4"/>
        <v>36</v>
      </c>
      <c r="H155" s="80">
        <v>43731</v>
      </c>
      <c r="I155" s="91">
        <v>600</v>
      </c>
    </row>
    <row r="156" spans="1:9" hidden="1" outlineLevel="1" x14ac:dyDescent="0.35">
      <c r="A156" s="83" t="s">
        <v>7837</v>
      </c>
      <c r="B156" s="86" t="s">
        <v>8131</v>
      </c>
      <c r="C156" s="92" t="s">
        <v>7838</v>
      </c>
      <c r="D156" s="92" t="s">
        <v>8132</v>
      </c>
      <c r="E156" s="89">
        <v>2</v>
      </c>
      <c r="F156" s="89">
        <v>3</v>
      </c>
      <c r="G156" s="90">
        <f t="shared" si="4"/>
        <v>5</v>
      </c>
      <c r="H156" s="80">
        <v>43731</v>
      </c>
      <c r="I156" s="91">
        <v>250</v>
      </c>
    </row>
    <row r="157" spans="1:9" hidden="1" outlineLevel="1" x14ac:dyDescent="0.35">
      <c r="A157" s="83" t="s">
        <v>7837</v>
      </c>
      <c r="B157" s="86" t="s">
        <v>8133</v>
      </c>
      <c r="C157" s="92" t="s">
        <v>7838</v>
      </c>
      <c r="D157" s="83" t="s">
        <v>8134</v>
      </c>
      <c r="E157" s="89">
        <v>7</v>
      </c>
      <c r="F157" s="89">
        <v>9</v>
      </c>
      <c r="G157" s="90">
        <f t="shared" si="4"/>
        <v>16</v>
      </c>
      <c r="H157" s="80">
        <v>43731</v>
      </c>
      <c r="I157" s="91">
        <v>450</v>
      </c>
    </row>
    <row r="158" spans="1:9" hidden="1" outlineLevel="1" x14ac:dyDescent="0.35">
      <c r="A158" s="83" t="s">
        <v>7837</v>
      </c>
      <c r="B158" s="86" t="s">
        <v>8135</v>
      </c>
      <c r="C158" s="92" t="s">
        <v>7838</v>
      </c>
      <c r="D158" s="83" t="s">
        <v>8136</v>
      </c>
      <c r="E158" s="89">
        <v>4</v>
      </c>
      <c r="F158" s="89">
        <v>8</v>
      </c>
      <c r="G158" s="90">
        <f t="shared" si="4"/>
        <v>12</v>
      </c>
      <c r="H158" s="80">
        <v>43731</v>
      </c>
      <c r="I158" s="91">
        <v>450</v>
      </c>
    </row>
    <row r="159" spans="1:9" hidden="1" outlineLevel="1" x14ac:dyDescent="0.35">
      <c r="A159" s="83" t="s">
        <v>7837</v>
      </c>
      <c r="B159" s="86" t="s">
        <v>8137</v>
      </c>
      <c r="C159" s="92" t="s">
        <v>7838</v>
      </c>
      <c r="D159" s="83" t="s">
        <v>8138</v>
      </c>
      <c r="E159" s="89">
        <v>4</v>
      </c>
      <c r="F159" s="89">
        <v>3</v>
      </c>
      <c r="G159" s="90">
        <f t="shared" si="4"/>
        <v>7</v>
      </c>
      <c r="H159" s="80">
        <v>43731</v>
      </c>
      <c r="I159" s="91">
        <v>600</v>
      </c>
    </row>
    <row r="160" spans="1:9" hidden="1" outlineLevel="1" x14ac:dyDescent="0.35">
      <c r="A160" s="83" t="s">
        <v>7837</v>
      </c>
      <c r="B160" s="86" t="s">
        <v>8139</v>
      </c>
      <c r="C160" s="92" t="s">
        <v>7838</v>
      </c>
      <c r="D160" s="83" t="s">
        <v>8140</v>
      </c>
      <c r="E160" s="89">
        <v>5</v>
      </c>
      <c r="F160" s="89">
        <v>5</v>
      </c>
      <c r="G160" s="90">
        <f t="shared" si="4"/>
        <v>10</v>
      </c>
      <c r="H160" s="80">
        <v>43731</v>
      </c>
      <c r="I160" s="91">
        <v>600</v>
      </c>
    </row>
    <row r="161" spans="1:9" hidden="1" outlineLevel="1" x14ac:dyDescent="0.35">
      <c r="A161" s="83" t="s">
        <v>7837</v>
      </c>
      <c r="B161" s="86" t="s">
        <v>8141</v>
      </c>
      <c r="C161" s="92" t="s">
        <v>7838</v>
      </c>
      <c r="D161" s="92" t="s">
        <v>8142</v>
      </c>
      <c r="E161" s="89">
        <v>9</v>
      </c>
      <c r="F161" s="89">
        <v>2</v>
      </c>
      <c r="G161" s="90">
        <f t="shared" si="4"/>
        <v>11</v>
      </c>
      <c r="H161" s="80">
        <v>43731</v>
      </c>
      <c r="I161" s="91">
        <v>650</v>
      </c>
    </row>
    <row r="162" spans="1:9" hidden="1" outlineLevel="1" x14ac:dyDescent="0.35">
      <c r="A162" s="83" t="s">
        <v>7837</v>
      </c>
      <c r="B162" s="86" t="s">
        <v>8143</v>
      </c>
      <c r="C162" s="92" t="s">
        <v>7838</v>
      </c>
      <c r="D162" s="92" t="s">
        <v>8144</v>
      </c>
      <c r="E162" s="89">
        <v>6</v>
      </c>
      <c r="F162" s="89">
        <v>5</v>
      </c>
      <c r="G162" s="90">
        <f t="shared" si="4"/>
        <v>11</v>
      </c>
      <c r="H162" s="80">
        <v>43731</v>
      </c>
      <c r="I162" s="91">
        <v>750</v>
      </c>
    </row>
    <row r="163" spans="1:9" hidden="1" outlineLevel="1" x14ac:dyDescent="0.35">
      <c r="A163" s="83" t="s">
        <v>7837</v>
      </c>
      <c r="B163" s="86" t="s">
        <v>8145</v>
      </c>
      <c r="C163" s="92" t="s">
        <v>7838</v>
      </c>
      <c r="D163" s="92" t="s">
        <v>8146</v>
      </c>
      <c r="E163" s="89">
        <v>4</v>
      </c>
      <c r="F163" s="89">
        <v>4</v>
      </c>
      <c r="G163" s="90">
        <f t="shared" si="4"/>
        <v>8</v>
      </c>
      <c r="H163" s="80">
        <v>43731</v>
      </c>
      <c r="I163" s="91">
        <v>850</v>
      </c>
    </row>
    <row r="164" spans="1:9" hidden="1" outlineLevel="1" x14ac:dyDescent="0.35">
      <c r="A164" s="83" t="s">
        <v>7837</v>
      </c>
      <c r="B164" s="86" t="s">
        <v>8147</v>
      </c>
      <c r="C164" s="92" t="s">
        <v>7838</v>
      </c>
      <c r="D164" s="92" t="s">
        <v>8148</v>
      </c>
      <c r="E164" s="89">
        <v>5</v>
      </c>
      <c r="F164" s="89">
        <v>11</v>
      </c>
      <c r="G164" s="90">
        <f t="shared" si="4"/>
        <v>16</v>
      </c>
      <c r="H164" s="80">
        <v>43731</v>
      </c>
      <c r="I164" s="91">
        <v>800</v>
      </c>
    </row>
    <row r="165" spans="1:9" hidden="1" outlineLevel="1" x14ac:dyDescent="0.35">
      <c r="A165" s="83" t="s">
        <v>7837</v>
      </c>
      <c r="B165" s="86" t="s">
        <v>8149</v>
      </c>
      <c r="C165" s="92" t="s">
        <v>7838</v>
      </c>
      <c r="D165" s="92" t="s">
        <v>8150</v>
      </c>
      <c r="E165" s="89">
        <v>12</v>
      </c>
      <c r="F165" s="89">
        <v>12</v>
      </c>
      <c r="G165" s="90">
        <f t="shared" si="4"/>
        <v>24</v>
      </c>
      <c r="H165" s="80">
        <v>43731</v>
      </c>
      <c r="I165" s="91">
        <v>750</v>
      </c>
    </row>
    <row r="166" spans="1:9" hidden="1" outlineLevel="1" x14ac:dyDescent="0.35">
      <c r="A166" s="83" t="s">
        <v>7837</v>
      </c>
      <c r="B166" s="86" t="s">
        <v>8151</v>
      </c>
      <c r="C166" s="92" t="s">
        <v>7838</v>
      </c>
      <c r="D166" s="92" t="s">
        <v>8152</v>
      </c>
      <c r="E166" s="89">
        <v>6</v>
      </c>
      <c r="F166" s="89">
        <v>7</v>
      </c>
      <c r="G166" s="90">
        <f t="shared" si="4"/>
        <v>13</v>
      </c>
      <c r="H166" s="80">
        <v>43731</v>
      </c>
      <c r="I166" s="91">
        <v>350</v>
      </c>
    </row>
    <row r="167" spans="1:9" hidden="1" outlineLevel="1" x14ac:dyDescent="0.35">
      <c r="A167" s="83" t="s">
        <v>7837</v>
      </c>
      <c r="B167" s="86" t="s">
        <v>8153</v>
      </c>
      <c r="C167" s="92" t="s">
        <v>7838</v>
      </c>
      <c r="D167" s="92" t="s">
        <v>8154</v>
      </c>
      <c r="E167" s="89">
        <v>2</v>
      </c>
      <c r="F167" s="89">
        <v>5</v>
      </c>
      <c r="G167" s="90">
        <f t="shared" si="4"/>
        <v>7</v>
      </c>
      <c r="H167" s="80">
        <v>43731</v>
      </c>
      <c r="I167" s="91">
        <v>350</v>
      </c>
    </row>
    <row r="168" spans="1:9" hidden="1" outlineLevel="1" x14ac:dyDescent="0.35">
      <c r="A168" s="83" t="s">
        <v>7837</v>
      </c>
      <c r="B168" s="86" t="s">
        <v>8155</v>
      </c>
      <c r="C168" s="92" t="s">
        <v>7838</v>
      </c>
      <c r="D168" s="92" t="s">
        <v>8156</v>
      </c>
      <c r="E168" s="89">
        <v>2</v>
      </c>
      <c r="F168" s="89">
        <v>6</v>
      </c>
      <c r="G168" s="90">
        <f t="shared" si="4"/>
        <v>8</v>
      </c>
      <c r="H168" s="80">
        <v>43731</v>
      </c>
      <c r="I168" s="91">
        <v>350</v>
      </c>
    </row>
    <row r="169" spans="1:9" hidden="1" outlineLevel="1" x14ac:dyDescent="0.35">
      <c r="A169" s="83" t="s">
        <v>7837</v>
      </c>
      <c r="B169" s="86" t="s">
        <v>8157</v>
      </c>
      <c r="C169" s="92" t="s">
        <v>7838</v>
      </c>
      <c r="D169" s="92" t="s">
        <v>8158</v>
      </c>
      <c r="E169" s="89">
        <v>4</v>
      </c>
      <c r="F169" s="89">
        <v>4</v>
      </c>
      <c r="G169" s="90">
        <f t="shared" si="4"/>
        <v>8</v>
      </c>
      <c r="H169" s="80">
        <v>43731</v>
      </c>
      <c r="I169" s="91">
        <v>500</v>
      </c>
    </row>
    <row r="170" spans="1:9" ht="15" collapsed="1" thickBot="1" x14ac:dyDescent="0.4">
      <c r="A170" s="84" t="s">
        <v>7837</v>
      </c>
      <c r="B170" s="87"/>
      <c r="C170" s="93" t="s">
        <v>7838</v>
      </c>
      <c r="D170" s="135">
        <f>COUNTA(D138:D169)</f>
        <v>32</v>
      </c>
      <c r="E170" s="135">
        <f>SUM(E138:E169)</f>
        <v>218</v>
      </c>
      <c r="F170" s="135">
        <f>SUM(F138:F169)</f>
        <v>226</v>
      </c>
      <c r="G170" s="135">
        <f>SUM(G138:G169)</f>
        <v>444</v>
      </c>
      <c r="H170" s="105">
        <v>43731</v>
      </c>
      <c r="I170" s="161">
        <f>AVERAGE(I138:I169)</f>
        <v>1000</v>
      </c>
    </row>
    <row r="171" spans="1:9" hidden="1" outlineLevel="1" x14ac:dyDescent="0.35">
      <c r="A171" s="85" t="s">
        <v>7839</v>
      </c>
      <c r="B171" s="88" t="s">
        <v>8159</v>
      </c>
      <c r="C171" s="99" t="s">
        <v>7840</v>
      </c>
      <c r="D171" s="85" t="s">
        <v>8160</v>
      </c>
      <c r="E171" s="111">
        <v>5</v>
      </c>
      <c r="F171" s="111">
        <v>3</v>
      </c>
      <c r="G171" s="112">
        <f t="shared" ref="G171:G202" si="5">E171+F171</f>
        <v>8</v>
      </c>
      <c r="H171" s="80">
        <v>43743</v>
      </c>
      <c r="I171" s="123">
        <v>600</v>
      </c>
    </row>
    <row r="172" spans="1:9" hidden="1" outlineLevel="1" x14ac:dyDescent="0.35">
      <c r="A172" s="83" t="s">
        <v>7839</v>
      </c>
      <c r="B172" s="86" t="s">
        <v>8161</v>
      </c>
      <c r="C172" s="92" t="s">
        <v>7840</v>
      </c>
      <c r="D172" s="83" t="s">
        <v>8162</v>
      </c>
      <c r="E172" s="89">
        <v>8</v>
      </c>
      <c r="F172" s="89">
        <v>5</v>
      </c>
      <c r="G172" s="90">
        <f t="shared" si="5"/>
        <v>13</v>
      </c>
      <c r="H172" s="80">
        <v>43743</v>
      </c>
      <c r="I172" s="91">
        <v>100</v>
      </c>
    </row>
    <row r="173" spans="1:9" hidden="1" outlineLevel="1" x14ac:dyDescent="0.35">
      <c r="A173" s="83" t="s">
        <v>7839</v>
      </c>
      <c r="B173" s="86" t="s">
        <v>8163</v>
      </c>
      <c r="C173" s="92" t="s">
        <v>7840</v>
      </c>
      <c r="D173" s="83" t="s">
        <v>8164</v>
      </c>
      <c r="E173" s="89">
        <v>10</v>
      </c>
      <c r="F173" s="89">
        <v>9</v>
      </c>
      <c r="G173" s="90">
        <f t="shared" si="5"/>
        <v>19</v>
      </c>
      <c r="H173" s="80">
        <v>43743</v>
      </c>
      <c r="I173" s="91">
        <v>180</v>
      </c>
    </row>
    <row r="174" spans="1:9" hidden="1" outlineLevel="1" x14ac:dyDescent="0.35">
      <c r="A174" s="83" t="s">
        <v>7839</v>
      </c>
      <c r="B174" s="86" t="s">
        <v>8165</v>
      </c>
      <c r="C174" s="92" t="s">
        <v>7840</v>
      </c>
      <c r="D174" s="83" t="s">
        <v>8166</v>
      </c>
      <c r="E174" s="89">
        <v>7</v>
      </c>
      <c r="F174" s="89">
        <v>3</v>
      </c>
      <c r="G174" s="90">
        <f t="shared" si="5"/>
        <v>10</v>
      </c>
      <c r="H174" s="80">
        <v>43743</v>
      </c>
      <c r="I174" s="91">
        <v>160</v>
      </c>
    </row>
    <row r="175" spans="1:9" hidden="1" outlineLevel="1" x14ac:dyDescent="0.35">
      <c r="A175" s="83" t="s">
        <v>7839</v>
      </c>
      <c r="B175" s="86" t="s">
        <v>8167</v>
      </c>
      <c r="C175" s="92" t="s">
        <v>7840</v>
      </c>
      <c r="D175" s="83" t="s">
        <v>8168</v>
      </c>
      <c r="E175" s="89">
        <v>4</v>
      </c>
      <c r="F175" s="89">
        <v>7</v>
      </c>
      <c r="G175" s="90">
        <f t="shared" si="5"/>
        <v>11</v>
      </c>
      <c r="H175" s="80">
        <v>43743</v>
      </c>
      <c r="I175" s="91">
        <v>100</v>
      </c>
    </row>
    <row r="176" spans="1:9" hidden="1" outlineLevel="1" x14ac:dyDescent="0.35">
      <c r="A176" s="83" t="s">
        <v>7839</v>
      </c>
      <c r="B176" s="86" t="s">
        <v>8169</v>
      </c>
      <c r="C176" s="92" t="s">
        <v>7840</v>
      </c>
      <c r="D176" s="83" t="s">
        <v>8170</v>
      </c>
      <c r="E176" s="89">
        <v>12</v>
      </c>
      <c r="F176" s="89">
        <v>3</v>
      </c>
      <c r="G176" s="90">
        <f t="shared" si="5"/>
        <v>15</v>
      </c>
      <c r="H176" s="80">
        <v>43743</v>
      </c>
      <c r="I176" s="91">
        <v>80</v>
      </c>
    </row>
    <row r="177" spans="1:9" hidden="1" outlineLevel="1" x14ac:dyDescent="0.35">
      <c r="A177" s="83" t="s">
        <v>7839</v>
      </c>
      <c r="B177" s="86" t="s">
        <v>8171</v>
      </c>
      <c r="C177" s="92" t="s">
        <v>7840</v>
      </c>
      <c r="D177" s="83" t="s">
        <v>8172</v>
      </c>
      <c r="E177" s="89">
        <v>2</v>
      </c>
      <c r="F177" s="89">
        <v>6</v>
      </c>
      <c r="G177" s="90">
        <f t="shared" si="5"/>
        <v>8</v>
      </c>
      <c r="H177" s="80">
        <v>43743</v>
      </c>
      <c r="I177" s="91">
        <v>110</v>
      </c>
    </row>
    <row r="178" spans="1:9" hidden="1" outlineLevel="1" x14ac:dyDescent="0.35">
      <c r="A178" s="83" t="s">
        <v>7839</v>
      </c>
      <c r="B178" s="86" t="s">
        <v>8173</v>
      </c>
      <c r="C178" s="92" t="s">
        <v>7840</v>
      </c>
      <c r="D178" s="83" t="s">
        <v>8174</v>
      </c>
      <c r="E178" s="89">
        <v>7</v>
      </c>
      <c r="F178" s="89">
        <v>4</v>
      </c>
      <c r="G178" s="90">
        <f t="shared" si="5"/>
        <v>11</v>
      </c>
      <c r="H178" s="80">
        <v>43743</v>
      </c>
      <c r="I178" s="91">
        <v>160</v>
      </c>
    </row>
    <row r="179" spans="1:9" hidden="1" outlineLevel="1" x14ac:dyDescent="0.35">
      <c r="A179" s="83" t="s">
        <v>7839</v>
      </c>
      <c r="B179" s="86" t="s">
        <v>8175</v>
      </c>
      <c r="C179" s="92" t="s">
        <v>7840</v>
      </c>
      <c r="D179" s="83" t="s">
        <v>8176</v>
      </c>
      <c r="E179" s="89">
        <v>8</v>
      </c>
      <c r="F179" s="89">
        <v>4</v>
      </c>
      <c r="G179" s="90">
        <f t="shared" si="5"/>
        <v>12</v>
      </c>
      <c r="H179" s="80">
        <v>43743</v>
      </c>
      <c r="I179" s="91">
        <v>140</v>
      </c>
    </row>
    <row r="180" spans="1:9" hidden="1" outlineLevel="1" x14ac:dyDescent="0.35">
      <c r="A180" s="83" t="s">
        <v>7839</v>
      </c>
      <c r="B180" s="86" t="s">
        <v>8177</v>
      </c>
      <c r="C180" s="92" t="s">
        <v>7840</v>
      </c>
      <c r="D180" s="92" t="s">
        <v>8178</v>
      </c>
      <c r="E180" s="89">
        <v>2</v>
      </c>
      <c r="F180" s="89">
        <v>4</v>
      </c>
      <c r="G180" s="90">
        <f t="shared" si="5"/>
        <v>6</v>
      </c>
      <c r="H180" s="80">
        <v>43743</v>
      </c>
      <c r="I180" s="91">
        <v>120</v>
      </c>
    </row>
    <row r="181" spans="1:9" hidden="1" outlineLevel="1" x14ac:dyDescent="0.35">
      <c r="A181" s="83" t="s">
        <v>7839</v>
      </c>
      <c r="B181" s="86" t="s">
        <v>8179</v>
      </c>
      <c r="C181" s="92" t="s">
        <v>7840</v>
      </c>
      <c r="D181" s="92" t="s">
        <v>8180</v>
      </c>
      <c r="E181" s="89">
        <v>4</v>
      </c>
      <c r="F181" s="89">
        <v>5</v>
      </c>
      <c r="G181" s="90">
        <f t="shared" si="5"/>
        <v>9</v>
      </c>
      <c r="H181" s="80">
        <v>43743</v>
      </c>
      <c r="I181" s="91">
        <v>90</v>
      </c>
    </row>
    <row r="182" spans="1:9" hidden="1" outlineLevel="1" x14ac:dyDescent="0.35">
      <c r="A182" s="83" t="s">
        <v>7839</v>
      </c>
      <c r="B182" s="86" t="s">
        <v>8181</v>
      </c>
      <c r="C182" s="92" t="s">
        <v>7840</v>
      </c>
      <c r="D182" s="92" t="s">
        <v>8182</v>
      </c>
      <c r="E182" s="89">
        <v>10</v>
      </c>
      <c r="F182" s="89">
        <v>4</v>
      </c>
      <c r="G182" s="90">
        <f t="shared" si="5"/>
        <v>14</v>
      </c>
      <c r="H182" s="80">
        <v>43743</v>
      </c>
      <c r="I182" s="91">
        <v>200</v>
      </c>
    </row>
    <row r="183" spans="1:9" hidden="1" outlineLevel="1" x14ac:dyDescent="0.35">
      <c r="A183" s="83" t="s">
        <v>7839</v>
      </c>
      <c r="B183" s="86" t="s">
        <v>8183</v>
      </c>
      <c r="C183" s="92" t="s">
        <v>7840</v>
      </c>
      <c r="D183" s="92" t="s">
        <v>8184</v>
      </c>
      <c r="E183" s="89">
        <v>11</v>
      </c>
      <c r="F183" s="89">
        <v>6</v>
      </c>
      <c r="G183" s="90">
        <f t="shared" si="5"/>
        <v>17</v>
      </c>
      <c r="H183" s="80">
        <v>43743</v>
      </c>
      <c r="I183" s="91">
        <v>180</v>
      </c>
    </row>
    <row r="184" spans="1:9" hidden="1" outlineLevel="1" x14ac:dyDescent="0.35">
      <c r="A184" s="83" t="s">
        <v>7839</v>
      </c>
      <c r="B184" s="86" t="s">
        <v>8185</v>
      </c>
      <c r="C184" s="92" t="s">
        <v>7840</v>
      </c>
      <c r="D184" s="92" t="s">
        <v>8186</v>
      </c>
      <c r="E184" s="89">
        <v>1</v>
      </c>
      <c r="F184" s="89">
        <v>4</v>
      </c>
      <c r="G184" s="90">
        <f t="shared" si="5"/>
        <v>5</v>
      </c>
      <c r="H184" s="80">
        <v>43743</v>
      </c>
      <c r="I184" s="91">
        <v>60</v>
      </c>
    </row>
    <row r="185" spans="1:9" hidden="1" outlineLevel="1" x14ac:dyDescent="0.35">
      <c r="A185" s="83" t="s">
        <v>7839</v>
      </c>
      <c r="B185" s="86" t="s">
        <v>8187</v>
      </c>
      <c r="C185" s="92" t="s">
        <v>7840</v>
      </c>
      <c r="D185" s="92" t="s">
        <v>8188</v>
      </c>
      <c r="E185" s="89">
        <v>6</v>
      </c>
      <c r="F185" s="89">
        <v>4</v>
      </c>
      <c r="G185" s="90">
        <f t="shared" si="5"/>
        <v>10</v>
      </c>
      <c r="H185" s="80">
        <v>43743</v>
      </c>
      <c r="I185" s="91">
        <v>50</v>
      </c>
    </row>
    <row r="186" spans="1:9" hidden="1" outlineLevel="1" x14ac:dyDescent="0.35">
      <c r="A186" s="83" t="s">
        <v>7839</v>
      </c>
      <c r="B186" s="86" t="s">
        <v>8189</v>
      </c>
      <c r="C186" s="92" t="s">
        <v>7840</v>
      </c>
      <c r="D186" s="92" t="s">
        <v>8190</v>
      </c>
      <c r="E186" s="89">
        <v>9</v>
      </c>
      <c r="F186" s="89">
        <v>6</v>
      </c>
      <c r="G186" s="90">
        <f t="shared" si="5"/>
        <v>15</v>
      </c>
      <c r="H186" s="80">
        <v>43743</v>
      </c>
      <c r="I186" s="91">
        <v>60</v>
      </c>
    </row>
    <row r="187" spans="1:9" hidden="1" outlineLevel="1" x14ac:dyDescent="0.35">
      <c r="A187" s="83" t="s">
        <v>7839</v>
      </c>
      <c r="B187" s="86" t="s">
        <v>8191</v>
      </c>
      <c r="C187" s="92" t="s">
        <v>7840</v>
      </c>
      <c r="D187" s="92" t="s">
        <v>8192</v>
      </c>
      <c r="E187" s="89">
        <v>3</v>
      </c>
      <c r="F187" s="89">
        <v>4</v>
      </c>
      <c r="G187" s="90">
        <f t="shared" si="5"/>
        <v>7</v>
      </c>
      <c r="H187" s="80">
        <v>43743</v>
      </c>
      <c r="I187" s="91">
        <v>75</v>
      </c>
    </row>
    <row r="188" spans="1:9" hidden="1" outlineLevel="1" x14ac:dyDescent="0.35">
      <c r="A188" s="83" t="s">
        <v>7839</v>
      </c>
      <c r="B188" s="86" t="s">
        <v>8193</v>
      </c>
      <c r="C188" s="92" t="s">
        <v>7840</v>
      </c>
      <c r="D188" s="92" t="s">
        <v>8194</v>
      </c>
      <c r="E188" s="89">
        <v>3</v>
      </c>
      <c r="F188" s="89">
        <v>6</v>
      </c>
      <c r="G188" s="90">
        <f t="shared" si="5"/>
        <v>9</v>
      </c>
      <c r="H188" s="80">
        <v>43743</v>
      </c>
      <c r="I188" s="91">
        <v>80</v>
      </c>
    </row>
    <row r="189" spans="1:9" hidden="1" outlineLevel="1" x14ac:dyDescent="0.35">
      <c r="A189" s="83" t="s">
        <v>7839</v>
      </c>
      <c r="B189" s="86" t="s">
        <v>8195</v>
      </c>
      <c r="C189" s="92" t="s">
        <v>7840</v>
      </c>
      <c r="D189" s="92" t="s">
        <v>8196</v>
      </c>
      <c r="E189" s="89">
        <v>1</v>
      </c>
      <c r="F189" s="89">
        <v>2</v>
      </c>
      <c r="G189" s="90">
        <f t="shared" si="5"/>
        <v>3</v>
      </c>
      <c r="H189" s="80">
        <v>43743</v>
      </c>
      <c r="I189" s="91">
        <v>140</v>
      </c>
    </row>
    <row r="190" spans="1:9" hidden="1" outlineLevel="1" x14ac:dyDescent="0.35">
      <c r="A190" s="83" t="s">
        <v>7839</v>
      </c>
      <c r="B190" s="86" t="s">
        <v>8197</v>
      </c>
      <c r="C190" s="92" t="s">
        <v>7840</v>
      </c>
      <c r="D190" s="83" t="s">
        <v>8198</v>
      </c>
      <c r="E190" s="89">
        <v>4</v>
      </c>
      <c r="F190" s="89">
        <v>7</v>
      </c>
      <c r="G190" s="90">
        <f t="shared" si="5"/>
        <v>11</v>
      </c>
      <c r="H190" s="80">
        <v>43743</v>
      </c>
      <c r="I190" s="91">
        <v>80</v>
      </c>
    </row>
    <row r="191" spans="1:9" hidden="1" outlineLevel="1" x14ac:dyDescent="0.35">
      <c r="A191" s="83" t="s">
        <v>7839</v>
      </c>
      <c r="B191" s="86" t="s">
        <v>8199</v>
      </c>
      <c r="C191" s="92" t="s">
        <v>7840</v>
      </c>
      <c r="D191" s="83" t="s">
        <v>8200</v>
      </c>
      <c r="E191" s="89">
        <v>6</v>
      </c>
      <c r="F191" s="89">
        <v>4</v>
      </c>
      <c r="G191" s="90">
        <f t="shared" si="5"/>
        <v>10</v>
      </c>
      <c r="H191" s="80">
        <v>43743</v>
      </c>
      <c r="I191" s="91">
        <v>90</v>
      </c>
    </row>
    <row r="192" spans="1:9" hidden="1" outlineLevel="1" x14ac:dyDescent="0.35">
      <c r="A192" s="83" t="s">
        <v>7839</v>
      </c>
      <c r="B192" s="86" t="s">
        <v>8201</v>
      </c>
      <c r="C192" s="92" t="s">
        <v>7840</v>
      </c>
      <c r="D192" s="83" t="s">
        <v>8202</v>
      </c>
      <c r="E192" s="89">
        <v>8</v>
      </c>
      <c r="F192" s="89">
        <v>7</v>
      </c>
      <c r="G192" s="90">
        <f t="shared" si="5"/>
        <v>15</v>
      </c>
      <c r="H192" s="80">
        <v>43743</v>
      </c>
      <c r="I192" s="91">
        <v>160</v>
      </c>
    </row>
    <row r="193" spans="1:9" hidden="1" outlineLevel="1" x14ac:dyDescent="0.35">
      <c r="A193" s="83" t="s">
        <v>7839</v>
      </c>
      <c r="B193" s="86" t="s">
        <v>8203</v>
      </c>
      <c r="C193" s="92" t="s">
        <v>7840</v>
      </c>
      <c r="D193" s="83" t="s">
        <v>5173</v>
      </c>
      <c r="E193" s="89">
        <v>10</v>
      </c>
      <c r="F193" s="89">
        <v>13</v>
      </c>
      <c r="G193" s="90">
        <f t="shared" si="5"/>
        <v>23</v>
      </c>
      <c r="H193" s="80">
        <v>43743</v>
      </c>
      <c r="I193" s="91">
        <v>70</v>
      </c>
    </row>
    <row r="194" spans="1:9" hidden="1" outlineLevel="1" x14ac:dyDescent="0.35">
      <c r="A194" s="83" t="s">
        <v>7839</v>
      </c>
      <c r="B194" s="86" t="s">
        <v>8204</v>
      </c>
      <c r="C194" s="92" t="s">
        <v>7840</v>
      </c>
      <c r="D194" s="92" t="s">
        <v>8205</v>
      </c>
      <c r="E194" s="89">
        <v>11</v>
      </c>
      <c r="F194" s="89">
        <v>9</v>
      </c>
      <c r="G194" s="90">
        <f t="shared" si="5"/>
        <v>20</v>
      </c>
      <c r="H194" s="80">
        <v>43743</v>
      </c>
      <c r="I194" s="91">
        <v>180</v>
      </c>
    </row>
    <row r="195" spans="1:9" hidden="1" outlineLevel="1" x14ac:dyDescent="0.35">
      <c r="A195" s="83" t="s">
        <v>7839</v>
      </c>
      <c r="B195" s="86" t="s">
        <v>8206</v>
      </c>
      <c r="C195" s="92" t="s">
        <v>7840</v>
      </c>
      <c r="D195" s="92" t="s">
        <v>8207</v>
      </c>
      <c r="E195" s="89">
        <v>7</v>
      </c>
      <c r="F195" s="89">
        <v>6</v>
      </c>
      <c r="G195" s="90">
        <f t="shared" si="5"/>
        <v>13</v>
      </c>
      <c r="H195" s="80">
        <v>43743</v>
      </c>
      <c r="I195" s="91">
        <v>50</v>
      </c>
    </row>
    <row r="196" spans="1:9" hidden="1" outlineLevel="1" x14ac:dyDescent="0.35">
      <c r="A196" s="83" t="s">
        <v>7839</v>
      </c>
      <c r="B196" s="86" t="s">
        <v>8208</v>
      </c>
      <c r="C196" s="92" t="s">
        <v>7840</v>
      </c>
      <c r="D196" s="92" t="s">
        <v>8209</v>
      </c>
      <c r="E196" s="89">
        <v>9</v>
      </c>
      <c r="F196" s="89">
        <v>7</v>
      </c>
      <c r="G196" s="90">
        <f t="shared" si="5"/>
        <v>16</v>
      </c>
      <c r="H196" s="80">
        <v>43743</v>
      </c>
      <c r="I196" s="91">
        <v>145</v>
      </c>
    </row>
    <row r="197" spans="1:9" hidden="1" outlineLevel="1" x14ac:dyDescent="0.35">
      <c r="A197" s="83" t="s">
        <v>7839</v>
      </c>
      <c r="B197" s="86" t="s">
        <v>8210</v>
      </c>
      <c r="C197" s="92" t="s">
        <v>7840</v>
      </c>
      <c r="D197" s="92" t="s">
        <v>8211</v>
      </c>
      <c r="E197" s="89">
        <v>12</v>
      </c>
      <c r="F197" s="89">
        <v>3</v>
      </c>
      <c r="G197" s="90">
        <f t="shared" si="5"/>
        <v>15</v>
      </c>
      <c r="H197" s="80">
        <v>43743</v>
      </c>
      <c r="I197" s="91">
        <v>60</v>
      </c>
    </row>
    <row r="198" spans="1:9" hidden="1" outlineLevel="1" x14ac:dyDescent="0.35">
      <c r="A198" s="83" t="s">
        <v>7839</v>
      </c>
      <c r="B198" s="86" t="s">
        <v>8212</v>
      </c>
      <c r="C198" s="92" t="s">
        <v>7840</v>
      </c>
      <c r="D198" s="92" t="s">
        <v>8213</v>
      </c>
      <c r="E198" s="89">
        <v>15</v>
      </c>
      <c r="F198" s="89">
        <v>5</v>
      </c>
      <c r="G198" s="90">
        <f t="shared" si="5"/>
        <v>20</v>
      </c>
      <c r="H198" s="80">
        <v>43743</v>
      </c>
      <c r="I198" s="91">
        <v>190</v>
      </c>
    </row>
    <row r="199" spans="1:9" hidden="1" outlineLevel="1" x14ac:dyDescent="0.35">
      <c r="A199" s="83" t="s">
        <v>7839</v>
      </c>
      <c r="B199" s="86" t="s">
        <v>8214</v>
      </c>
      <c r="C199" s="92" t="s">
        <v>7840</v>
      </c>
      <c r="D199" s="92" t="s">
        <v>8215</v>
      </c>
      <c r="E199" s="89">
        <v>1</v>
      </c>
      <c r="F199" s="89">
        <v>4</v>
      </c>
      <c r="G199" s="90">
        <f t="shared" si="5"/>
        <v>5</v>
      </c>
      <c r="H199" s="80">
        <v>43743</v>
      </c>
      <c r="I199" s="91">
        <v>120</v>
      </c>
    </row>
    <row r="200" spans="1:9" hidden="1" outlineLevel="1" x14ac:dyDescent="0.35">
      <c r="A200" s="83" t="s">
        <v>7839</v>
      </c>
      <c r="B200" s="86" t="s">
        <v>8216</v>
      </c>
      <c r="C200" s="92" t="s">
        <v>7840</v>
      </c>
      <c r="D200" s="92" t="s">
        <v>8217</v>
      </c>
      <c r="E200" s="89">
        <v>1</v>
      </c>
      <c r="F200" s="89">
        <v>2</v>
      </c>
      <c r="G200" s="90">
        <f t="shared" si="5"/>
        <v>3</v>
      </c>
      <c r="H200" s="80">
        <v>43743</v>
      </c>
      <c r="I200" s="91">
        <v>70</v>
      </c>
    </row>
    <row r="201" spans="1:9" hidden="1" outlineLevel="1" x14ac:dyDescent="0.35">
      <c r="A201" s="83" t="s">
        <v>7839</v>
      </c>
      <c r="B201" s="86" t="s">
        <v>8218</v>
      </c>
      <c r="C201" s="92" t="s">
        <v>7840</v>
      </c>
      <c r="D201" s="92" t="s">
        <v>8219</v>
      </c>
      <c r="E201" s="89">
        <v>10</v>
      </c>
      <c r="F201" s="89">
        <v>5</v>
      </c>
      <c r="G201" s="90">
        <f t="shared" si="5"/>
        <v>15</v>
      </c>
      <c r="H201" s="80">
        <v>43743</v>
      </c>
      <c r="I201" s="91">
        <v>160</v>
      </c>
    </row>
    <row r="202" spans="1:9" hidden="1" outlineLevel="1" x14ac:dyDescent="0.35">
      <c r="A202" s="83" t="s">
        <v>7839</v>
      </c>
      <c r="B202" s="86" t="s">
        <v>8220</v>
      </c>
      <c r="C202" s="92" t="s">
        <v>7840</v>
      </c>
      <c r="D202" s="92" t="s">
        <v>8221</v>
      </c>
      <c r="E202" s="89">
        <v>3</v>
      </c>
      <c r="F202" s="89">
        <v>2</v>
      </c>
      <c r="G202" s="90">
        <f t="shared" si="5"/>
        <v>5</v>
      </c>
      <c r="H202" s="80">
        <v>43743</v>
      </c>
      <c r="I202" s="91">
        <v>90</v>
      </c>
    </row>
    <row r="203" spans="1:9" hidden="1" outlineLevel="1" x14ac:dyDescent="0.35">
      <c r="A203" s="83" t="s">
        <v>7839</v>
      </c>
      <c r="B203" s="86" t="s">
        <v>8222</v>
      </c>
      <c r="C203" s="92" t="s">
        <v>7840</v>
      </c>
      <c r="D203" s="92" t="s">
        <v>8223</v>
      </c>
      <c r="E203" s="89">
        <v>8</v>
      </c>
      <c r="F203" s="89">
        <v>3</v>
      </c>
      <c r="G203" s="90">
        <f t="shared" ref="G203:G234" si="6">E203+F203</f>
        <v>11</v>
      </c>
      <c r="H203" s="80">
        <v>43743</v>
      </c>
      <c r="I203" s="91">
        <v>100</v>
      </c>
    </row>
    <row r="204" spans="1:9" hidden="1" outlineLevel="1" x14ac:dyDescent="0.35">
      <c r="A204" s="83" t="s">
        <v>7839</v>
      </c>
      <c r="B204" s="86" t="s">
        <v>8224</v>
      </c>
      <c r="C204" s="92" t="s">
        <v>7840</v>
      </c>
      <c r="D204" s="92" t="s">
        <v>8225</v>
      </c>
      <c r="E204" s="89">
        <v>6</v>
      </c>
      <c r="F204" s="89">
        <v>4</v>
      </c>
      <c r="G204" s="90">
        <f t="shared" si="6"/>
        <v>10</v>
      </c>
      <c r="H204" s="80">
        <v>43743</v>
      </c>
      <c r="I204" s="91">
        <v>200</v>
      </c>
    </row>
    <row r="205" spans="1:9" hidden="1" outlineLevel="1" x14ac:dyDescent="0.35">
      <c r="A205" s="83" t="s">
        <v>7839</v>
      </c>
      <c r="B205" s="86" t="s">
        <v>8226</v>
      </c>
      <c r="C205" s="92" t="s">
        <v>7840</v>
      </c>
      <c r="D205" s="92" t="s">
        <v>8227</v>
      </c>
      <c r="E205" s="89">
        <v>7</v>
      </c>
      <c r="F205" s="89">
        <v>6</v>
      </c>
      <c r="G205" s="90">
        <f t="shared" si="6"/>
        <v>13</v>
      </c>
      <c r="H205" s="80">
        <v>43743</v>
      </c>
      <c r="I205" s="91">
        <v>145</v>
      </c>
    </row>
    <row r="206" spans="1:9" hidden="1" outlineLevel="1" x14ac:dyDescent="0.35">
      <c r="A206" s="83" t="s">
        <v>7839</v>
      </c>
      <c r="B206" s="86" t="s">
        <v>8228</v>
      </c>
      <c r="C206" s="92" t="s">
        <v>7840</v>
      </c>
      <c r="D206" s="92" t="s">
        <v>8229</v>
      </c>
      <c r="E206" s="89">
        <v>4</v>
      </c>
      <c r="F206" s="89">
        <v>4</v>
      </c>
      <c r="G206" s="90">
        <f t="shared" si="6"/>
        <v>8</v>
      </c>
      <c r="H206" s="80">
        <v>43743</v>
      </c>
      <c r="I206" s="91">
        <v>120</v>
      </c>
    </row>
    <row r="207" spans="1:9" hidden="1" outlineLevel="1" x14ac:dyDescent="0.35">
      <c r="A207" s="83" t="s">
        <v>7839</v>
      </c>
      <c r="B207" s="86" t="s">
        <v>8230</v>
      </c>
      <c r="C207" s="92" t="s">
        <v>7840</v>
      </c>
      <c r="D207" s="92" t="s">
        <v>8231</v>
      </c>
      <c r="E207" s="89">
        <v>8</v>
      </c>
      <c r="F207" s="89">
        <v>4</v>
      </c>
      <c r="G207" s="90">
        <f t="shared" si="6"/>
        <v>12</v>
      </c>
      <c r="H207" s="80">
        <v>43743</v>
      </c>
      <c r="I207" s="91">
        <v>125</v>
      </c>
    </row>
    <row r="208" spans="1:9" hidden="1" outlineLevel="1" x14ac:dyDescent="0.35">
      <c r="A208" s="83" t="s">
        <v>7839</v>
      </c>
      <c r="B208" s="86" t="s">
        <v>8232</v>
      </c>
      <c r="C208" s="92" t="s">
        <v>7840</v>
      </c>
      <c r="D208" s="92" t="s">
        <v>8233</v>
      </c>
      <c r="E208" s="89">
        <v>4</v>
      </c>
      <c r="F208" s="89">
        <v>9</v>
      </c>
      <c r="G208" s="90">
        <f t="shared" si="6"/>
        <v>13</v>
      </c>
      <c r="H208" s="80">
        <v>43743</v>
      </c>
      <c r="I208" s="91">
        <v>100</v>
      </c>
    </row>
    <row r="209" spans="1:9" hidden="1" outlineLevel="1" x14ac:dyDescent="0.35">
      <c r="A209" s="83" t="s">
        <v>7839</v>
      </c>
      <c r="B209" s="86" t="s">
        <v>8234</v>
      </c>
      <c r="C209" s="92" t="s">
        <v>7840</v>
      </c>
      <c r="D209" s="92" t="s">
        <v>8235</v>
      </c>
      <c r="E209" s="89">
        <v>4</v>
      </c>
      <c r="F209" s="89">
        <v>4</v>
      </c>
      <c r="G209" s="90">
        <f t="shared" si="6"/>
        <v>8</v>
      </c>
      <c r="H209" s="80">
        <v>43743</v>
      </c>
      <c r="I209" s="91">
        <v>140</v>
      </c>
    </row>
    <row r="210" spans="1:9" hidden="1" outlineLevel="1" x14ac:dyDescent="0.35">
      <c r="A210" s="83" t="s">
        <v>7839</v>
      </c>
      <c r="B210" s="86" t="s">
        <v>8236</v>
      </c>
      <c r="C210" s="92" t="s">
        <v>7840</v>
      </c>
      <c r="D210" s="92" t="s">
        <v>8237</v>
      </c>
      <c r="E210" s="89">
        <v>3</v>
      </c>
      <c r="F210" s="89">
        <v>2</v>
      </c>
      <c r="G210" s="90">
        <f t="shared" si="6"/>
        <v>5</v>
      </c>
      <c r="H210" s="80">
        <v>43743</v>
      </c>
      <c r="I210" s="91">
        <v>80</v>
      </c>
    </row>
    <row r="211" spans="1:9" hidden="1" outlineLevel="1" x14ac:dyDescent="0.35">
      <c r="A211" s="83" t="s">
        <v>7839</v>
      </c>
      <c r="B211" s="86" t="s">
        <v>8238</v>
      </c>
      <c r="C211" s="92" t="s">
        <v>7840</v>
      </c>
      <c r="D211" s="92" t="s">
        <v>8239</v>
      </c>
      <c r="E211" s="89">
        <v>3</v>
      </c>
      <c r="F211" s="89">
        <v>3</v>
      </c>
      <c r="G211" s="90">
        <f t="shared" si="6"/>
        <v>6</v>
      </c>
      <c r="H211" s="80">
        <v>43743</v>
      </c>
      <c r="I211" s="91">
        <v>70</v>
      </c>
    </row>
    <row r="212" spans="1:9" hidden="1" outlineLevel="1" x14ac:dyDescent="0.35">
      <c r="A212" s="83" t="s">
        <v>7839</v>
      </c>
      <c r="B212" s="86" t="s">
        <v>8240</v>
      </c>
      <c r="C212" s="92" t="s">
        <v>7840</v>
      </c>
      <c r="D212" s="92" t="s">
        <v>8241</v>
      </c>
      <c r="E212" s="89">
        <v>6</v>
      </c>
      <c r="F212" s="89">
        <v>4</v>
      </c>
      <c r="G212" s="90">
        <f t="shared" si="6"/>
        <v>10</v>
      </c>
      <c r="H212" s="80">
        <v>43743</v>
      </c>
      <c r="I212" s="91">
        <v>40</v>
      </c>
    </row>
    <row r="213" spans="1:9" hidden="1" outlineLevel="1" x14ac:dyDescent="0.35">
      <c r="A213" s="83" t="s">
        <v>7839</v>
      </c>
      <c r="B213" s="86" t="s">
        <v>8242</v>
      </c>
      <c r="C213" s="92" t="s">
        <v>7840</v>
      </c>
      <c r="D213" s="83" t="s">
        <v>8243</v>
      </c>
      <c r="E213" s="89">
        <v>4</v>
      </c>
      <c r="F213" s="89">
        <v>4</v>
      </c>
      <c r="G213" s="90">
        <f t="shared" si="6"/>
        <v>8</v>
      </c>
      <c r="H213" s="80">
        <v>43743</v>
      </c>
      <c r="I213" s="91">
        <v>100</v>
      </c>
    </row>
    <row r="214" spans="1:9" hidden="1" outlineLevel="1" x14ac:dyDescent="0.35">
      <c r="A214" s="83" t="s">
        <v>7839</v>
      </c>
      <c r="B214" s="86" t="s">
        <v>8244</v>
      </c>
      <c r="C214" s="92" t="s">
        <v>7840</v>
      </c>
      <c r="D214" s="92" t="s">
        <v>8245</v>
      </c>
      <c r="E214" s="89">
        <v>16</v>
      </c>
      <c r="F214" s="89">
        <v>13</v>
      </c>
      <c r="G214" s="90">
        <f t="shared" si="6"/>
        <v>29</v>
      </c>
      <c r="H214" s="80">
        <v>43743</v>
      </c>
      <c r="I214" s="91">
        <v>110</v>
      </c>
    </row>
    <row r="215" spans="1:9" hidden="1" outlineLevel="1" x14ac:dyDescent="0.35">
      <c r="A215" s="83" t="s">
        <v>7839</v>
      </c>
      <c r="B215" s="86" t="s">
        <v>8246</v>
      </c>
      <c r="C215" s="92" t="s">
        <v>7840</v>
      </c>
      <c r="D215" s="92" t="s">
        <v>8247</v>
      </c>
      <c r="E215" s="89">
        <v>6</v>
      </c>
      <c r="F215" s="89">
        <v>4</v>
      </c>
      <c r="G215" s="90">
        <f t="shared" si="6"/>
        <v>10</v>
      </c>
      <c r="H215" s="80">
        <v>43743</v>
      </c>
      <c r="I215" s="91">
        <v>190</v>
      </c>
    </row>
    <row r="216" spans="1:9" hidden="1" outlineLevel="1" x14ac:dyDescent="0.35">
      <c r="A216" s="83" t="s">
        <v>7839</v>
      </c>
      <c r="B216" s="86" t="s">
        <v>8248</v>
      </c>
      <c r="C216" s="92" t="s">
        <v>7840</v>
      </c>
      <c r="D216" s="92" t="s">
        <v>796</v>
      </c>
      <c r="E216" s="89">
        <v>3</v>
      </c>
      <c r="F216" s="89">
        <v>3</v>
      </c>
      <c r="G216" s="90">
        <f t="shared" si="6"/>
        <v>6</v>
      </c>
      <c r="H216" s="80">
        <v>43743</v>
      </c>
      <c r="I216" s="91">
        <v>130</v>
      </c>
    </row>
    <row r="217" spans="1:9" hidden="1" outlineLevel="1" x14ac:dyDescent="0.35">
      <c r="A217" s="83" t="s">
        <v>7839</v>
      </c>
      <c r="B217" s="86" t="s">
        <v>8249</v>
      </c>
      <c r="C217" s="92" t="s">
        <v>7840</v>
      </c>
      <c r="D217" s="92" t="s">
        <v>8250</v>
      </c>
      <c r="E217" s="89">
        <v>4</v>
      </c>
      <c r="F217" s="89">
        <v>5</v>
      </c>
      <c r="G217" s="90">
        <f t="shared" si="6"/>
        <v>9</v>
      </c>
      <c r="H217" s="80">
        <v>43743</v>
      </c>
      <c r="I217" s="91">
        <v>80</v>
      </c>
    </row>
    <row r="218" spans="1:9" hidden="1" outlineLevel="1" x14ac:dyDescent="0.35">
      <c r="A218" s="83" t="s">
        <v>7839</v>
      </c>
      <c r="B218" s="86" t="s">
        <v>8251</v>
      </c>
      <c r="C218" s="92" t="s">
        <v>7840</v>
      </c>
      <c r="D218" s="92" t="s">
        <v>8252</v>
      </c>
      <c r="E218" s="89">
        <v>12</v>
      </c>
      <c r="F218" s="89">
        <v>16</v>
      </c>
      <c r="G218" s="90">
        <f t="shared" si="6"/>
        <v>28</v>
      </c>
      <c r="H218" s="80">
        <v>43743</v>
      </c>
      <c r="I218" s="91">
        <v>150</v>
      </c>
    </row>
    <row r="219" spans="1:9" hidden="1" outlineLevel="1" x14ac:dyDescent="0.35">
      <c r="A219" s="83" t="s">
        <v>7839</v>
      </c>
      <c r="B219" s="86" t="s">
        <v>8253</v>
      </c>
      <c r="C219" s="92" t="s">
        <v>7840</v>
      </c>
      <c r="D219" s="92" t="s">
        <v>8254</v>
      </c>
      <c r="E219" s="89">
        <v>4</v>
      </c>
      <c r="F219" s="89">
        <v>5</v>
      </c>
      <c r="G219" s="90">
        <f t="shared" si="6"/>
        <v>9</v>
      </c>
      <c r="H219" s="80">
        <v>43743</v>
      </c>
      <c r="I219" s="91">
        <v>60</v>
      </c>
    </row>
    <row r="220" spans="1:9" hidden="1" outlineLevel="1" x14ac:dyDescent="0.35">
      <c r="A220" s="83" t="s">
        <v>7839</v>
      </c>
      <c r="B220" s="86" t="s">
        <v>8255</v>
      </c>
      <c r="C220" s="92" t="s">
        <v>7840</v>
      </c>
      <c r="D220" s="92" t="s">
        <v>8256</v>
      </c>
      <c r="E220" s="89">
        <v>3</v>
      </c>
      <c r="F220" s="89">
        <v>2</v>
      </c>
      <c r="G220" s="90">
        <f t="shared" si="6"/>
        <v>5</v>
      </c>
      <c r="H220" s="80">
        <v>43743</v>
      </c>
      <c r="I220" s="91">
        <v>190</v>
      </c>
    </row>
    <row r="221" spans="1:9" hidden="1" outlineLevel="1" x14ac:dyDescent="0.35">
      <c r="A221" s="83" t="s">
        <v>7839</v>
      </c>
      <c r="B221" s="86" t="s">
        <v>8257</v>
      </c>
      <c r="C221" s="92" t="s">
        <v>7840</v>
      </c>
      <c r="D221" s="92" t="s">
        <v>2037</v>
      </c>
      <c r="E221" s="89">
        <v>2</v>
      </c>
      <c r="F221" s="89">
        <v>2</v>
      </c>
      <c r="G221" s="90">
        <f t="shared" si="6"/>
        <v>4</v>
      </c>
      <c r="H221" s="80">
        <v>43743</v>
      </c>
      <c r="I221" s="91">
        <v>80</v>
      </c>
    </row>
    <row r="222" spans="1:9" hidden="1" outlineLevel="1" x14ac:dyDescent="0.35">
      <c r="A222" s="83" t="s">
        <v>7839</v>
      </c>
      <c r="B222" s="86" t="s">
        <v>8258</v>
      </c>
      <c r="C222" s="92" t="s">
        <v>7840</v>
      </c>
      <c r="D222" s="92" t="s">
        <v>8259</v>
      </c>
      <c r="E222" s="89">
        <v>1</v>
      </c>
      <c r="F222" s="89">
        <v>2</v>
      </c>
      <c r="G222" s="90">
        <f t="shared" si="6"/>
        <v>3</v>
      </c>
      <c r="H222" s="80">
        <v>43743</v>
      </c>
      <c r="I222" s="91">
        <v>130</v>
      </c>
    </row>
    <row r="223" spans="1:9" hidden="1" outlineLevel="1" x14ac:dyDescent="0.35">
      <c r="A223" s="83" t="s">
        <v>7839</v>
      </c>
      <c r="B223" s="86" t="s">
        <v>8260</v>
      </c>
      <c r="C223" s="92" t="s">
        <v>7840</v>
      </c>
      <c r="D223" s="92" t="s">
        <v>6437</v>
      </c>
      <c r="E223" s="89">
        <v>2</v>
      </c>
      <c r="F223" s="89">
        <v>2</v>
      </c>
      <c r="G223" s="90">
        <f t="shared" si="6"/>
        <v>4</v>
      </c>
      <c r="H223" s="80">
        <v>43743</v>
      </c>
      <c r="I223" s="91">
        <v>90</v>
      </c>
    </row>
    <row r="224" spans="1:9" hidden="1" outlineLevel="1" x14ac:dyDescent="0.35">
      <c r="A224" s="83" t="s">
        <v>7839</v>
      </c>
      <c r="B224" s="86" t="s">
        <v>8261</v>
      </c>
      <c r="C224" s="92" t="s">
        <v>7840</v>
      </c>
      <c r="D224" s="92" t="s">
        <v>8262</v>
      </c>
      <c r="E224" s="89">
        <v>7</v>
      </c>
      <c r="F224" s="89">
        <v>8</v>
      </c>
      <c r="G224" s="90">
        <f t="shared" si="6"/>
        <v>15</v>
      </c>
      <c r="H224" s="80">
        <v>43743</v>
      </c>
      <c r="I224" s="91">
        <v>85</v>
      </c>
    </row>
    <row r="225" spans="1:9" hidden="1" outlineLevel="1" x14ac:dyDescent="0.35">
      <c r="A225" s="83" t="s">
        <v>7839</v>
      </c>
      <c r="B225" s="86" t="s">
        <v>8263</v>
      </c>
      <c r="C225" s="92" t="s">
        <v>7840</v>
      </c>
      <c r="D225" s="92" t="s">
        <v>8264</v>
      </c>
      <c r="E225" s="89">
        <v>9</v>
      </c>
      <c r="F225" s="89">
        <v>6</v>
      </c>
      <c r="G225" s="90">
        <f t="shared" si="6"/>
        <v>15</v>
      </c>
      <c r="H225" s="80">
        <v>43743</v>
      </c>
      <c r="I225" s="91">
        <v>100</v>
      </c>
    </row>
    <row r="226" spans="1:9" hidden="1" outlineLevel="1" x14ac:dyDescent="0.35">
      <c r="A226" s="83" t="s">
        <v>7839</v>
      </c>
      <c r="B226" s="86" t="s">
        <v>8265</v>
      </c>
      <c r="C226" s="92" t="s">
        <v>7840</v>
      </c>
      <c r="D226" s="92" t="s">
        <v>8266</v>
      </c>
      <c r="E226" s="89">
        <v>13</v>
      </c>
      <c r="F226" s="89">
        <v>5</v>
      </c>
      <c r="G226" s="90">
        <f t="shared" si="6"/>
        <v>18</v>
      </c>
      <c r="H226" s="80">
        <v>43743</v>
      </c>
      <c r="I226" s="91">
        <v>220</v>
      </c>
    </row>
    <row r="227" spans="1:9" hidden="1" outlineLevel="1" x14ac:dyDescent="0.35">
      <c r="A227" s="83" t="s">
        <v>7839</v>
      </c>
      <c r="B227" s="86" t="s">
        <v>8267</v>
      </c>
      <c r="C227" s="92" t="s">
        <v>7840</v>
      </c>
      <c r="D227" s="92" t="s">
        <v>8268</v>
      </c>
      <c r="E227" s="89">
        <v>6</v>
      </c>
      <c r="F227" s="89">
        <v>5</v>
      </c>
      <c r="G227" s="90">
        <f t="shared" si="6"/>
        <v>11</v>
      </c>
      <c r="H227" s="80">
        <v>43743</v>
      </c>
      <c r="I227" s="91">
        <v>110</v>
      </c>
    </row>
    <row r="228" spans="1:9" hidden="1" outlineLevel="1" x14ac:dyDescent="0.35">
      <c r="A228" s="83" t="s">
        <v>7839</v>
      </c>
      <c r="B228" s="86" t="s">
        <v>8269</v>
      </c>
      <c r="C228" s="92" t="s">
        <v>7840</v>
      </c>
      <c r="D228" s="92" t="s">
        <v>8270</v>
      </c>
      <c r="E228" s="89">
        <v>5</v>
      </c>
      <c r="F228" s="89">
        <v>5</v>
      </c>
      <c r="G228" s="90">
        <f t="shared" si="6"/>
        <v>10</v>
      </c>
      <c r="H228" s="80">
        <v>43743</v>
      </c>
      <c r="I228" s="91">
        <v>100</v>
      </c>
    </row>
    <row r="229" spans="1:9" hidden="1" outlineLevel="1" x14ac:dyDescent="0.35">
      <c r="A229" s="83" t="s">
        <v>7839</v>
      </c>
      <c r="B229" s="86" t="s">
        <v>8271</v>
      </c>
      <c r="C229" s="92" t="s">
        <v>7840</v>
      </c>
      <c r="D229" s="92" t="s">
        <v>8272</v>
      </c>
      <c r="E229" s="89">
        <v>4</v>
      </c>
      <c r="F229" s="89">
        <v>2</v>
      </c>
      <c r="G229" s="90">
        <f t="shared" si="6"/>
        <v>6</v>
      </c>
      <c r="H229" s="80">
        <v>43743</v>
      </c>
      <c r="I229" s="91">
        <v>150</v>
      </c>
    </row>
    <row r="230" spans="1:9" hidden="1" outlineLevel="1" x14ac:dyDescent="0.35">
      <c r="A230" s="83" t="s">
        <v>7839</v>
      </c>
      <c r="B230" s="86" t="s">
        <v>8273</v>
      </c>
      <c r="C230" s="92" t="s">
        <v>7840</v>
      </c>
      <c r="D230" s="83" t="s">
        <v>8274</v>
      </c>
      <c r="E230" s="89">
        <v>2</v>
      </c>
      <c r="F230" s="89">
        <v>4</v>
      </c>
      <c r="G230" s="90">
        <f t="shared" si="6"/>
        <v>6</v>
      </c>
      <c r="H230" s="80">
        <v>43743</v>
      </c>
      <c r="I230" s="91">
        <v>90</v>
      </c>
    </row>
    <row r="231" spans="1:9" hidden="1" outlineLevel="1" x14ac:dyDescent="0.35">
      <c r="A231" s="83" t="s">
        <v>7839</v>
      </c>
      <c r="B231" s="86" t="s">
        <v>8275</v>
      </c>
      <c r="C231" s="92" t="s">
        <v>7840</v>
      </c>
      <c r="D231" s="83" t="s">
        <v>8276</v>
      </c>
      <c r="E231" s="89">
        <v>8</v>
      </c>
      <c r="F231" s="89">
        <v>5</v>
      </c>
      <c r="G231" s="90">
        <f t="shared" si="6"/>
        <v>13</v>
      </c>
      <c r="H231" s="80">
        <v>43743</v>
      </c>
      <c r="I231" s="91">
        <v>200</v>
      </c>
    </row>
    <row r="232" spans="1:9" hidden="1" outlineLevel="1" x14ac:dyDescent="0.35">
      <c r="A232" s="83" t="s">
        <v>7839</v>
      </c>
      <c r="B232" s="86" t="s">
        <v>8277</v>
      </c>
      <c r="C232" s="92" t="s">
        <v>7840</v>
      </c>
      <c r="D232" s="83" t="s">
        <v>8278</v>
      </c>
      <c r="E232" s="89">
        <v>1</v>
      </c>
      <c r="F232" s="89">
        <v>10</v>
      </c>
      <c r="G232" s="90">
        <f t="shared" si="6"/>
        <v>11</v>
      </c>
      <c r="H232" s="80">
        <v>43743</v>
      </c>
      <c r="I232" s="91">
        <v>170</v>
      </c>
    </row>
    <row r="233" spans="1:9" hidden="1" outlineLevel="1" x14ac:dyDescent="0.35">
      <c r="A233" s="83" t="s">
        <v>7839</v>
      </c>
      <c r="B233" s="86" t="s">
        <v>8279</v>
      </c>
      <c r="C233" s="92" t="s">
        <v>7840</v>
      </c>
      <c r="D233" s="83" t="s">
        <v>8280</v>
      </c>
      <c r="E233" s="89">
        <v>3</v>
      </c>
      <c r="F233" s="89">
        <v>3</v>
      </c>
      <c r="G233" s="90">
        <f t="shared" si="6"/>
        <v>6</v>
      </c>
      <c r="H233" s="80">
        <v>43743</v>
      </c>
      <c r="I233" s="91">
        <v>50</v>
      </c>
    </row>
    <row r="234" spans="1:9" hidden="1" outlineLevel="1" x14ac:dyDescent="0.35">
      <c r="A234" s="83" t="s">
        <v>7839</v>
      </c>
      <c r="B234" s="86" t="s">
        <v>8281</v>
      </c>
      <c r="C234" s="92" t="s">
        <v>7840</v>
      </c>
      <c r="D234" s="83" t="s">
        <v>8282</v>
      </c>
      <c r="E234" s="89">
        <v>6</v>
      </c>
      <c r="F234" s="89">
        <v>5</v>
      </c>
      <c r="G234" s="90">
        <f t="shared" si="6"/>
        <v>11</v>
      </c>
      <c r="H234" s="80">
        <v>43743</v>
      </c>
      <c r="I234" s="91">
        <v>120</v>
      </c>
    </row>
    <row r="235" spans="1:9" hidden="1" outlineLevel="1" x14ac:dyDescent="0.35">
      <c r="A235" s="83" t="s">
        <v>7839</v>
      </c>
      <c r="B235" s="86" t="s">
        <v>8283</v>
      </c>
      <c r="C235" s="92" t="s">
        <v>7840</v>
      </c>
      <c r="D235" s="83" t="s">
        <v>8284</v>
      </c>
      <c r="E235" s="89">
        <v>9</v>
      </c>
      <c r="F235" s="89">
        <v>7</v>
      </c>
      <c r="G235" s="90">
        <f t="shared" ref="G235:G238" si="7">E235+F235</f>
        <v>16</v>
      </c>
      <c r="H235" s="80">
        <v>43743</v>
      </c>
      <c r="I235" s="91">
        <v>60</v>
      </c>
    </row>
    <row r="236" spans="1:9" hidden="1" outlineLevel="1" x14ac:dyDescent="0.35">
      <c r="A236" s="83" t="s">
        <v>7839</v>
      </c>
      <c r="B236" s="86" t="s">
        <v>8285</v>
      </c>
      <c r="C236" s="92" t="s">
        <v>7840</v>
      </c>
      <c r="D236" s="83" t="s">
        <v>8286</v>
      </c>
      <c r="E236" s="89">
        <v>3</v>
      </c>
      <c r="F236" s="89">
        <v>4</v>
      </c>
      <c r="G236" s="90">
        <f t="shared" si="7"/>
        <v>7</v>
      </c>
      <c r="H236" s="80">
        <v>43743</v>
      </c>
      <c r="I236" s="91">
        <v>100</v>
      </c>
    </row>
    <row r="237" spans="1:9" hidden="1" outlineLevel="1" x14ac:dyDescent="0.35">
      <c r="A237" s="83" t="s">
        <v>7839</v>
      </c>
      <c r="B237" s="86" t="s">
        <v>8287</v>
      </c>
      <c r="C237" s="92" t="s">
        <v>7840</v>
      </c>
      <c r="D237" s="83" t="s">
        <v>8288</v>
      </c>
      <c r="E237" s="89">
        <v>2</v>
      </c>
      <c r="F237" s="89">
        <v>3</v>
      </c>
      <c r="G237" s="90">
        <f t="shared" si="7"/>
        <v>5</v>
      </c>
      <c r="H237" s="80">
        <v>43743</v>
      </c>
      <c r="I237" s="91">
        <v>80</v>
      </c>
    </row>
    <row r="238" spans="1:9" hidden="1" outlineLevel="1" x14ac:dyDescent="0.35">
      <c r="A238" s="83" t="s">
        <v>7839</v>
      </c>
      <c r="B238" s="86" t="s">
        <v>8289</v>
      </c>
      <c r="C238" s="92" t="s">
        <v>7840</v>
      </c>
      <c r="D238" s="92" t="s">
        <v>8290</v>
      </c>
      <c r="E238" s="89">
        <v>1</v>
      </c>
      <c r="F238" s="89">
        <v>3</v>
      </c>
      <c r="G238" s="90">
        <f t="shared" si="7"/>
        <v>4</v>
      </c>
      <c r="H238" s="80">
        <v>43743</v>
      </c>
      <c r="I238" s="91">
        <v>160</v>
      </c>
    </row>
    <row r="239" spans="1:9" ht="15" collapsed="1" thickBot="1" x14ac:dyDescent="0.4">
      <c r="A239" s="84" t="s">
        <v>7839</v>
      </c>
      <c r="B239" s="87"/>
      <c r="C239" s="93" t="s">
        <v>7840</v>
      </c>
      <c r="D239" s="135">
        <f>COUNTA(D171:D238)</f>
        <v>68</v>
      </c>
      <c r="E239" s="135">
        <f>SUM(E171:E238)</f>
        <v>399</v>
      </c>
      <c r="F239" s="135">
        <f>SUM(F171:F238)</f>
        <v>339</v>
      </c>
      <c r="G239" s="135">
        <f>SUM(G171:G238)</f>
        <v>738</v>
      </c>
      <c r="H239" s="105">
        <v>43743</v>
      </c>
      <c r="I239" s="136">
        <f>AVERAGE(I171:I238)</f>
        <v>123.16176470588235</v>
      </c>
    </row>
    <row r="240" spans="1:9" hidden="1" outlineLevel="1" x14ac:dyDescent="0.35">
      <c r="A240" s="85" t="s">
        <v>7841</v>
      </c>
      <c r="B240" s="88" t="s">
        <v>8291</v>
      </c>
      <c r="C240" s="99" t="s">
        <v>7842</v>
      </c>
      <c r="D240" s="85" t="s">
        <v>8292</v>
      </c>
      <c r="E240" s="111">
        <v>10</v>
      </c>
      <c r="F240" s="111">
        <v>11</v>
      </c>
      <c r="G240" s="112">
        <f t="shared" ref="G240:G271" si="8">E240+F240</f>
        <v>21</v>
      </c>
      <c r="H240" s="80">
        <v>43749</v>
      </c>
      <c r="I240" s="123">
        <v>80</v>
      </c>
    </row>
    <row r="241" spans="1:9" hidden="1" outlineLevel="1" x14ac:dyDescent="0.35">
      <c r="A241" s="83" t="s">
        <v>7841</v>
      </c>
      <c r="B241" s="86" t="s">
        <v>8293</v>
      </c>
      <c r="C241" s="92" t="s">
        <v>7842</v>
      </c>
      <c r="D241" s="83" t="s">
        <v>8294</v>
      </c>
      <c r="E241" s="89">
        <v>20</v>
      </c>
      <c r="F241" s="89">
        <v>4</v>
      </c>
      <c r="G241" s="90">
        <f t="shared" si="8"/>
        <v>24</v>
      </c>
      <c r="H241" s="80">
        <v>43749</v>
      </c>
      <c r="I241" s="91">
        <v>120</v>
      </c>
    </row>
    <row r="242" spans="1:9" hidden="1" outlineLevel="1" x14ac:dyDescent="0.35">
      <c r="A242" s="83" t="s">
        <v>7841</v>
      </c>
      <c r="B242" s="86" t="s">
        <v>8295</v>
      </c>
      <c r="C242" s="92" t="s">
        <v>7842</v>
      </c>
      <c r="D242" s="83" t="s">
        <v>8296</v>
      </c>
      <c r="E242" s="89">
        <v>4</v>
      </c>
      <c r="F242" s="89">
        <v>4</v>
      </c>
      <c r="G242" s="90">
        <f t="shared" si="8"/>
        <v>8</v>
      </c>
      <c r="H242" s="80">
        <v>43749</v>
      </c>
      <c r="I242" s="91">
        <v>60</v>
      </c>
    </row>
    <row r="243" spans="1:9" hidden="1" outlineLevel="1" x14ac:dyDescent="0.35">
      <c r="A243" s="83" t="s">
        <v>7841</v>
      </c>
      <c r="B243" s="86" t="s">
        <v>8297</v>
      </c>
      <c r="C243" s="92" t="s">
        <v>7842</v>
      </c>
      <c r="D243" s="83" t="s">
        <v>8298</v>
      </c>
      <c r="E243" s="89">
        <v>6</v>
      </c>
      <c r="F243" s="89">
        <v>6</v>
      </c>
      <c r="G243" s="90">
        <f t="shared" si="8"/>
        <v>12</v>
      </c>
      <c r="H243" s="80">
        <v>43749</v>
      </c>
      <c r="I243" s="91">
        <v>100</v>
      </c>
    </row>
    <row r="244" spans="1:9" hidden="1" outlineLevel="1" x14ac:dyDescent="0.35">
      <c r="A244" s="83" t="s">
        <v>7841</v>
      </c>
      <c r="B244" s="86" t="s">
        <v>8299</v>
      </c>
      <c r="C244" s="92" t="s">
        <v>7842</v>
      </c>
      <c r="D244" s="83" t="s">
        <v>8300</v>
      </c>
      <c r="E244" s="89">
        <v>5</v>
      </c>
      <c r="F244" s="89">
        <v>5</v>
      </c>
      <c r="G244" s="90">
        <f t="shared" si="8"/>
        <v>10</v>
      </c>
      <c r="H244" s="80">
        <v>43749</v>
      </c>
      <c r="I244" s="91">
        <v>170</v>
      </c>
    </row>
    <row r="245" spans="1:9" hidden="1" outlineLevel="1" x14ac:dyDescent="0.35">
      <c r="A245" s="83" t="s">
        <v>7841</v>
      </c>
      <c r="B245" s="86" t="s">
        <v>8301</v>
      </c>
      <c r="C245" s="92" t="s">
        <v>7842</v>
      </c>
      <c r="D245" s="83" t="s">
        <v>8302</v>
      </c>
      <c r="E245" s="89">
        <v>3</v>
      </c>
      <c r="F245" s="89">
        <v>3</v>
      </c>
      <c r="G245" s="90">
        <f t="shared" si="8"/>
        <v>6</v>
      </c>
      <c r="H245" s="80">
        <v>43749</v>
      </c>
      <c r="I245" s="91">
        <v>250</v>
      </c>
    </row>
    <row r="246" spans="1:9" hidden="1" outlineLevel="1" x14ac:dyDescent="0.35">
      <c r="A246" s="83" t="s">
        <v>7841</v>
      </c>
      <c r="B246" s="86" t="s">
        <v>8303</v>
      </c>
      <c r="C246" s="92" t="s">
        <v>7842</v>
      </c>
      <c r="D246" s="83" t="s">
        <v>8304</v>
      </c>
      <c r="E246" s="89">
        <v>6</v>
      </c>
      <c r="F246" s="89">
        <v>5</v>
      </c>
      <c r="G246" s="90">
        <f t="shared" si="8"/>
        <v>11</v>
      </c>
      <c r="H246" s="80">
        <v>43749</v>
      </c>
      <c r="I246" s="91">
        <v>550</v>
      </c>
    </row>
    <row r="247" spans="1:9" hidden="1" outlineLevel="1" x14ac:dyDescent="0.35">
      <c r="A247" s="83" t="s">
        <v>7841</v>
      </c>
      <c r="B247" s="86" t="s">
        <v>8305</v>
      </c>
      <c r="C247" s="92" t="s">
        <v>7842</v>
      </c>
      <c r="D247" s="83" t="s">
        <v>8306</v>
      </c>
      <c r="E247" s="89">
        <v>5</v>
      </c>
      <c r="F247" s="89">
        <v>6</v>
      </c>
      <c r="G247" s="90">
        <f t="shared" si="8"/>
        <v>11</v>
      </c>
      <c r="H247" s="80">
        <v>43749</v>
      </c>
      <c r="I247" s="91">
        <v>300</v>
      </c>
    </row>
    <row r="248" spans="1:9" hidden="1" outlineLevel="1" x14ac:dyDescent="0.35">
      <c r="A248" s="83" t="s">
        <v>7841</v>
      </c>
      <c r="B248" s="86" t="s">
        <v>8307</v>
      </c>
      <c r="C248" s="92" t="s">
        <v>7842</v>
      </c>
      <c r="D248" s="83" t="s">
        <v>8308</v>
      </c>
      <c r="E248" s="89">
        <v>3</v>
      </c>
      <c r="F248" s="89">
        <v>3</v>
      </c>
      <c r="G248" s="90">
        <f t="shared" si="8"/>
        <v>6</v>
      </c>
      <c r="H248" s="80">
        <v>43749</v>
      </c>
      <c r="I248" s="91">
        <v>140</v>
      </c>
    </row>
    <row r="249" spans="1:9" hidden="1" outlineLevel="1" x14ac:dyDescent="0.35">
      <c r="A249" s="83" t="s">
        <v>7841</v>
      </c>
      <c r="B249" s="86" t="s">
        <v>8309</v>
      </c>
      <c r="C249" s="92" t="s">
        <v>7842</v>
      </c>
      <c r="D249" s="92" t="s">
        <v>2290</v>
      </c>
      <c r="E249" s="89">
        <v>6</v>
      </c>
      <c r="F249" s="89">
        <v>6</v>
      </c>
      <c r="G249" s="90">
        <f t="shared" si="8"/>
        <v>12</v>
      </c>
      <c r="H249" s="80">
        <v>43749</v>
      </c>
      <c r="I249" s="91">
        <v>120</v>
      </c>
    </row>
    <row r="250" spans="1:9" hidden="1" outlineLevel="1" x14ac:dyDescent="0.35">
      <c r="A250" s="83" t="s">
        <v>7841</v>
      </c>
      <c r="B250" s="86" t="s">
        <v>8310</v>
      </c>
      <c r="C250" s="92" t="s">
        <v>7842</v>
      </c>
      <c r="D250" s="92" t="s">
        <v>8311</v>
      </c>
      <c r="E250" s="89">
        <v>6</v>
      </c>
      <c r="F250" s="89">
        <v>6</v>
      </c>
      <c r="G250" s="90">
        <f t="shared" si="8"/>
        <v>12</v>
      </c>
      <c r="H250" s="80">
        <v>43749</v>
      </c>
      <c r="I250" s="91">
        <v>150</v>
      </c>
    </row>
    <row r="251" spans="1:9" hidden="1" outlineLevel="1" x14ac:dyDescent="0.35">
      <c r="A251" s="83" t="s">
        <v>7841</v>
      </c>
      <c r="B251" s="86" t="s">
        <v>8312</v>
      </c>
      <c r="C251" s="92" t="s">
        <v>7842</v>
      </c>
      <c r="D251" s="92" t="s">
        <v>4056</v>
      </c>
      <c r="E251" s="89">
        <v>6</v>
      </c>
      <c r="F251" s="89">
        <v>6</v>
      </c>
      <c r="G251" s="90">
        <f t="shared" si="8"/>
        <v>12</v>
      </c>
      <c r="H251" s="80">
        <v>43749</v>
      </c>
      <c r="I251" s="91">
        <v>100</v>
      </c>
    </row>
    <row r="252" spans="1:9" hidden="1" outlineLevel="1" x14ac:dyDescent="0.35">
      <c r="A252" s="83" t="s">
        <v>7841</v>
      </c>
      <c r="B252" s="86" t="s">
        <v>8313</v>
      </c>
      <c r="C252" s="92" t="s">
        <v>7842</v>
      </c>
      <c r="D252" s="92" t="s">
        <v>8314</v>
      </c>
      <c r="E252" s="89">
        <v>3</v>
      </c>
      <c r="F252" s="89">
        <v>3</v>
      </c>
      <c r="G252" s="90">
        <f t="shared" si="8"/>
        <v>6</v>
      </c>
      <c r="H252" s="80">
        <v>43749</v>
      </c>
      <c r="I252" s="91">
        <v>80</v>
      </c>
    </row>
    <row r="253" spans="1:9" hidden="1" outlineLevel="1" x14ac:dyDescent="0.35">
      <c r="A253" s="83" t="s">
        <v>7841</v>
      </c>
      <c r="B253" s="86" t="s">
        <v>8315</v>
      </c>
      <c r="C253" s="92" t="s">
        <v>7842</v>
      </c>
      <c r="D253" s="92" t="s">
        <v>8316</v>
      </c>
      <c r="E253" s="89">
        <v>5</v>
      </c>
      <c r="F253" s="89">
        <v>5</v>
      </c>
      <c r="G253" s="90">
        <f t="shared" si="8"/>
        <v>10</v>
      </c>
      <c r="H253" s="80">
        <v>43749</v>
      </c>
      <c r="I253" s="91">
        <v>180</v>
      </c>
    </row>
    <row r="254" spans="1:9" hidden="1" outlineLevel="1" x14ac:dyDescent="0.35">
      <c r="A254" s="83" t="s">
        <v>7841</v>
      </c>
      <c r="B254" s="86" t="s">
        <v>8317</v>
      </c>
      <c r="C254" s="92" t="s">
        <v>7842</v>
      </c>
      <c r="D254" s="92" t="s">
        <v>8318</v>
      </c>
      <c r="E254" s="89">
        <v>6</v>
      </c>
      <c r="F254" s="89">
        <v>6</v>
      </c>
      <c r="G254" s="90">
        <f t="shared" si="8"/>
        <v>12</v>
      </c>
      <c r="H254" s="80">
        <v>43749</v>
      </c>
      <c r="I254" s="91">
        <v>60</v>
      </c>
    </row>
    <row r="255" spans="1:9" hidden="1" outlineLevel="1" x14ac:dyDescent="0.35">
      <c r="A255" s="83" t="s">
        <v>7841</v>
      </c>
      <c r="B255" s="86" t="s">
        <v>8319</v>
      </c>
      <c r="C255" s="92" t="s">
        <v>7842</v>
      </c>
      <c r="D255" s="92" t="s">
        <v>8320</v>
      </c>
      <c r="E255" s="89">
        <v>3</v>
      </c>
      <c r="F255" s="89">
        <v>3</v>
      </c>
      <c r="G255" s="90">
        <f t="shared" si="8"/>
        <v>6</v>
      </c>
      <c r="H255" s="80">
        <v>43749</v>
      </c>
      <c r="I255" s="91">
        <v>90</v>
      </c>
    </row>
    <row r="256" spans="1:9" hidden="1" outlineLevel="1" x14ac:dyDescent="0.35">
      <c r="A256" s="83" t="s">
        <v>7841</v>
      </c>
      <c r="B256" s="86" t="s">
        <v>8321</v>
      </c>
      <c r="C256" s="92" t="s">
        <v>7842</v>
      </c>
      <c r="D256" s="92" t="s">
        <v>8322</v>
      </c>
      <c r="E256" s="89">
        <v>4</v>
      </c>
      <c r="F256" s="89">
        <v>4</v>
      </c>
      <c r="G256" s="90">
        <f t="shared" si="8"/>
        <v>8</v>
      </c>
      <c r="H256" s="80">
        <v>43749</v>
      </c>
      <c r="I256" s="91">
        <v>200</v>
      </c>
    </row>
    <row r="257" spans="1:9" hidden="1" outlineLevel="1" x14ac:dyDescent="0.35">
      <c r="A257" s="83" t="s">
        <v>7841</v>
      </c>
      <c r="B257" s="86" t="s">
        <v>8323</v>
      </c>
      <c r="C257" s="92" t="s">
        <v>7842</v>
      </c>
      <c r="D257" s="92" t="s">
        <v>8324</v>
      </c>
      <c r="E257" s="89">
        <v>6</v>
      </c>
      <c r="F257" s="89">
        <v>7</v>
      </c>
      <c r="G257" s="90">
        <f t="shared" si="8"/>
        <v>13</v>
      </c>
      <c r="H257" s="80">
        <v>43749</v>
      </c>
      <c r="I257" s="91">
        <v>150</v>
      </c>
    </row>
    <row r="258" spans="1:9" hidden="1" outlineLevel="1" x14ac:dyDescent="0.35">
      <c r="A258" s="83" t="s">
        <v>7841</v>
      </c>
      <c r="B258" s="86" t="s">
        <v>8325</v>
      </c>
      <c r="C258" s="92" t="s">
        <v>7842</v>
      </c>
      <c r="D258" s="92" t="s">
        <v>8326</v>
      </c>
      <c r="E258" s="89">
        <v>1</v>
      </c>
      <c r="F258" s="89">
        <v>1</v>
      </c>
      <c r="G258" s="90">
        <f t="shared" si="8"/>
        <v>2</v>
      </c>
      <c r="H258" s="80">
        <v>43749</v>
      </c>
      <c r="I258" s="91">
        <v>80</v>
      </c>
    </row>
    <row r="259" spans="1:9" hidden="1" outlineLevel="1" x14ac:dyDescent="0.35">
      <c r="A259" s="83" t="s">
        <v>7841</v>
      </c>
      <c r="B259" s="86" t="s">
        <v>8327</v>
      </c>
      <c r="C259" s="92" t="s">
        <v>7842</v>
      </c>
      <c r="D259" s="83" t="s">
        <v>8328</v>
      </c>
      <c r="E259" s="89">
        <v>3</v>
      </c>
      <c r="F259" s="89">
        <v>3</v>
      </c>
      <c r="G259" s="90">
        <f t="shared" si="8"/>
        <v>6</v>
      </c>
      <c r="H259" s="80">
        <v>43749</v>
      </c>
      <c r="I259" s="91">
        <v>120</v>
      </c>
    </row>
    <row r="260" spans="1:9" hidden="1" outlineLevel="1" x14ac:dyDescent="0.35">
      <c r="A260" s="83" t="s">
        <v>7841</v>
      </c>
      <c r="B260" s="86" t="s">
        <v>8329</v>
      </c>
      <c r="C260" s="92" t="s">
        <v>7842</v>
      </c>
      <c r="D260" s="83" t="s">
        <v>8330</v>
      </c>
      <c r="E260" s="89">
        <v>6</v>
      </c>
      <c r="F260" s="89">
        <v>6</v>
      </c>
      <c r="G260" s="90">
        <f t="shared" si="8"/>
        <v>12</v>
      </c>
      <c r="H260" s="80">
        <v>43749</v>
      </c>
      <c r="I260" s="91">
        <v>140</v>
      </c>
    </row>
    <row r="261" spans="1:9" hidden="1" outlineLevel="1" x14ac:dyDescent="0.35">
      <c r="A261" s="83" t="s">
        <v>7841</v>
      </c>
      <c r="B261" s="86" t="s">
        <v>8331</v>
      </c>
      <c r="C261" s="92" t="s">
        <v>7842</v>
      </c>
      <c r="D261" s="92" t="s">
        <v>8332</v>
      </c>
      <c r="E261" s="89">
        <v>8</v>
      </c>
      <c r="F261" s="89">
        <v>8</v>
      </c>
      <c r="G261" s="90">
        <f t="shared" si="8"/>
        <v>16</v>
      </c>
      <c r="H261" s="80">
        <v>43749</v>
      </c>
      <c r="I261" s="91">
        <v>180</v>
      </c>
    </row>
    <row r="262" spans="1:9" hidden="1" outlineLevel="1" x14ac:dyDescent="0.35">
      <c r="A262" s="83" t="s">
        <v>7841</v>
      </c>
      <c r="B262" s="86" t="s">
        <v>8333</v>
      </c>
      <c r="C262" s="92" t="s">
        <v>7842</v>
      </c>
      <c r="D262" s="83" t="s">
        <v>8334</v>
      </c>
      <c r="E262" s="89">
        <v>1</v>
      </c>
      <c r="F262" s="89">
        <v>1</v>
      </c>
      <c r="G262" s="90">
        <f t="shared" si="8"/>
        <v>2</v>
      </c>
      <c r="H262" s="80">
        <v>43749</v>
      </c>
      <c r="I262" s="91">
        <v>10</v>
      </c>
    </row>
    <row r="263" spans="1:9" hidden="1" outlineLevel="1" x14ac:dyDescent="0.35">
      <c r="A263" s="83" t="s">
        <v>7841</v>
      </c>
      <c r="B263" s="86" t="s">
        <v>8335</v>
      </c>
      <c r="C263" s="92" t="s">
        <v>7842</v>
      </c>
      <c r="D263" s="83" t="s">
        <v>8336</v>
      </c>
      <c r="E263" s="89">
        <v>3</v>
      </c>
      <c r="F263" s="89">
        <v>3</v>
      </c>
      <c r="G263" s="90">
        <f t="shared" si="8"/>
        <v>6</v>
      </c>
      <c r="H263" s="80">
        <v>43749</v>
      </c>
      <c r="I263" s="91">
        <v>200</v>
      </c>
    </row>
    <row r="264" spans="1:9" hidden="1" outlineLevel="1" x14ac:dyDescent="0.35">
      <c r="A264" s="83" t="s">
        <v>7841</v>
      </c>
      <c r="B264" s="86" t="s">
        <v>8337</v>
      </c>
      <c r="C264" s="92" t="s">
        <v>7842</v>
      </c>
      <c r="D264" s="92" t="s">
        <v>8338</v>
      </c>
      <c r="E264" s="89">
        <v>7</v>
      </c>
      <c r="F264" s="89">
        <v>7</v>
      </c>
      <c r="G264" s="90">
        <f t="shared" si="8"/>
        <v>14</v>
      </c>
      <c r="H264" s="80">
        <v>43749</v>
      </c>
      <c r="I264" s="91">
        <v>190</v>
      </c>
    </row>
    <row r="265" spans="1:9" hidden="1" outlineLevel="1" x14ac:dyDescent="0.35">
      <c r="A265" s="83" t="s">
        <v>7841</v>
      </c>
      <c r="B265" s="86" t="s">
        <v>8339</v>
      </c>
      <c r="C265" s="92" t="s">
        <v>7842</v>
      </c>
      <c r="D265" s="92" t="s">
        <v>8340</v>
      </c>
      <c r="E265" s="89">
        <v>3</v>
      </c>
      <c r="F265" s="89">
        <v>3</v>
      </c>
      <c r="G265" s="90">
        <f t="shared" si="8"/>
        <v>6</v>
      </c>
      <c r="H265" s="80">
        <v>43749</v>
      </c>
      <c r="I265" s="91">
        <v>150</v>
      </c>
    </row>
    <row r="266" spans="1:9" hidden="1" outlineLevel="1" x14ac:dyDescent="0.35">
      <c r="A266" s="83" t="s">
        <v>7841</v>
      </c>
      <c r="B266" s="86" t="s">
        <v>8341</v>
      </c>
      <c r="C266" s="92" t="s">
        <v>7842</v>
      </c>
      <c r="D266" s="92" t="s">
        <v>8342</v>
      </c>
      <c r="E266" s="89">
        <v>9</v>
      </c>
      <c r="F266" s="89">
        <v>9</v>
      </c>
      <c r="G266" s="90">
        <f t="shared" si="8"/>
        <v>18</v>
      </c>
      <c r="H266" s="80">
        <v>43749</v>
      </c>
      <c r="I266" s="91">
        <v>100</v>
      </c>
    </row>
    <row r="267" spans="1:9" hidden="1" outlineLevel="1" x14ac:dyDescent="0.35">
      <c r="A267" s="83" t="s">
        <v>7841</v>
      </c>
      <c r="B267" s="86" t="s">
        <v>8343</v>
      </c>
      <c r="C267" s="92" t="s">
        <v>7842</v>
      </c>
      <c r="D267" s="92" t="s">
        <v>8344</v>
      </c>
      <c r="E267" s="89">
        <v>10</v>
      </c>
      <c r="F267" s="89">
        <v>10</v>
      </c>
      <c r="G267" s="90">
        <f t="shared" si="8"/>
        <v>20</v>
      </c>
      <c r="H267" s="80">
        <v>43749</v>
      </c>
      <c r="I267" s="91">
        <v>60</v>
      </c>
    </row>
    <row r="268" spans="1:9" hidden="1" outlineLevel="1" x14ac:dyDescent="0.35">
      <c r="A268" s="83" t="s">
        <v>7841</v>
      </c>
      <c r="B268" s="86" t="s">
        <v>8345</v>
      </c>
      <c r="C268" s="92" t="s">
        <v>7842</v>
      </c>
      <c r="D268" s="92" t="s">
        <v>8346</v>
      </c>
      <c r="E268" s="89">
        <v>8</v>
      </c>
      <c r="F268" s="89">
        <v>8</v>
      </c>
      <c r="G268" s="90">
        <f t="shared" si="8"/>
        <v>16</v>
      </c>
      <c r="H268" s="80">
        <v>43749</v>
      </c>
      <c r="I268" s="91">
        <v>200</v>
      </c>
    </row>
    <row r="269" spans="1:9" hidden="1" outlineLevel="1" x14ac:dyDescent="0.35">
      <c r="A269" s="83" t="s">
        <v>7841</v>
      </c>
      <c r="B269" s="86" t="s">
        <v>8347</v>
      </c>
      <c r="C269" s="92" t="s">
        <v>7842</v>
      </c>
      <c r="D269" s="92" t="s">
        <v>8348</v>
      </c>
      <c r="E269" s="89">
        <v>4</v>
      </c>
      <c r="F269" s="89">
        <v>4</v>
      </c>
      <c r="G269" s="90">
        <f t="shared" si="8"/>
        <v>8</v>
      </c>
      <c r="H269" s="80">
        <v>43749</v>
      </c>
      <c r="I269" s="91">
        <v>30</v>
      </c>
    </row>
    <row r="270" spans="1:9" hidden="1" outlineLevel="1" x14ac:dyDescent="0.35">
      <c r="A270" s="83" t="s">
        <v>7841</v>
      </c>
      <c r="B270" s="86" t="s">
        <v>8349</v>
      </c>
      <c r="C270" s="92" t="s">
        <v>7842</v>
      </c>
      <c r="D270" s="92" t="s">
        <v>8350</v>
      </c>
      <c r="E270" s="89">
        <v>5</v>
      </c>
      <c r="F270" s="89">
        <v>5</v>
      </c>
      <c r="G270" s="90">
        <f t="shared" si="8"/>
        <v>10</v>
      </c>
      <c r="H270" s="80">
        <v>43749</v>
      </c>
      <c r="I270" s="91">
        <v>500</v>
      </c>
    </row>
    <row r="271" spans="1:9" hidden="1" outlineLevel="1" x14ac:dyDescent="0.35">
      <c r="A271" s="83" t="s">
        <v>7841</v>
      </c>
      <c r="B271" s="86" t="s">
        <v>8351</v>
      </c>
      <c r="C271" s="92" t="s">
        <v>7842</v>
      </c>
      <c r="D271" s="92" t="s">
        <v>8352</v>
      </c>
      <c r="E271" s="89">
        <v>7</v>
      </c>
      <c r="F271" s="89">
        <v>7</v>
      </c>
      <c r="G271" s="90">
        <f t="shared" si="8"/>
        <v>14</v>
      </c>
      <c r="H271" s="80">
        <v>43749</v>
      </c>
      <c r="I271" s="91">
        <v>50</v>
      </c>
    </row>
    <row r="272" spans="1:9" hidden="1" outlineLevel="1" x14ac:dyDescent="0.35">
      <c r="A272" s="83" t="s">
        <v>7841</v>
      </c>
      <c r="B272" s="86" t="s">
        <v>8353</v>
      </c>
      <c r="C272" s="92" t="s">
        <v>7842</v>
      </c>
      <c r="D272" s="92" t="s">
        <v>1592</v>
      </c>
      <c r="E272" s="89">
        <v>7</v>
      </c>
      <c r="F272" s="89">
        <v>8</v>
      </c>
      <c r="G272" s="90">
        <f t="shared" ref="G272:G291" si="9">E272+F272</f>
        <v>15</v>
      </c>
      <c r="H272" s="80">
        <v>43749</v>
      </c>
      <c r="I272" s="91">
        <v>400</v>
      </c>
    </row>
    <row r="273" spans="1:9" hidden="1" outlineLevel="1" x14ac:dyDescent="0.35">
      <c r="A273" s="83" t="s">
        <v>7841</v>
      </c>
      <c r="B273" s="86" t="s">
        <v>8354</v>
      </c>
      <c r="C273" s="92" t="s">
        <v>7842</v>
      </c>
      <c r="D273" s="92" t="s">
        <v>8355</v>
      </c>
      <c r="E273" s="89">
        <v>4</v>
      </c>
      <c r="F273" s="89">
        <v>4</v>
      </c>
      <c r="G273" s="90">
        <f t="shared" si="9"/>
        <v>8</v>
      </c>
      <c r="H273" s="80">
        <v>43749</v>
      </c>
      <c r="I273" s="91">
        <v>90</v>
      </c>
    </row>
    <row r="274" spans="1:9" hidden="1" outlineLevel="1" x14ac:dyDescent="0.35">
      <c r="A274" s="83" t="s">
        <v>7841</v>
      </c>
      <c r="B274" s="86" t="s">
        <v>8356</v>
      </c>
      <c r="C274" s="92" t="s">
        <v>7842</v>
      </c>
      <c r="D274" s="92" t="s">
        <v>8357</v>
      </c>
      <c r="E274" s="89">
        <v>5</v>
      </c>
      <c r="F274" s="89">
        <v>5</v>
      </c>
      <c r="G274" s="90">
        <f t="shared" si="9"/>
        <v>10</v>
      </c>
      <c r="H274" s="80">
        <v>43749</v>
      </c>
      <c r="I274" s="91">
        <v>400</v>
      </c>
    </row>
    <row r="275" spans="1:9" hidden="1" outlineLevel="1" x14ac:dyDescent="0.35">
      <c r="A275" s="83" t="s">
        <v>7841</v>
      </c>
      <c r="B275" s="86" t="s">
        <v>8358</v>
      </c>
      <c r="C275" s="92" t="s">
        <v>7842</v>
      </c>
      <c r="D275" s="92" t="s">
        <v>8359</v>
      </c>
      <c r="E275" s="89">
        <v>1</v>
      </c>
      <c r="F275" s="89">
        <v>2</v>
      </c>
      <c r="G275" s="90">
        <f t="shared" si="9"/>
        <v>3</v>
      </c>
      <c r="H275" s="80">
        <v>43749</v>
      </c>
      <c r="I275" s="91">
        <v>200</v>
      </c>
    </row>
    <row r="276" spans="1:9" hidden="1" outlineLevel="1" x14ac:dyDescent="0.35">
      <c r="A276" s="83" t="s">
        <v>7841</v>
      </c>
      <c r="B276" s="86" t="s">
        <v>8360</v>
      </c>
      <c r="C276" s="92" t="s">
        <v>7842</v>
      </c>
      <c r="D276" s="92" t="s">
        <v>5852</v>
      </c>
      <c r="E276" s="89">
        <v>7</v>
      </c>
      <c r="F276" s="89">
        <v>7</v>
      </c>
      <c r="G276" s="90">
        <f t="shared" si="9"/>
        <v>14</v>
      </c>
      <c r="H276" s="80">
        <v>43749</v>
      </c>
      <c r="I276" s="91">
        <v>100</v>
      </c>
    </row>
    <row r="277" spans="1:9" hidden="1" outlineLevel="1" x14ac:dyDescent="0.35">
      <c r="A277" s="83" t="s">
        <v>7841</v>
      </c>
      <c r="B277" s="86" t="s">
        <v>8361</v>
      </c>
      <c r="C277" s="92" t="s">
        <v>7842</v>
      </c>
      <c r="D277" s="92" t="s">
        <v>1592</v>
      </c>
      <c r="E277" s="89">
        <v>5</v>
      </c>
      <c r="F277" s="89">
        <v>5</v>
      </c>
      <c r="G277" s="90">
        <f t="shared" si="9"/>
        <v>10</v>
      </c>
      <c r="H277" s="80">
        <v>43749</v>
      </c>
      <c r="I277" s="91">
        <v>170</v>
      </c>
    </row>
    <row r="278" spans="1:9" hidden="1" outlineLevel="1" x14ac:dyDescent="0.35">
      <c r="A278" s="83" t="s">
        <v>7841</v>
      </c>
      <c r="B278" s="86" t="s">
        <v>8362</v>
      </c>
      <c r="C278" s="92" t="s">
        <v>7842</v>
      </c>
      <c r="D278" s="92" t="s">
        <v>8363</v>
      </c>
      <c r="E278" s="89">
        <v>6</v>
      </c>
      <c r="F278" s="89">
        <v>6</v>
      </c>
      <c r="G278" s="90">
        <f t="shared" si="9"/>
        <v>12</v>
      </c>
      <c r="H278" s="80">
        <v>43749</v>
      </c>
      <c r="I278" s="91">
        <v>140</v>
      </c>
    </row>
    <row r="279" spans="1:9" hidden="1" outlineLevel="1" x14ac:dyDescent="0.35">
      <c r="A279" s="83" t="s">
        <v>7841</v>
      </c>
      <c r="B279" s="86" t="s">
        <v>8364</v>
      </c>
      <c r="C279" s="92" t="s">
        <v>7842</v>
      </c>
      <c r="D279" s="92" t="s">
        <v>8365</v>
      </c>
      <c r="E279" s="89">
        <v>9</v>
      </c>
      <c r="F279" s="89">
        <v>9</v>
      </c>
      <c r="G279" s="90">
        <f t="shared" si="9"/>
        <v>18</v>
      </c>
      <c r="H279" s="80">
        <v>43749</v>
      </c>
      <c r="I279" s="91">
        <v>250</v>
      </c>
    </row>
    <row r="280" spans="1:9" hidden="1" outlineLevel="1" x14ac:dyDescent="0.35">
      <c r="A280" s="83" t="s">
        <v>7841</v>
      </c>
      <c r="B280" s="86" t="s">
        <v>8366</v>
      </c>
      <c r="C280" s="92" t="s">
        <v>7842</v>
      </c>
      <c r="D280" s="92" t="s">
        <v>8367</v>
      </c>
      <c r="E280" s="89">
        <v>8</v>
      </c>
      <c r="F280" s="89">
        <v>8</v>
      </c>
      <c r="G280" s="90">
        <f t="shared" si="9"/>
        <v>16</v>
      </c>
      <c r="H280" s="80">
        <v>43749</v>
      </c>
      <c r="I280" s="91">
        <v>360</v>
      </c>
    </row>
    <row r="281" spans="1:9" hidden="1" outlineLevel="1" x14ac:dyDescent="0.35">
      <c r="A281" s="83" t="s">
        <v>7841</v>
      </c>
      <c r="B281" s="86" t="s">
        <v>8368</v>
      </c>
      <c r="C281" s="92" t="s">
        <v>7842</v>
      </c>
      <c r="D281" s="92" t="s">
        <v>8369</v>
      </c>
      <c r="E281" s="89">
        <v>7</v>
      </c>
      <c r="F281" s="89">
        <v>7</v>
      </c>
      <c r="G281" s="90">
        <f t="shared" si="9"/>
        <v>14</v>
      </c>
      <c r="H281" s="80">
        <v>43749</v>
      </c>
      <c r="I281" s="91">
        <v>80</v>
      </c>
    </row>
    <row r="282" spans="1:9" hidden="1" outlineLevel="1" x14ac:dyDescent="0.35">
      <c r="A282" s="83" t="s">
        <v>7841</v>
      </c>
      <c r="B282" s="86" t="s">
        <v>8370</v>
      </c>
      <c r="C282" s="92" t="s">
        <v>7842</v>
      </c>
      <c r="D282" s="83" t="s">
        <v>8371</v>
      </c>
      <c r="E282" s="89">
        <v>5</v>
      </c>
      <c r="F282" s="89">
        <v>5</v>
      </c>
      <c r="G282" s="90">
        <f t="shared" si="9"/>
        <v>10</v>
      </c>
      <c r="H282" s="80">
        <v>43749</v>
      </c>
      <c r="I282" s="91">
        <v>60</v>
      </c>
    </row>
    <row r="283" spans="1:9" hidden="1" outlineLevel="1" x14ac:dyDescent="0.35">
      <c r="A283" s="83" t="s">
        <v>7841</v>
      </c>
      <c r="B283" s="86" t="s">
        <v>8372</v>
      </c>
      <c r="C283" s="92" t="s">
        <v>7842</v>
      </c>
      <c r="D283" s="92" t="s">
        <v>8373</v>
      </c>
      <c r="E283" s="89">
        <v>1</v>
      </c>
      <c r="F283" s="89">
        <v>1</v>
      </c>
      <c r="G283" s="90">
        <f t="shared" si="9"/>
        <v>2</v>
      </c>
      <c r="H283" s="80">
        <v>43749</v>
      </c>
      <c r="I283" s="91">
        <v>10</v>
      </c>
    </row>
    <row r="284" spans="1:9" hidden="1" outlineLevel="1" x14ac:dyDescent="0.35">
      <c r="A284" s="83" t="s">
        <v>7841</v>
      </c>
      <c r="B284" s="86" t="s">
        <v>8374</v>
      </c>
      <c r="C284" s="92" t="s">
        <v>7842</v>
      </c>
      <c r="D284" s="92" t="s">
        <v>8375</v>
      </c>
      <c r="E284" s="89">
        <v>8</v>
      </c>
      <c r="F284" s="89">
        <v>8</v>
      </c>
      <c r="G284" s="90">
        <f t="shared" si="9"/>
        <v>16</v>
      </c>
      <c r="H284" s="80">
        <v>43749</v>
      </c>
      <c r="I284" s="91">
        <v>160</v>
      </c>
    </row>
    <row r="285" spans="1:9" hidden="1" outlineLevel="1" x14ac:dyDescent="0.35">
      <c r="A285" s="83" t="s">
        <v>7841</v>
      </c>
      <c r="B285" s="86" t="s">
        <v>8376</v>
      </c>
      <c r="C285" s="92" t="s">
        <v>7842</v>
      </c>
      <c r="D285" s="92" t="s">
        <v>8377</v>
      </c>
      <c r="E285" s="89">
        <v>3</v>
      </c>
      <c r="F285" s="89">
        <v>3</v>
      </c>
      <c r="G285" s="90">
        <f t="shared" si="9"/>
        <v>6</v>
      </c>
      <c r="H285" s="80">
        <v>43749</v>
      </c>
      <c r="I285" s="91">
        <v>200</v>
      </c>
    </row>
    <row r="286" spans="1:9" hidden="1" outlineLevel="1" x14ac:dyDescent="0.35">
      <c r="A286" s="83" t="s">
        <v>7841</v>
      </c>
      <c r="B286" s="86" t="s">
        <v>8378</v>
      </c>
      <c r="C286" s="92" t="s">
        <v>7842</v>
      </c>
      <c r="D286" s="92" t="s">
        <v>2919</v>
      </c>
      <c r="E286" s="89">
        <v>2</v>
      </c>
      <c r="F286" s="89">
        <v>2</v>
      </c>
      <c r="G286" s="90">
        <f t="shared" si="9"/>
        <v>4</v>
      </c>
      <c r="H286" s="80">
        <v>43749</v>
      </c>
      <c r="I286" s="91">
        <v>200</v>
      </c>
    </row>
    <row r="287" spans="1:9" hidden="1" outlineLevel="1" x14ac:dyDescent="0.35">
      <c r="A287" s="83" t="s">
        <v>7841</v>
      </c>
      <c r="B287" s="86" t="s">
        <v>8379</v>
      </c>
      <c r="C287" s="92" t="s">
        <v>7842</v>
      </c>
      <c r="D287" s="92" t="s">
        <v>8380</v>
      </c>
      <c r="E287" s="89">
        <v>5</v>
      </c>
      <c r="F287" s="89">
        <v>5</v>
      </c>
      <c r="G287" s="90">
        <f t="shared" si="9"/>
        <v>10</v>
      </c>
      <c r="H287" s="80">
        <v>43749</v>
      </c>
      <c r="I287" s="91">
        <v>800</v>
      </c>
    </row>
    <row r="288" spans="1:9" hidden="1" outlineLevel="1" x14ac:dyDescent="0.35">
      <c r="A288" s="83" t="s">
        <v>7841</v>
      </c>
      <c r="B288" s="86" t="s">
        <v>8381</v>
      </c>
      <c r="C288" s="92" t="s">
        <v>7842</v>
      </c>
      <c r="D288" s="92" t="s">
        <v>8348</v>
      </c>
      <c r="E288" s="89">
        <v>4</v>
      </c>
      <c r="F288" s="89">
        <v>4</v>
      </c>
      <c r="G288" s="90">
        <f t="shared" si="9"/>
        <v>8</v>
      </c>
      <c r="H288" s="80">
        <v>43749</v>
      </c>
      <c r="I288" s="91">
        <v>40</v>
      </c>
    </row>
    <row r="289" spans="1:9" hidden="1" outlineLevel="1" x14ac:dyDescent="0.35">
      <c r="A289" s="83" t="s">
        <v>7841</v>
      </c>
      <c r="B289" s="86" t="s">
        <v>8382</v>
      </c>
      <c r="C289" s="92" t="s">
        <v>7842</v>
      </c>
      <c r="D289" s="92" t="s">
        <v>8383</v>
      </c>
      <c r="E289" s="89">
        <v>4</v>
      </c>
      <c r="F289" s="89">
        <v>4</v>
      </c>
      <c r="G289" s="90">
        <f t="shared" si="9"/>
        <v>8</v>
      </c>
      <c r="H289" s="80">
        <v>43749</v>
      </c>
      <c r="I289" s="91">
        <v>20</v>
      </c>
    </row>
    <row r="290" spans="1:9" hidden="1" outlineLevel="1" x14ac:dyDescent="0.35">
      <c r="A290" s="83" t="s">
        <v>7841</v>
      </c>
      <c r="B290" s="86" t="s">
        <v>8384</v>
      </c>
      <c r="C290" s="92" t="s">
        <v>7842</v>
      </c>
      <c r="D290" s="92" t="s">
        <v>904</v>
      </c>
      <c r="E290" s="89">
        <v>5</v>
      </c>
      <c r="F290" s="89">
        <v>5</v>
      </c>
      <c r="G290" s="90">
        <f t="shared" si="9"/>
        <v>10</v>
      </c>
      <c r="H290" s="80">
        <v>43749</v>
      </c>
      <c r="I290" s="91">
        <v>60</v>
      </c>
    </row>
    <row r="291" spans="1:9" hidden="1" outlineLevel="1" x14ac:dyDescent="0.35">
      <c r="A291" s="83" t="s">
        <v>7841</v>
      </c>
      <c r="B291" s="86" t="s">
        <v>8385</v>
      </c>
      <c r="C291" s="92" t="s">
        <v>7842</v>
      </c>
      <c r="D291" s="92" t="s">
        <v>4547</v>
      </c>
      <c r="E291" s="89">
        <v>4</v>
      </c>
      <c r="F291" s="89">
        <v>4</v>
      </c>
      <c r="G291" s="90">
        <f t="shared" si="9"/>
        <v>8</v>
      </c>
      <c r="H291" s="80">
        <v>43749</v>
      </c>
      <c r="I291" s="91">
        <v>90</v>
      </c>
    </row>
    <row r="292" spans="1:9" ht="15" collapsed="1" thickBot="1" x14ac:dyDescent="0.4">
      <c r="A292" s="84" t="s">
        <v>7841</v>
      </c>
      <c r="B292" s="87"/>
      <c r="C292" s="93" t="s">
        <v>7842</v>
      </c>
      <c r="D292" s="135">
        <f>COUNTA(D240:D291)</f>
        <v>52</v>
      </c>
      <c r="E292" s="135">
        <f>SUM(E240:E291)</f>
        <v>282</v>
      </c>
      <c r="F292" s="135">
        <f>SUM(F240:F291)</f>
        <v>270</v>
      </c>
      <c r="G292" s="135">
        <f>SUM(G240:G291)</f>
        <v>552</v>
      </c>
      <c r="H292" s="105">
        <v>43749</v>
      </c>
      <c r="I292" s="136">
        <f>AVERAGE(I240:I291)</f>
        <v>168.07692307692307</v>
      </c>
    </row>
    <row r="293" spans="1:9" hidden="1" outlineLevel="1" x14ac:dyDescent="0.35">
      <c r="A293" s="85" t="s">
        <v>7843</v>
      </c>
      <c r="B293" s="88" t="s">
        <v>8386</v>
      </c>
      <c r="C293" s="99" t="s">
        <v>7844</v>
      </c>
      <c r="D293" s="85" t="s">
        <v>8387</v>
      </c>
      <c r="E293" s="111">
        <v>4</v>
      </c>
      <c r="F293" s="111">
        <v>12</v>
      </c>
      <c r="G293" s="112">
        <f t="shared" ref="G293:G326" si="10">E293+F293</f>
        <v>16</v>
      </c>
      <c r="H293" s="80">
        <v>43731</v>
      </c>
      <c r="I293" s="123">
        <v>300</v>
      </c>
    </row>
    <row r="294" spans="1:9" hidden="1" outlineLevel="1" x14ac:dyDescent="0.35">
      <c r="A294" s="83" t="s">
        <v>7843</v>
      </c>
      <c r="B294" s="86" t="s">
        <v>8388</v>
      </c>
      <c r="C294" s="92" t="s">
        <v>7844</v>
      </c>
      <c r="D294" s="83" t="s">
        <v>8389</v>
      </c>
      <c r="E294" s="89">
        <v>5</v>
      </c>
      <c r="F294" s="89">
        <v>3</v>
      </c>
      <c r="G294" s="90">
        <f t="shared" si="10"/>
        <v>8</v>
      </c>
      <c r="H294" s="80">
        <v>43731</v>
      </c>
      <c r="I294" s="91">
        <v>800</v>
      </c>
    </row>
    <row r="295" spans="1:9" hidden="1" outlineLevel="1" x14ac:dyDescent="0.35">
      <c r="A295" s="83" t="s">
        <v>7843</v>
      </c>
      <c r="B295" s="86" t="s">
        <v>8390</v>
      </c>
      <c r="C295" s="92" t="s">
        <v>7844</v>
      </c>
      <c r="D295" s="83" t="s">
        <v>8391</v>
      </c>
      <c r="E295" s="89">
        <v>1</v>
      </c>
      <c r="F295" s="89">
        <v>2</v>
      </c>
      <c r="G295" s="90">
        <f t="shared" si="10"/>
        <v>3</v>
      </c>
      <c r="H295" s="80">
        <v>43731</v>
      </c>
      <c r="I295" s="91">
        <v>800</v>
      </c>
    </row>
    <row r="296" spans="1:9" hidden="1" outlineLevel="1" x14ac:dyDescent="0.35">
      <c r="A296" s="83" t="s">
        <v>7843</v>
      </c>
      <c r="B296" s="86" t="s">
        <v>8392</v>
      </c>
      <c r="C296" s="92" t="s">
        <v>7844</v>
      </c>
      <c r="D296" s="83" t="s">
        <v>8393</v>
      </c>
      <c r="E296" s="89">
        <v>2</v>
      </c>
      <c r="F296" s="89">
        <v>10</v>
      </c>
      <c r="G296" s="90">
        <f t="shared" si="10"/>
        <v>12</v>
      </c>
      <c r="H296" s="80">
        <v>43731</v>
      </c>
      <c r="I296" s="91">
        <v>250</v>
      </c>
    </row>
    <row r="297" spans="1:9" hidden="1" outlineLevel="1" x14ac:dyDescent="0.35">
      <c r="A297" s="83" t="s">
        <v>7843</v>
      </c>
      <c r="B297" s="86" t="s">
        <v>8394</v>
      </c>
      <c r="C297" s="92" t="s">
        <v>7844</v>
      </c>
      <c r="D297" s="83" t="s">
        <v>8395</v>
      </c>
      <c r="E297" s="89">
        <v>4</v>
      </c>
      <c r="F297" s="89">
        <v>7</v>
      </c>
      <c r="G297" s="90">
        <f t="shared" si="10"/>
        <v>11</v>
      </c>
      <c r="H297" s="80">
        <v>43731</v>
      </c>
      <c r="I297" s="91">
        <v>200</v>
      </c>
    </row>
    <row r="298" spans="1:9" hidden="1" outlineLevel="1" x14ac:dyDescent="0.35">
      <c r="A298" s="83" t="s">
        <v>7843</v>
      </c>
      <c r="B298" s="86" t="s">
        <v>8396</v>
      </c>
      <c r="C298" s="92" t="s">
        <v>7844</v>
      </c>
      <c r="D298" s="83" t="s">
        <v>4505</v>
      </c>
      <c r="E298" s="89">
        <v>2</v>
      </c>
      <c r="F298" s="89">
        <v>2</v>
      </c>
      <c r="G298" s="90">
        <f t="shared" si="10"/>
        <v>4</v>
      </c>
      <c r="H298" s="80">
        <v>43731</v>
      </c>
      <c r="I298" s="91">
        <v>250</v>
      </c>
    </row>
    <row r="299" spans="1:9" hidden="1" outlineLevel="1" x14ac:dyDescent="0.35">
      <c r="A299" s="83" t="s">
        <v>7843</v>
      </c>
      <c r="B299" s="86" t="s">
        <v>8397</v>
      </c>
      <c r="C299" s="92" t="s">
        <v>7844</v>
      </c>
      <c r="D299" s="83" t="s">
        <v>8398</v>
      </c>
      <c r="E299" s="89">
        <v>1</v>
      </c>
      <c r="F299" s="89">
        <v>2</v>
      </c>
      <c r="G299" s="90">
        <f t="shared" si="10"/>
        <v>3</v>
      </c>
      <c r="H299" s="80">
        <v>43731</v>
      </c>
      <c r="I299" s="91">
        <v>250</v>
      </c>
    </row>
    <row r="300" spans="1:9" hidden="1" outlineLevel="1" x14ac:dyDescent="0.35">
      <c r="A300" s="83" t="s">
        <v>7843</v>
      </c>
      <c r="B300" s="86" t="s">
        <v>8399</v>
      </c>
      <c r="C300" s="92" t="s">
        <v>7844</v>
      </c>
      <c r="D300" s="83" t="s">
        <v>8400</v>
      </c>
      <c r="E300" s="89">
        <v>4</v>
      </c>
      <c r="F300" s="89">
        <v>4</v>
      </c>
      <c r="G300" s="90">
        <f t="shared" si="10"/>
        <v>8</v>
      </c>
      <c r="H300" s="80">
        <v>43731</v>
      </c>
      <c r="I300" s="91">
        <v>250</v>
      </c>
    </row>
    <row r="301" spans="1:9" hidden="1" outlineLevel="1" x14ac:dyDescent="0.35">
      <c r="A301" s="83" t="s">
        <v>7843</v>
      </c>
      <c r="B301" s="86" t="s">
        <v>8401</v>
      </c>
      <c r="C301" s="92" t="s">
        <v>7844</v>
      </c>
      <c r="D301" s="83" t="s">
        <v>8402</v>
      </c>
      <c r="E301" s="89">
        <v>1</v>
      </c>
      <c r="F301" s="89">
        <v>2</v>
      </c>
      <c r="G301" s="90">
        <f t="shared" si="10"/>
        <v>3</v>
      </c>
      <c r="H301" s="80">
        <v>43731</v>
      </c>
      <c r="I301" s="91">
        <v>260</v>
      </c>
    </row>
    <row r="302" spans="1:9" hidden="1" outlineLevel="1" x14ac:dyDescent="0.35">
      <c r="A302" s="83" t="s">
        <v>7843</v>
      </c>
      <c r="B302" s="86" t="s">
        <v>8403</v>
      </c>
      <c r="C302" s="92" t="s">
        <v>7844</v>
      </c>
      <c r="D302" s="92" t="s">
        <v>8404</v>
      </c>
      <c r="E302" s="89">
        <v>1</v>
      </c>
      <c r="F302" s="89">
        <v>2</v>
      </c>
      <c r="G302" s="90">
        <f t="shared" si="10"/>
        <v>3</v>
      </c>
      <c r="H302" s="80">
        <v>43731</v>
      </c>
      <c r="I302" s="91">
        <v>240</v>
      </c>
    </row>
    <row r="303" spans="1:9" hidden="1" outlineLevel="1" x14ac:dyDescent="0.35">
      <c r="A303" s="83" t="s">
        <v>7843</v>
      </c>
      <c r="B303" s="86" t="s">
        <v>8405</v>
      </c>
      <c r="C303" s="92" t="s">
        <v>7844</v>
      </c>
      <c r="D303" s="92" t="s">
        <v>8406</v>
      </c>
      <c r="E303" s="89">
        <v>3</v>
      </c>
      <c r="F303" s="89">
        <v>3</v>
      </c>
      <c r="G303" s="90">
        <f t="shared" si="10"/>
        <v>6</v>
      </c>
      <c r="H303" s="80">
        <v>43731</v>
      </c>
      <c r="I303" s="91">
        <v>280</v>
      </c>
    </row>
    <row r="304" spans="1:9" hidden="1" outlineLevel="1" x14ac:dyDescent="0.35">
      <c r="A304" s="83" t="s">
        <v>7843</v>
      </c>
      <c r="B304" s="86" t="s">
        <v>8407</v>
      </c>
      <c r="C304" s="92" t="s">
        <v>7844</v>
      </c>
      <c r="D304" s="92" t="s">
        <v>3524</v>
      </c>
      <c r="E304" s="89">
        <v>4</v>
      </c>
      <c r="F304" s="89">
        <v>2</v>
      </c>
      <c r="G304" s="90">
        <f t="shared" si="10"/>
        <v>6</v>
      </c>
      <c r="H304" s="80">
        <v>43731</v>
      </c>
      <c r="I304" s="91">
        <v>320</v>
      </c>
    </row>
    <row r="305" spans="1:9" hidden="1" outlineLevel="1" x14ac:dyDescent="0.35">
      <c r="A305" s="83" t="s">
        <v>7843</v>
      </c>
      <c r="B305" s="86" t="s">
        <v>8408</v>
      </c>
      <c r="C305" s="92" t="s">
        <v>7844</v>
      </c>
      <c r="D305" s="92" t="s">
        <v>8409</v>
      </c>
      <c r="E305" s="89">
        <v>2</v>
      </c>
      <c r="F305" s="89">
        <v>2</v>
      </c>
      <c r="G305" s="90">
        <f t="shared" si="10"/>
        <v>4</v>
      </c>
      <c r="H305" s="80">
        <v>43731</v>
      </c>
      <c r="I305" s="91">
        <v>280</v>
      </c>
    </row>
    <row r="306" spans="1:9" hidden="1" outlineLevel="1" x14ac:dyDescent="0.35">
      <c r="A306" s="83" t="s">
        <v>7843</v>
      </c>
      <c r="B306" s="86" t="s">
        <v>8410</v>
      </c>
      <c r="C306" s="92" t="s">
        <v>7844</v>
      </c>
      <c r="D306" s="92" t="s">
        <v>8411</v>
      </c>
      <c r="E306" s="89">
        <v>2</v>
      </c>
      <c r="F306" s="89">
        <v>7</v>
      </c>
      <c r="G306" s="90">
        <f t="shared" si="10"/>
        <v>9</v>
      </c>
      <c r="H306" s="80">
        <v>43731</v>
      </c>
      <c r="I306" s="91">
        <v>330</v>
      </c>
    </row>
    <row r="307" spans="1:9" hidden="1" outlineLevel="1" x14ac:dyDescent="0.35">
      <c r="A307" s="83" t="s">
        <v>7843</v>
      </c>
      <c r="B307" s="86" t="s">
        <v>8412</v>
      </c>
      <c r="C307" s="92" t="s">
        <v>7844</v>
      </c>
      <c r="D307" s="92" t="s">
        <v>8413</v>
      </c>
      <c r="E307" s="89">
        <v>2</v>
      </c>
      <c r="F307" s="89">
        <v>2</v>
      </c>
      <c r="G307" s="90">
        <f t="shared" si="10"/>
        <v>4</v>
      </c>
      <c r="H307" s="80">
        <v>43731</v>
      </c>
      <c r="I307" s="91">
        <v>275</v>
      </c>
    </row>
    <row r="308" spans="1:9" hidden="1" outlineLevel="1" x14ac:dyDescent="0.35">
      <c r="A308" s="83" t="s">
        <v>7843</v>
      </c>
      <c r="B308" s="86" t="s">
        <v>8414</v>
      </c>
      <c r="C308" s="92" t="s">
        <v>7844</v>
      </c>
      <c r="D308" s="92" t="s">
        <v>8415</v>
      </c>
      <c r="E308" s="89">
        <v>6</v>
      </c>
      <c r="F308" s="89">
        <v>17</v>
      </c>
      <c r="G308" s="90">
        <f t="shared" si="10"/>
        <v>23</v>
      </c>
      <c r="H308" s="80">
        <v>43731</v>
      </c>
      <c r="I308" s="91">
        <v>315</v>
      </c>
    </row>
    <row r="309" spans="1:9" hidden="1" outlineLevel="1" x14ac:dyDescent="0.35">
      <c r="A309" s="83" t="s">
        <v>7843</v>
      </c>
      <c r="B309" s="86" t="s">
        <v>8416</v>
      </c>
      <c r="C309" s="92" t="s">
        <v>7844</v>
      </c>
      <c r="D309" s="92" t="s">
        <v>4641</v>
      </c>
      <c r="E309" s="89">
        <v>5</v>
      </c>
      <c r="F309" s="89">
        <v>3</v>
      </c>
      <c r="G309" s="90">
        <f t="shared" si="10"/>
        <v>8</v>
      </c>
      <c r="H309" s="80">
        <v>43731</v>
      </c>
      <c r="I309" s="91">
        <v>320</v>
      </c>
    </row>
    <row r="310" spans="1:9" hidden="1" outlineLevel="1" x14ac:dyDescent="0.35">
      <c r="A310" s="83" t="s">
        <v>7843</v>
      </c>
      <c r="B310" s="86" t="s">
        <v>8417</v>
      </c>
      <c r="C310" s="92" t="s">
        <v>7844</v>
      </c>
      <c r="D310" s="92" t="s">
        <v>8418</v>
      </c>
      <c r="E310" s="89">
        <v>5</v>
      </c>
      <c r="F310" s="89">
        <v>8</v>
      </c>
      <c r="G310" s="90">
        <f t="shared" si="10"/>
        <v>13</v>
      </c>
      <c r="H310" s="80">
        <v>43731</v>
      </c>
      <c r="I310" s="91">
        <v>315</v>
      </c>
    </row>
    <row r="311" spans="1:9" hidden="1" outlineLevel="1" x14ac:dyDescent="0.35">
      <c r="A311" s="83" t="s">
        <v>7843</v>
      </c>
      <c r="B311" s="86" t="s">
        <v>8419</v>
      </c>
      <c r="C311" s="92" t="s">
        <v>7844</v>
      </c>
      <c r="D311" s="92" t="s">
        <v>8420</v>
      </c>
      <c r="E311" s="89">
        <v>1</v>
      </c>
      <c r="F311" s="89">
        <v>2</v>
      </c>
      <c r="G311" s="90">
        <f t="shared" si="10"/>
        <v>3</v>
      </c>
      <c r="H311" s="80">
        <v>43731</v>
      </c>
      <c r="I311" s="91">
        <v>300</v>
      </c>
    </row>
    <row r="312" spans="1:9" hidden="1" outlineLevel="1" x14ac:dyDescent="0.35">
      <c r="A312" s="83" t="s">
        <v>7843</v>
      </c>
      <c r="B312" s="86" t="s">
        <v>8421</v>
      </c>
      <c r="C312" s="92" t="s">
        <v>7844</v>
      </c>
      <c r="D312" s="83" t="s">
        <v>8422</v>
      </c>
      <c r="E312" s="89">
        <v>3</v>
      </c>
      <c r="F312" s="89">
        <v>4</v>
      </c>
      <c r="G312" s="90">
        <f t="shared" si="10"/>
        <v>7</v>
      </c>
      <c r="H312" s="80">
        <v>43731</v>
      </c>
      <c r="I312" s="91">
        <v>600</v>
      </c>
    </row>
    <row r="313" spans="1:9" hidden="1" outlineLevel="1" x14ac:dyDescent="0.35">
      <c r="A313" s="83" t="s">
        <v>7843</v>
      </c>
      <c r="B313" s="86" t="s">
        <v>8423</v>
      </c>
      <c r="C313" s="92" t="s">
        <v>7844</v>
      </c>
      <c r="D313" s="83" t="s">
        <v>8424</v>
      </c>
      <c r="E313" s="89">
        <v>5</v>
      </c>
      <c r="F313" s="89">
        <v>2</v>
      </c>
      <c r="G313" s="90">
        <f t="shared" si="10"/>
        <v>7</v>
      </c>
      <c r="H313" s="80">
        <v>43731</v>
      </c>
      <c r="I313" s="91">
        <v>370</v>
      </c>
    </row>
    <row r="314" spans="1:9" hidden="1" outlineLevel="1" x14ac:dyDescent="0.35">
      <c r="A314" s="83" t="s">
        <v>7843</v>
      </c>
      <c r="B314" s="86" t="s">
        <v>8425</v>
      </c>
      <c r="C314" s="92" t="s">
        <v>7844</v>
      </c>
      <c r="D314" s="83" t="s">
        <v>8426</v>
      </c>
      <c r="E314" s="89">
        <v>2</v>
      </c>
      <c r="F314" s="89">
        <v>2</v>
      </c>
      <c r="G314" s="90">
        <f t="shared" si="10"/>
        <v>4</v>
      </c>
      <c r="H314" s="80">
        <v>43731</v>
      </c>
      <c r="I314" s="91">
        <v>300</v>
      </c>
    </row>
    <row r="315" spans="1:9" hidden="1" outlineLevel="1" x14ac:dyDescent="0.35">
      <c r="A315" s="83" t="s">
        <v>7843</v>
      </c>
      <c r="B315" s="86" t="s">
        <v>8427</v>
      </c>
      <c r="C315" s="92" t="s">
        <v>7844</v>
      </c>
      <c r="D315" s="83" t="s">
        <v>8428</v>
      </c>
      <c r="E315" s="89">
        <v>4</v>
      </c>
      <c r="F315" s="89">
        <v>2</v>
      </c>
      <c r="G315" s="90">
        <f t="shared" si="10"/>
        <v>6</v>
      </c>
      <c r="H315" s="80">
        <v>43731</v>
      </c>
      <c r="I315" s="91">
        <v>350</v>
      </c>
    </row>
    <row r="316" spans="1:9" hidden="1" outlineLevel="1" x14ac:dyDescent="0.35">
      <c r="A316" s="83" t="s">
        <v>7843</v>
      </c>
      <c r="B316" s="86" t="s">
        <v>8429</v>
      </c>
      <c r="C316" s="92" t="s">
        <v>7844</v>
      </c>
      <c r="D316" s="92" t="s">
        <v>8430</v>
      </c>
      <c r="E316" s="89">
        <v>3</v>
      </c>
      <c r="F316" s="89">
        <v>2</v>
      </c>
      <c r="G316" s="90">
        <f t="shared" si="10"/>
        <v>5</v>
      </c>
      <c r="H316" s="80">
        <v>43731</v>
      </c>
      <c r="I316" s="91">
        <v>290</v>
      </c>
    </row>
    <row r="317" spans="1:9" hidden="1" outlineLevel="1" x14ac:dyDescent="0.35">
      <c r="A317" s="83" t="s">
        <v>7843</v>
      </c>
      <c r="B317" s="86" t="s">
        <v>8431</v>
      </c>
      <c r="C317" s="92" t="s">
        <v>7844</v>
      </c>
      <c r="D317" s="92" t="s">
        <v>8432</v>
      </c>
      <c r="E317" s="89">
        <v>2</v>
      </c>
      <c r="F317" s="89">
        <v>2</v>
      </c>
      <c r="G317" s="90">
        <f t="shared" si="10"/>
        <v>4</v>
      </c>
      <c r="H317" s="80">
        <v>43731</v>
      </c>
      <c r="I317" s="91">
        <v>315</v>
      </c>
    </row>
    <row r="318" spans="1:9" hidden="1" outlineLevel="1" x14ac:dyDescent="0.35">
      <c r="A318" s="83" t="s">
        <v>7843</v>
      </c>
      <c r="B318" s="86" t="s">
        <v>8433</v>
      </c>
      <c r="C318" s="92" t="s">
        <v>7844</v>
      </c>
      <c r="D318" s="92" t="s">
        <v>4620</v>
      </c>
      <c r="E318" s="89">
        <v>4</v>
      </c>
      <c r="F318" s="89">
        <v>6</v>
      </c>
      <c r="G318" s="90">
        <f t="shared" si="10"/>
        <v>10</v>
      </c>
      <c r="H318" s="80">
        <v>43731</v>
      </c>
      <c r="I318" s="91">
        <v>400</v>
      </c>
    </row>
    <row r="319" spans="1:9" hidden="1" outlineLevel="1" x14ac:dyDescent="0.35">
      <c r="A319" s="83" t="s">
        <v>7843</v>
      </c>
      <c r="B319" s="86" t="s">
        <v>8434</v>
      </c>
      <c r="C319" s="92" t="s">
        <v>7844</v>
      </c>
      <c r="D319" s="92" t="s">
        <v>8435</v>
      </c>
      <c r="E319" s="89">
        <v>4</v>
      </c>
      <c r="F319" s="89">
        <v>2</v>
      </c>
      <c r="G319" s="90">
        <f t="shared" si="10"/>
        <v>6</v>
      </c>
      <c r="H319" s="80">
        <v>43731</v>
      </c>
      <c r="I319" s="91">
        <v>390</v>
      </c>
    </row>
    <row r="320" spans="1:9" hidden="1" outlineLevel="1" x14ac:dyDescent="0.35">
      <c r="A320" s="83" t="s">
        <v>7843</v>
      </c>
      <c r="B320" s="86" t="s">
        <v>8436</v>
      </c>
      <c r="C320" s="92" t="s">
        <v>7844</v>
      </c>
      <c r="D320" s="92" t="s">
        <v>8437</v>
      </c>
      <c r="E320" s="89">
        <v>2</v>
      </c>
      <c r="F320" s="89">
        <v>2</v>
      </c>
      <c r="G320" s="90">
        <f t="shared" si="10"/>
        <v>4</v>
      </c>
      <c r="H320" s="80">
        <v>43731</v>
      </c>
      <c r="I320" s="91">
        <v>300</v>
      </c>
    </row>
    <row r="321" spans="1:9" hidden="1" outlineLevel="1" x14ac:dyDescent="0.35">
      <c r="A321" s="83" t="s">
        <v>7843</v>
      </c>
      <c r="B321" s="86" t="s">
        <v>8438</v>
      </c>
      <c r="C321" s="92" t="s">
        <v>7844</v>
      </c>
      <c r="D321" s="92" t="s">
        <v>8439</v>
      </c>
      <c r="E321" s="89">
        <v>2</v>
      </c>
      <c r="F321" s="89">
        <v>2</v>
      </c>
      <c r="G321" s="90">
        <f t="shared" si="10"/>
        <v>4</v>
      </c>
      <c r="H321" s="80">
        <v>43731</v>
      </c>
      <c r="I321" s="91">
        <v>290</v>
      </c>
    </row>
    <row r="322" spans="1:9" hidden="1" outlineLevel="1" x14ac:dyDescent="0.35">
      <c r="A322" s="83" t="s">
        <v>7843</v>
      </c>
      <c r="B322" s="86" t="s">
        <v>8440</v>
      </c>
      <c r="C322" s="92" t="s">
        <v>7844</v>
      </c>
      <c r="D322" s="92" t="s">
        <v>8441</v>
      </c>
      <c r="E322" s="89">
        <v>1</v>
      </c>
      <c r="F322" s="89">
        <v>5</v>
      </c>
      <c r="G322" s="90">
        <f t="shared" si="10"/>
        <v>6</v>
      </c>
      <c r="H322" s="80">
        <v>43731</v>
      </c>
      <c r="I322" s="91">
        <v>260</v>
      </c>
    </row>
    <row r="323" spans="1:9" hidden="1" outlineLevel="1" x14ac:dyDescent="0.35">
      <c r="A323" s="83" t="s">
        <v>7843</v>
      </c>
      <c r="B323" s="86" t="s">
        <v>8442</v>
      </c>
      <c r="C323" s="92" t="s">
        <v>7844</v>
      </c>
      <c r="D323" s="92" t="s">
        <v>8443</v>
      </c>
      <c r="E323" s="89">
        <v>2</v>
      </c>
      <c r="F323" s="89">
        <v>3</v>
      </c>
      <c r="G323" s="90">
        <f t="shared" si="10"/>
        <v>5</v>
      </c>
      <c r="H323" s="80">
        <v>43731</v>
      </c>
      <c r="I323" s="91">
        <v>400</v>
      </c>
    </row>
    <row r="324" spans="1:9" hidden="1" outlineLevel="1" x14ac:dyDescent="0.35">
      <c r="A324" s="83" t="s">
        <v>7843</v>
      </c>
      <c r="B324" s="86" t="s">
        <v>8444</v>
      </c>
      <c r="C324" s="92" t="s">
        <v>7844</v>
      </c>
      <c r="D324" s="92" t="s">
        <v>8445</v>
      </c>
      <c r="E324" s="89">
        <v>3</v>
      </c>
      <c r="F324" s="89">
        <v>3</v>
      </c>
      <c r="G324" s="90">
        <f t="shared" si="10"/>
        <v>6</v>
      </c>
      <c r="H324" s="80">
        <v>43731</v>
      </c>
      <c r="I324" s="91">
        <v>220</v>
      </c>
    </row>
    <row r="325" spans="1:9" hidden="1" outlineLevel="1" x14ac:dyDescent="0.35">
      <c r="A325" s="83" t="s">
        <v>7843</v>
      </c>
      <c r="B325" s="86" t="s">
        <v>8446</v>
      </c>
      <c r="C325" s="92" t="s">
        <v>7844</v>
      </c>
      <c r="D325" s="92" t="s">
        <v>8447</v>
      </c>
      <c r="E325" s="89">
        <v>5</v>
      </c>
      <c r="F325" s="89">
        <v>6</v>
      </c>
      <c r="G325" s="90">
        <f t="shared" si="10"/>
        <v>11</v>
      </c>
      <c r="H325" s="80">
        <v>43731</v>
      </c>
      <c r="I325" s="91">
        <v>280</v>
      </c>
    </row>
    <row r="326" spans="1:9" hidden="1" outlineLevel="1" x14ac:dyDescent="0.35">
      <c r="A326" s="83" t="s">
        <v>7843</v>
      </c>
      <c r="B326" s="86" t="s">
        <v>8448</v>
      </c>
      <c r="C326" s="92" t="s">
        <v>7844</v>
      </c>
      <c r="D326" s="92" t="s">
        <v>8449</v>
      </c>
      <c r="E326" s="89">
        <v>2</v>
      </c>
      <c r="F326" s="89">
        <v>2</v>
      </c>
      <c r="G326" s="90">
        <f t="shared" si="10"/>
        <v>4</v>
      </c>
      <c r="H326" s="80">
        <v>43731</v>
      </c>
      <c r="I326" s="91">
        <v>290</v>
      </c>
    </row>
    <row r="327" spans="1:9" ht="15" collapsed="1" thickBot="1" x14ac:dyDescent="0.4">
      <c r="A327" s="84" t="s">
        <v>7843</v>
      </c>
      <c r="B327" s="87"/>
      <c r="C327" s="93" t="s">
        <v>7844</v>
      </c>
      <c r="D327" s="135">
        <f>COUNTA(D293:D326)</f>
        <v>34</v>
      </c>
      <c r="E327" s="135">
        <f>SUM(E293:E326)</f>
        <v>99</v>
      </c>
      <c r="F327" s="135">
        <f>SUM(F293:F326)</f>
        <v>137</v>
      </c>
      <c r="G327" s="135">
        <f>SUM(G293:G326)</f>
        <v>236</v>
      </c>
      <c r="H327" s="105">
        <v>43731</v>
      </c>
      <c r="I327" s="161">
        <f>AVERAGE(I293:I326)</f>
        <v>335</v>
      </c>
    </row>
    <row r="329" spans="1:9" x14ac:dyDescent="0.35">
      <c r="G329" s="55">
        <f>SUM(G39+G102+G137+G170+G239+G292+G327)</f>
        <v>3238</v>
      </c>
    </row>
  </sheetData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775231-B1FD-4692-9A92-E94312B197D6}">
  <sheetPr codeName="Sheet46"/>
  <dimension ref="A2:H20"/>
  <sheetViews>
    <sheetView topLeftCell="C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1248.4586400000001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'GS7473-PTDs'!J10</f>
        <v>1936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/>
      <c r="H6" s="291"/>
    </row>
    <row r="7" spans="1:8" x14ac:dyDescent="0.35">
      <c r="A7" s="291"/>
      <c r="B7" s="291"/>
      <c r="C7" s="291"/>
      <c r="D7" s="291"/>
      <c r="E7" s="291"/>
      <c r="F7" s="291"/>
      <c r="G7" s="291" t="s">
        <v>2050</v>
      </c>
      <c r="H7" s="138">
        <f>C4-C3</f>
        <v>687.54135999999994</v>
      </c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54">
        <f>C15*(1-C16)*C17</f>
        <v>1824.6703199999999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'GS7473-PTDs'!J10</f>
        <v>1936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</row>
    <row r="17" spans="1:8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/>
      <c r="H17" s="291"/>
    </row>
    <row r="18" spans="1:8" x14ac:dyDescent="0.35">
      <c r="A18" s="291"/>
      <c r="B18" s="291"/>
      <c r="C18" s="291"/>
      <c r="D18" s="291"/>
      <c r="E18" s="291"/>
      <c r="F18" s="291"/>
      <c r="G18" s="291" t="s">
        <v>2050</v>
      </c>
      <c r="H18" s="138">
        <f>C15-C14</f>
        <v>111.32968000000005</v>
      </c>
    </row>
    <row r="19" spans="1:8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</row>
    <row r="20" spans="1:8" x14ac:dyDescent="0.35">
      <c r="A20" s="292" t="s">
        <v>1124</v>
      </c>
      <c r="B20" s="293" t="s">
        <v>1125</v>
      </c>
      <c r="C20" s="38">
        <f>'GS7473-Summary'!E34</f>
        <v>2663</v>
      </c>
      <c r="D20" s="293" t="s">
        <v>1126</v>
      </c>
      <c r="E20" s="291"/>
      <c r="F20" s="291"/>
      <c r="G20" s="291"/>
      <c r="H20" s="291"/>
    </row>
  </sheetData>
  <pageMargins left="0.7" right="0.7" top="0.75" bottom="0.75" header="0.3" footer="0.3"/>
  <pageSetup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0F5BE6-5979-49B4-A1F6-2C59981028C7}">
  <sheetPr codeName="Sheet47"/>
  <dimension ref="B1:M35"/>
  <sheetViews>
    <sheetView topLeftCell="A16" workbookViewId="0">
      <selection activeCell="E33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ht="29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25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'GS7474-ER Calcs'!J27</f>
        <v>2044.4576255999998</v>
      </c>
      <c r="F6" s="294"/>
      <c r="G6" s="6"/>
      <c r="H6" s="6"/>
      <c r="I6" s="2">
        <v>2019</v>
      </c>
      <c r="J6" s="368">
        <v>799</v>
      </c>
      <c r="K6" s="368"/>
      <c r="L6" s="368">
        <f>SUM(J6:K6)</f>
        <v>799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'GS7474-ER Calcs'!J28</f>
        <v>0</v>
      </c>
      <c r="F7" s="294"/>
      <c r="G7" s="6"/>
      <c r="H7" s="6"/>
      <c r="I7" s="2">
        <v>2020</v>
      </c>
      <c r="J7" s="366">
        <v>1996</v>
      </c>
      <c r="K7" s="53">
        <f>E15</f>
        <v>1664</v>
      </c>
      <c r="L7" s="53">
        <f>SUM(J7:K7)</f>
        <v>3660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'GS7474-ER Calcs'!J29</f>
        <v>0.95</v>
      </c>
      <c r="F8" s="294"/>
      <c r="G8" s="6"/>
      <c r="H8" s="6"/>
      <c r="I8" s="2">
        <v>2021</v>
      </c>
      <c r="J8" s="2"/>
      <c r="K8" s="54">
        <f>E28</f>
        <v>1638</v>
      </c>
      <c r="L8" s="53">
        <f>SUM(K8:K8)</f>
        <v>1638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'GS7474-ER Calcs'!J30</f>
        <v>0</v>
      </c>
      <c r="F9" s="294"/>
      <c r="G9" s="6"/>
      <c r="H9" s="6"/>
      <c r="I9" s="3" t="s">
        <v>17</v>
      </c>
      <c r="J9" s="3">
        <f>SUM(J6:J8)</f>
        <v>2795</v>
      </c>
      <c r="K9" s="4">
        <f>SUM(K7:K8)</f>
        <v>3302</v>
      </c>
      <c r="L9" s="4">
        <f>SUM(L7:L8)</f>
        <v>5298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'GS7474-ER Calcs'!J31</f>
        <v>1942.2347443199997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'GS7474-ER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'GS7474-ER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'GS7474-ER Calcs'!J36</f>
        <v>1664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'GS7474-ER Calcs'!J38</f>
        <v>1664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'GS7474-ER Calcs'!O27</f>
        <v>2011.6938815999999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'GS7474-ER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'GS7474-ER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'GS7474-ER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'GS7474-ER Calcs'!O31</f>
        <v>1911.1091875199998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'GS7474-ER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'GS7474-ER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'GS7474-ER Calcs'!O36</f>
        <v>1638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'GS7474-ER Calcs'!O38</f>
        <v>1638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1664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1638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190">
        <f>E28+E15</f>
        <v>3302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34:C34"/>
    <mergeCell ref="B17:E17"/>
    <mergeCell ref="B18:E18"/>
    <mergeCell ref="B24:E24"/>
    <mergeCell ref="B30:E30"/>
    <mergeCell ref="B31:E31"/>
    <mergeCell ref="B32:D32"/>
    <mergeCell ref="B33:D33"/>
    <mergeCell ref="B11:E11"/>
    <mergeCell ref="B2:E2"/>
    <mergeCell ref="B4:E4"/>
    <mergeCell ref="B5:E5"/>
    <mergeCell ref="I4:K4"/>
    <mergeCell ref="I2:K2"/>
  </mergeCells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89503-67A6-4200-A8AF-C046D19CD136}">
  <sheetPr codeName="Sheet48"/>
  <dimension ref="B1:P39"/>
  <sheetViews>
    <sheetView topLeftCell="D1" workbookViewId="0">
      <selection activeCell="J3" sqref="J3:J11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6" width="10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0" width="18.453125" style="5" customWidth="1"/>
    <col min="11" max="11" width="29.453125" style="5" customWidth="1"/>
    <col min="12" max="12" width="17.1796875" style="294" customWidth="1"/>
    <col min="13" max="13" width="14.1796875" style="294" bestFit="1" customWidth="1"/>
    <col min="14" max="14" width="17" style="294" customWidth="1"/>
    <col min="15" max="15" width="9.1796875" style="294"/>
    <col min="16" max="16" width="10.1796875" style="294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ht="15" customHeight="1" x14ac:dyDescent="0.35">
      <c r="B3" s="427" t="s">
        <v>16</v>
      </c>
      <c r="C3" s="75" t="s">
        <v>8450</v>
      </c>
      <c r="D3" s="76" t="s">
        <v>8451</v>
      </c>
      <c r="E3" s="77">
        <v>-18.985859999999999</v>
      </c>
      <c r="F3" s="77">
        <v>33.60566</v>
      </c>
      <c r="G3" s="81">
        <v>43728</v>
      </c>
      <c r="H3" s="316">
        <f>L3+N3</f>
        <v>4</v>
      </c>
      <c r="I3" s="76">
        <v>36</v>
      </c>
      <c r="J3" s="56">
        <f>'Treatment Capacity BHs'!H163</f>
        <v>300</v>
      </c>
      <c r="K3" s="407" t="s">
        <v>6969</v>
      </c>
      <c r="L3" s="43">
        <v>0</v>
      </c>
      <c r="M3" s="316">
        <f t="shared" ref="M3:M10" si="0">F$20*J3</f>
        <v>52439.999999999993</v>
      </c>
      <c r="N3" s="43">
        <f>Maintenance!O39+1</f>
        <v>4</v>
      </c>
      <c r="O3" s="315">
        <f t="shared" ref="O3:O10" si="1">F$21*J3</f>
        <v>51585</v>
      </c>
      <c r="P3" s="43">
        <f t="shared" ref="P3:P10" si="2">M3+O3</f>
        <v>104025</v>
      </c>
    </row>
    <row r="4" spans="2:16" x14ac:dyDescent="0.35">
      <c r="B4" s="428"/>
      <c r="C4" s="75" t="s">
        <v>8452</v>
      </c>
      <c r="D4" s="76" t="s">
        <v>8453</v>
      </c>
      <c r="E4" s="77">
        <v>-19.026800000000001</v>
      </c>
      <c r="F4" s="77">
        <v>33.659439999999996</v>
      </c>
      <c r="G4" s="80">
        <v>43734</v>
      </c>
      <c r="H4" s="327">
        <f t="shared" ref="H4:H10" si="3">L4+N4</f>
        <v>0</v>
      </c>
      <c r="I4" s="76">
        <v>93</v>
      </c>
      <c r="J4" s="57">
        <f>'Treatment Capacity BHs'!H164</f>
        <v>300</v>
      </c>
      <c r="K4" s="408"/>
      <c r="L4" s="43">
        <v>0</v>
      </c>
      <c r="M4" s="316">
        <f t="shared" si="0"/>
        <v>52439.999999999993</v>
      </c>
      <c r="N4" s="43">
        <v>0</v>
      </c>
      <c r="O4" s="315">
        <f t="shared" si="1"/>
        <v>51585</v>
      </c>
      <c r="P4" s="43">
        <f t="shared" si="2"/>
        <v>104025</v>
      </c>
    </row>
    <row r="5" spans="2:16" x14ac:dyDescent="0.35">
      <c r="B5" s="428"/>
      <c r="C5" s="75" t="s">
        <v>8454</v>
      </c>
      <c r="D5" s="76" t="s">
        <v>8455</v>
      </c>
      <c r="E5" s="77">
        <v>-19.104669999999999</v>
      </c>
      <c r="F5" s="77">
        <v>33.665990000000001</v>
      </c>
      <c r="G5" s="191">
        <v>43761</v>
      </c>
      <c r="H5" s="316">
        <f t="shared" si="3"/>
        <v>0</v>
      </c>
      <c r="I5" s="76">
        <v>51</v>
      </c>
      <c r="J5" s="57">
        <f>'Treatment Capacity BHs'!H165</f>
        <v>300</v>
      </c>
      <c r="K5" s="408"/>
      <c r="L5" s="43">
        <v>0</v>
      </c>
      <c r="M5" s="316">
        <f t="shared" si="0"/>
        <v>52439.999999999993</v>
      </c>
      <c r="N5" s="43">
        <v>0</v>
      </c>
      <c r="O5" s="315">
        <f t="shared" si="1"/>
        <v>51585</v>
      </c>
      <c r="P5" s="43">
        <f t="shared" si="2"/>
        <v>104025</v>
      </c>
    </row>
    <row r="6" spans="2:16" x14ac:dyDescent="0.35">
      <c r="B6" s="428"/>
      <c r="C6" s="75" t="s">
        <v>8456</v>
      </c>
      <c r="D6" s="76" t="s">
        <v>8457</v>
      </c>
      <c r="E6" s="77">
        <v>-19.050270000000001</v>
      </c>
      <c r="F6" s="77">
        <v>33.576819999999998</v>
      </c>
      <c r="G6" s="191">
        <v>43725</v>
      </c>
      <c r="H6" s="327">
        <f t="shared" si="3"/>
        <v>6</v>
      </c>
      <c r="I6" s="76">
        <v>40</v>
      </c>
      <c r="J6" s="57">
        <f>'Treatment Capacity BHs'!H166</f>
        <v>300</v>
      </c>
      <c r="K6" s="408"/>
      <c r="L6" s="43">
        <f>Maintenance!N40+1</f>
        <v>6</v>
      </c>
      <c r="M6" s="316">
        <f t="shared" si="0"/>
        <v>52439.999999999993</v>
      </c>
      <c r="N6" s="43">
        <v>0</v>
      </c>
      <c r="O6" s="315">
        <f t="shared" si="1"/>
        <v>51585</v>
      </c>
      <c r="P6" s="43">
        <f t="shared" si="2"/>
        <v>104025</v>
      </c>
    </row>
    <row r="7" spans="2:16" x14ac:dyDescent="0.35">
      <c r="B7" s="428"/>
      <c r="C7" s="75" t="s">
        <v>8458</v>
      </c>
      <c r="D7" s="76" t="s">
        <v>8459</v>
      </c>
      <c r="E7" s="77">
        <v>-19.102730000000001</v>
      </c>
      <c r="F7" s="77">
        <v>33.648980000000002</v>
      </c>
      <c r="G7" s="191">
        <v>43778</v>
      </c>
      <c r="H7" s="316">
        <f t="shared" si="3"/>
        <v>11</v>
      </c>
      <c r="I7" s="76">
        <v>43</v>
      </c>
      <c r="J7" s="57">
        <f>'Treatment Capacity BHs'!H167</f>
        <v>300</v>
      </c>
      <c r="K7" s="408"/>
      <c r="L7" s="43">
        <f>Maintenance!N41+1</f>
        <v>6</v>
      </c>
      <c r="M7" s="316">
        <f t="shared" si="0"/>
        <v>52439.999999999993</v>
      </c>
      <c r="N7" s="43">
        <f>Maintenance!O42+1</f>
        <v>5</v>
      </c>
      <c r="O7" s="315">
        <f t="shared" si="1"/>
        <v>51585</v>
      </c>
      <c r="P7" s="43">
        <f t="shared" si="2"/>
        <v>104025</v>
      </c>
    </row>
    <row r="8" spans="2:16" x14ac:dyDescent="0.35">
      <c r="B8" s="428"/>
      <c r="C8" s="75" t="s">
        <v>8460</v>
      </c>
      <c r="D8" s="76" t="s">
        <v>8461</v>
      </c>
      <c r="E8" s="77">
        <v>-19.046019999999999</v>
      </c>
      <c r="F8" s="77">
        <v>33.677059999999997</v>
      </c>
      <c r="G8" s="191">
        <v>43770</v>
      </c>
      <c r="H8" s="327">
        <f t="shared" si="3"/>
        <v>0</v>
      </c>
      <c r="I8" s="76">
        <v>42</v>
      </c>
      <c r="J8" s="57">
        <f>'Treatment Capacity BHs'!H168</f>
        <v>300</v>
      </c>
      <c r="K8" s="408"/>
      <c r="L8" s="43">
        <v>0</v>
      </c>
      <c r="M8" s="316">
        <f t="shared" si="0"/>
        <v>52439.999999999993</v>
      </c>
      <c r="N8" s="43">
        <v>0</v>
      </c>
      <c r="O8" s="315">
        <f t="shared" si="1"/>
        <v>51585</v>
      </c>
      <c r="P8" s="43">
        <f t="shared" si="2"/>
        <v>104025</v>
      </c>
    </row>
    <row r="9" spans="2:16" x14ac:dyDescent="0.35">
      <c r="B9" s="428"/>
      <c r="C9" s="75" t="s">
        <v>8462</v>
      </c>
      <c r="D9" s="76" t="s">
        <v>8463</v>
      </c>
      <c r="E9" s="77">
        <v>-19.077449999999999</v>
      </c>
      <c r="F9" s="77">
        <v>33.653849999999998</v>
      </c>
      <c r="G9" s="191">
        <v>43766</v>
      </c>
      <c r="H9" s="316">
        <f t="shared" si="3"/>
        <v>0</v>
      </c>
      <c r="I9" s="76">
        <v>62</v>
      </c>
      <c r="J9" s="57">
        <f>'Treatment Capacity BHs'!H169</f>
        <v>300</v>
      </c>
      <c r="K9" s="408"/>
      <c r="L9" s="43">
        <v>0</v>
      </c>
      <c r="M9" s="316">
        <f t="shared" si="0"/>
        <v>52439.999999999993</v>
      </c>
      <c r="N9" s="43">
        <v>0</v>
      </c>
      <c r="O9" s="315">
        <f t="shared" si="1"/>
        <v>51585</v>
      </c>
      <c r="P9" s="43">
        <f t="shared" si="2"/>
        <v>104025</v>
      </c>
    </row>
    <row r="10" spans="2:16" ht="15" thickBot="1" x14ac:dyDescent="0.4">
      <c r="B10" s="429"/>
      <c r="C10" s="75" t="s">
        <v>8464</v>
      </c>
      <c r="D10" s="76" t="s">
        <v>8465</v>
      </c>
      <c r="E10" s="77">
        <v>-19.15211</v>
      </c>
      <c r="F10" s="77">
        <v>33.413879999999999</v>
      </c>
      <c r="G10" s="191">
        <v>43752</v>
      </c>
      <c r="H10" s="327">
        <f t="shared" si="3"/>
        <v>5</v>
      </c>
      <c r="I10" s="76">
        <v>73</v>
      </c>
      <c r="J10" s="57">
        <f>'Treatment Capacity BHs'!H170</f>
        <v>300</v>
      </c>
      <c r="K10" s="409"/>
      <c r="L10" s="43">
        <v>0</v>
      </c>
      <c r="M10" s="316">
        <f t="shared" si="0"/>
        <v>52439.999999999993</v>
      </c>
      <c r="N10" s="43">
        <f>Maintenance!O43+1</f>
        <v>5</v>
      </c>
      <c r="O10" s="315">
        <f t="shared" si="1"/>
        <v>51585</v>
      </c>
      <c r="P10" s="43">
        <f t="shared" si="2"/>
        <v>104025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26</v>
      </c>
      <c r="I11" s="49" t="s">
        <v>17</v>
      </c>
      <c r="J11" s="50">
        <f>SUM(J3:J10)</f>
        <v>2400</v>
      </c>
      <c r="K11" s="294"/>
      <c r="L11" s="82">
        <f>SUM(L3:L10)</f>
        <v>12</v>
      </c>
      <c r="M11" s="40">
        <f>SUM(M3:M10)</f>
        <v>419519.99999999994</v>
      </c>
      <c r="N11" s="40">
        <f>SUM(N3:N10)</f>
        <v>14</v>
      </c>
      <c r="O11" s="41">
        <f>SUM(O3:O10)</f>
        <v>412680</v>
      </c>
      <c r="P11" s="30">
        <f>SUM(P3:P10)</f>
        <v>832200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31"/>
      <c r="K14" s="31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</row>
    <row r="17" spans="2:12" x14ac:dyDescent="0.35">
      <c r="B17" s="294"/>
      <c r="C17" s="294"/>
      <c r="D17" s="294"/>
      <c r="E17" s="294"/>
      <c r="F17" s="294"/>
      <c r="G17" s="294"/>
      <c r="I17" s="294"/>
      <c r="J17" s="31"/>
      <c r="K17" s="31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</row>
    <row r="20" spans="2:12" ht="15" thickBot="1" x14ac:dyDescent="0.4">
      <c r="B20" s="46" t="s">
        <v>8466</v>
      </c>
      <c r="C20" s="26">
        <f>(C15-C13)+1</f>
        <v>184</v>
      </c>
      <c r="D20" s="313">
        <f>SUM(L3:L10)/(C20*8)</f>
        <v>8.152173913043478E-3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</row>
    <row r="21" spans="2:12" ht="15" thickBot="1" x14ac:dyDescent="0.4">
      <c r="B21" s="47" t="s">
        <v>87</v>
      </c>
      <c r="C21" s="157">
        <f>C14-C15</f>
        <v>181</v>
      </c>
      <c r="D21" s="312">
        <f>SUM(N3:N10)/(C21*8)</f>
        <v>9.6685082872928173E-3</v>
      </c>
      <c r="E21" s="313">
        <f>IF(D21&lt;5%,95%,100%-D21)</f>
        <v>0.95</v>
      </c>
      <c r="F21" s="323">
        <f>C21*E21</f>
        <v>171.95</v>
      </c>
      <c r="G21" s="294"/>
      <c r="I21" s="294"/>
      <c r="J21" s="294"/>
      <c r="K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346.75</v>
      </c>
      <c r="G22" s="294"/>
      <c r="I22" s="294"/>
      <c r="J22" s="294"/>
      <c r="K22" s="294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156">
        <f>J11*365</f>
        <v>876000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5">
        <f>10000/C24</f>
        <v>1.1415525114155251E-2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6135</v>
      </c>
      <c r="C27" s="18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N1:O1"/>
    <mergeCell ref="B3:B10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067DA-4E78-48CB-A2E5-0693BE04AB9B}">
  <sheetPr codeName="Sheet49"/>
  <dimension ref="B2:P47"/>
  <sheetViews>
    <sheetView workbookViewId="0">
      <selection activeCell="E39" sqref="E39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5.4531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'GS7474-PTDs'!P11</f>
        <v>832200</v>
      </c>
      <c r="F6" s="294"/>
      <c r="G6" s="293" t="s">
        <v>97</v>
      </c>
      <c r="H6" s="293" t="s">
        <v>98</v>
      </c>
      <c r="I6" s="293"/>
      <c r="J6" s="18">
        <f>'GS7474-PTDs'!M11</f>
        <v>419519.99999999994</v>
      </c>
      <c r="K6" s="294"/>
      <c r="L6" s="293" t="s">
        <v>97</v>
      </c>
      <c r="M6" s="293" t="s">
        <v>98</v>
      </c>
      <c r="N6" s="293"/>
      <c r="O6" s="18">
        <f>'GS7474-PTDs'!O11</f>
        <v>412680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98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2476</v>
      </c>
      <c r="F10" s="294"/>
      <c r="G10" s="293" t="s">
        <v>107</v>
      </c>
      <c r="H10" s="293" t="s">
        <v>108</v>
      </c>
      <c r="I10" s="293" t="s">
        <v>109</v>
      </c>
      <c r="J10" s="300">
        <f>ROUNDDOWN((1-J5)*J6*J7*(J8+J9),0)</f>
        <v>1248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1228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832200</v>
      </c>
      <c r="F14" s="294"/>
      <c r="G14" s="293" t="s">
        <v>97</v>
      </c>
      <c r="H14" s="293" t="s">
        <v>98</v>
      </c>
      <c r="I14" s="293"/>
      <c r="J14" s="18">
        <f>J6</f>
        <v>419519.99999999994</v>
      </c>
      <c r="K14" s="294"/>
      <c r="L14" s="293" t="s">
        <v>97</v>
      </c>
      <c r="M14" s="293" t="s">
        <v>98</v>
      </c>
      <c r="N14" s="293"/>
      <c r="O14" s="18">
        <f>O6</f>
        <v>412680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30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58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58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0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0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309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11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119">
        <f>J23</f>
        <v>8.6920000000000002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118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118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E10*((E22*E21)+E23)*E24</f>
        <v>4085.8159679999999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2044.4576255999998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2011.6938815999999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((E27-E28)*E29)-E30</f>
        <v>3881.5251695999996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1942.2347443199997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1911.1091875199998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3326</v>
      </c>
      <c r="F36" s="294"/>
      <c r="G36" s="305" t="s">
        <v>131</v>
      </c>
      <c r="H36" s="306" t="s">
        <v>37</v>
      </c>
      <c r="I36" s="307" t="s">
        <v>28</v>
      </c>
      <c r="J36" s="308">
        <f>ROUNDDOWN(J31*(1-J35),0)</f>
        <v>1664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1638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3302</v>
      </c>
      <c r="F38" s="294"/>
      <c r="G38" s="305" t="s">
        <v>132</v>
      </c>
      <c r="H38" s="306"/>
      <c r="I38" s="307" t="s">
        <v>28</v>
      </c>
      <c r="J38" s="308">
        <f>ROUNDDOWN(IF(E36&gt;'GS7474-PTDs'!C27,J6*'GS7474-PTDs'!C25,J36),0)</f>
        <v>1664</v>
      </c>
      <c r="K38" s="294"/>
      <c r="L38" s="305" t="s">
        <v>132</v>
      </c>
      <c r="M38" s="306"/>
      <c r="N38" s="307" t="s">
        <v>28</v>
      </c>
      <c r="O38" s="308">
        <f>ROUNDDOWN(IF(E36&gt;'GS7474-PTDs'!C27,O6*'GS7474-PTDs'!C25,'GS7474-ER Calcs'!O36),0)</f>
        <v>1638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1" spans="2:15" x14ac:dyDescent="0.35">
      <c r="B41" s="294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192">
        <f>O6*'GS7474-PTDs'!C25</f>
        <v>4710.9589041095887</v>
      </c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G2:J2"/>
    <mergeCell ref="L2:O2"/>
    <mergeCell ref="G4:J4"/>
    <mergeCell ref="G12:J12"/>
    <mergeCell ref="G20:J20"/>
    <mergeCell ref="G33:J33"/>
    <mergeCell ref="L4:O4"/>
    <mergeCell ref="L12:O12"/>
    <mergeCell ref="L20:O20"/>
    <mergeCell ref="L26:O26"/>
    <mergeCell ref="L33:O33"/>
    <mergeCell ref="G26:J26"/>
    <mergeCell ref="B33:E33"/>
    <mergeCell ref="B2:E2"/>
    <mergeCell ref="B4:E4"/>
    <mergeCell ref="B12:E12"/>
    <mergeCell ref="B20:E20"/>
    <mergeCell ref="B26:E26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40CAF-D836-45F2-9ABC-99CB22A07A10}">
  <sheetPr codeName="Sheet5"/>
  <dimension ref="A1:I488"/>
  <sheetViews>
    <sheetView topLeftCell="A490" workbookViewId="0">
      <selection activeCell="G154" sqref="G154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17.54296875" style="55" customWidth="1"/>
    <col min="4" max="4" width="23.1796875" style="55" customWidth="1"/>
    <col min="5" max="5" width="13" style="55" customWidth="1"/>
    <col min="6" max="7" width="13.453125" style="55" customWidth="1"/>
    <col min="8" max="8" width="14.81640625" style="55" customWidth="1"/>
    <col min="9" max="9" width="22.1796875" style="55" customWidth="1"/>
    <col min="10" max="16384" width="9.1796875" style="55"/>
  </cols>
  <sheetData>
    <row r="1" spans="1:9" ht="31.5" customHeight="1" thickBot="1" x14ac:dyDescent="0.4">
      <c r="A1" s="222" t="s">
        <v>47</v>
      </c>
      <c r="B1" s="222" t="s">
        <v>134</v>
      </c>
      <c r="C1" s="222" t="s">
        <v>135</v>
      </c>
      <c r="D1" s="222" t="s">
        <v>136</v>
      </c>
      <c r="E1" s="222" t="s">
        <v>137</v>
      </c>
      <c r="F1" s="222" t="s">
        <v>138</v>
      </c>
      <c r="G1" s="222" t="s">
        <v>139</v>
      </c>
      <c r="H1" s="116" t="s">
        <v>51</v>
      </c>
      <c r="I1" s="222" t="s">
        <v>140</v>
      </c>
    </row>
    <row r="2" spans="1:9" hidden="1" outlineLevel="1" x14ac:dyDescent="0.35">
      <c r="A2" s="85" t="s">
        <v>59</v>
      </c>
      <c r="B2" s="215" t="s">
        <v>141</v>
      </c>
      <c r="C2" s="111" t="s">
        <v>60</v>
      </c>
      <c r="D2" s="85" t="s">
        <v>142</v>
      </c>
      <c r="E2" s="111">
        <v>7</v>
      </c>
      <c r="F2" s="112">
        <v>4</v>
      </c>
      <c r="G2" s="112">
        <f t="shared" ref="G2:G38" si="0">E2+F2</f>
        <v>11</v>
      </c>
      <c r="H2" s="221">
        <v>43650</v>
      </c>
      <c r="I2" s="220">
        <v>100</v>
      </c>
    </row>
    <row r="3" spans="1:9" hidden="1" outlineLevel="1" x14ac:dyDescent="0.35">
      <c r="A3" s="83" t="s">
        <v>59</v>
      </c>
      <c r="B3" s="214" t="s">
        <v>143</v>
      </c>
      <c r="C3" s="89" t="s">
        <v>60</v>
      </c>
      <c r="D3" s="83" t="s">
        <v>144</v>
      </c>
      <c r="E3" s="89">
        <v>3</v>
      </c>
      <c r="F3" s="90">
        <v>2</v>
      </c>
      <c r="G3" s="90">
        <f t="shared" si="0"/>
        <v>5</v>
      </c>
      <c r="H3" s="213">
        <v>43650</v>
      </c>
      <c r="I3" s="177">
        <v>100</v>
      </c>
    </row>
    <row r="4" spans="1:9" hidden="1" outlineLevel="1" x14ac:dyDescent="0.35">
      <c r="A4" s="83" t="s">
        <v>59</v>
      </c>
      <c r="B4" s="214" t="s">
        <v>145</v>
      </c>
      <c r="C4" s="89" t="s">
        <v>60</v>
      </c>
      <c r="D4" s="83" t="s">
        <v>146</v>
      </c>
      <c r="E4" s="89">
        <v>6</v>
      </c>
      <c r="F4" s="90">
        <v>7</v>
      </c>
      <c r="G4" s="90">
        <f t="shared" si="0"/>
        <v>13</v>
      </c>
      <c r="H4" s="213">
        <v>43650</v>
      </c>
      <c r="I4" s="177">
        <v>150</v>
      </c>
    </row>
    <row r="5" spans="1:9" hidden="1" outlineLevel="1" x14ac:dyDescent="0.35">
      <c r="A5" s="83" t="s">
        <v>59</v>
      </c>
      <c r="B5" s="214" t="s">
        <v>147</v>
      </c>
      <c r="C5" s="89" t="s">
        <v>60</v>
      </c>
      <c r="D5" s="83" t="s">
        <v>148</v>
      </c>
      <c r="E5" s="89">
        <v>3</v>
      </c>
      <c r="F5" s="90">
        <v>3</v>
      </c>
      <c r="G5" s="90">
        <f t="shared" si="0"/>
        <v>6</v>
      </c>
      <c r="H5" s="213">
        <v>43650</v>
      </c>
      <c r="I5" s="177">
        <v>200</v>
      </c>
    </row>
    <row r="6" spans="1:9" hidden="1" outlineLevel="1" x14ac:dyDescent="0.35">
      <c r="A6" s="83" t="s">
        <v>59</v>
      </c>
      <c r="B6" s="214" t="s">
        <v>149</v>
      </c>
      <c r="C6" s="89" t="s">
        <v>60</v>
      </c>
      <c r="D6" s="83" t="s">
        <v>150</v>
      </c>
      <c r="E6" s="89">
        <v>5</v>
      </c>
      <c r="F6" s="90">
        <v>2</v>
      </c>
      <c r="G6" s="90">
        <f t="shared" si="0"/>
        <v>7</v>
      </c>
      <c r="H6" s="213">
        <v>43650</v>
      </c>
      <c r="I6" s="177">
        <v>300</v>
      </c>
    </row>
    <row r="7" spans="1:9" hidden="1" outlineLevel="1" x14ac:dyDescent="0.35">
      <c r="A7" s="83" t="s">
        <v>59</v>
      </c>
      <c r="B7" s="214" t="s">
        <v>151</v>
      </c>
      <c r="C7" s="89" t="s">
        <v>60</v>
      </c>
      <c r="D7" s="83" t="s">
        <v>152</v>
      </c>
      <c r="E7" s="89">
        <v>4</v>
      </c>
      <c r="F7" s="90">
        <v>5</v>
      </c>
      <c r="G7" s="90">
        <f t="shared" si="0"/>
        <v>9</v>
      </c>
      <c r="H7" s="213">
        <v>43650</v>
      </c>
      <c r="I7" s="177">
        <v>100</v>
      </c>
    </row>
    <row r="8" spans="1:9" hidden="1" outlineLevel="1" x14ac:dyDescent="0.35">
      <c r="A8" s="83" t="s">
        <v>59</v>
      </c>
      <c r="B8" s="214" t="s">
        <v>153</v>
      </c>
      <c r="C8" s="89" t="s">
        <v>60</v>
      </c>
      <c r="D8" s="83" t="s">
        <v>154</v>
      </c>
      <c r="E8" s="89">
        <v>2</v>
      </c>
      <c r="F8" s="90">
        <v>2</v>
      </c>
      <c r="G8" s="90">
        <f t="shared" si="0"/>
        <v>4</v>
      </c>
      <c r="H8" s="213">
        <v>43650</v>
      </c>
      <c r="I8" s="177">
        <v>400</v>
      </c>
    </row>
    <row r="9" spans="1:9" hidden="1" outlineLevel="1" x14ac:dyDescent="0.35">
      <c r="A9" s="83" t="s">
        <v>59</v>
      </c>
      <c r="B9" s="214" t="s">
        <v>155</v>
      </c>
      <c r="C9" s="89" t="s">
        <v>60</v>
      </c>
      <c r="D9" s="83" t="s">
        <v>156</v>
      </c>
      <c r="E9" s="89">
        <v>8</v>
      </c>
      <c r="F9" s="90">
        <v>7</v>
      </c>
      <c r="G9" s="90">
        <f t="shared" si="0"/>
        <v>15</v>
      </c>
      <c r="H9" s="213">
        <v>43650</v>
      </c>
      <c r="I9" s="177">
        <v>1000</v>
      </c>
    </row>
    <row r="10" spans="1:9" hidden="1" outlineLevel="1" x14ac:dyDescent="0.35">
      <c r="A10" s="83" t="s">
        <v>59</v>
      </c>
      <c r="B10" s="214" t="s">
        <v>157</v>
      </c>
      <c r="C10" s="89" t="s">
        <v>60</v>
      </c>
      <c r="D10" s="83" t="s">
        <v>158</v>
      </c>
      <c r="E10" s="89">
        <v>2</v>
      </c>
      <c r="F10" s="90">
        <v>3</v>
      </c>
      <c r="G10" s="90">
        <f t="shared" si="0"/>
        <v>5</v>
      </c>
      <c r="H10" s="213">
        <v>43650</v>
      </c>
      <c r="I10" s="177">
        <v>300</v>
      </c>
    </row>
    <row r="11" spans="1:9" hidden="1" outlineLevel="1" x14ac:dyDescent="0.35">
      <c r="A11" s="83" t="s">
        <v>59</v>
      </c>
      <c r="B11" s="214" t="s">
        <v>159</v>
      </c>
      <c r="C11" s="89" t="s">
        <v>60</v>
      </c>
      <c r="D11" s="92" t="s">
        <v>160</v>
      </c>
      <c r="E11" s="89">
        <v>3</v>
      </c>
      <c r="F11" s="90">
        <v>3</v>
      </c>
      <c r="G11" s="90">
        <f t="shared" si="0"/>
        <v>6</v>
      </c>
      <c r="H11" s="213">
        <v>43650</v>
      </c>
      <c r="I11" s="177">
        <v>700</v>
      </c>
    </row>
    <row r="12" spans="1:9" hidden="1" outlineLevel="1" x14ac:dyDescent="0.35">
      <c r="A12" s="83" t="s">
        <v>59</v>
      </c>
      <c r="B12" s="214" t="s">
        <v>161</v>
      </c>
      <c r="C12" s="89" t="s">
        <v>60</v>
      </c>
      <c r="D12" s="92" t="s">
        <v>162</v>
      </c>
      <c r="E12" s="89">
        <v>4</v>
      </c>
      <c r="F12" s="90">
        <v>5</v>
      </c>
      <c r="G12" s="90">
        <f t="shared" si="0"/>
        <v>9</v>
      </c>
      <c r="H12" s="213">
        <v>43650</v>
      </c>
      <c r="I12" s="177">
        <v>500</v>
      </c>
    </row>
    <row r="13" spans="1:9" hidden="1" outlineLevel="1" x14ac:dyDescent="0.35">
      <c r="A13" s="83" t="s">
        <v>59</v>
      </c>
      <c r="B13" s="214" t="s">
        <v>163</v>
      </c>
      <c r="C13" s="89" t="s">
        <v>60</v>
      </c>
      <c r="D13" s="92" t="s">
        <v>164</v>
      </c>
      <c r="E13" s="89">
        <v>3</v>
      </c>
      <c r="F13" s="90">
        <v>2</v>
      </c>
      <c r="G13" s="90">
        <f t="shared" si="0"/>
        <v>5</v>
      </c>
      <c r="H13" s="213">
        <v>43650</v>
      </c>
      <c r="I13" s="177">
        <v>300</v>
      </c>
    </row>
    <row r="14" spans="1:9" hidden="1" outlineLevel="1" x14ac:dyDescent="0.35">
      <c r="A14" s="83" t="s">
        <v>59</v>
      </c>
      <c r="B14" s="214" t="s">
        <v>165</v>
      </c>
      <c r="C14" s="89" t="s">
        <v>60</v>
      </c>
      <c r="D14" s="92" t="s">
        <v>166</v>
      </c>
      <c r="E14" s="89">
        <v>4</v>
      </c>
      <c r="F14" s="90">
        <v>4</v>
      </c>
      <c r="G14" s="90">
        <f t="shared" si="0"/>
        <v>8</v>
      </c>
      <c r="H14" s="213">
        <v>43650</v>
      </c>
      <c r="I14" s="177">
        <v>400</v>
      </c>
    </row>
    <row r="15" spans="1:9" hidden="1" outlineLevel="1" x14ac:dyDescent="0.35">
      <c r="A15" s="83" t="s">
        <v>59</v>
      </c>
      <c r="B15" s="214" t="s">
        <v>167</v>
      </c>
      <c r="C15" s="89" t="s">
        <v>60</v>
      </c>
      <c r="D15" s="92" t="s">
        <v>168</v>
      </c>
      <c r="E15" s="89">
        <v>5</v>
      </c>
      <c r="F15" s="90">
        <v>3</v>
      </c>
      <c r="G15" s="90">
        <f t="shared" si="0"/>
        <v>8</v>
      </c>
      <c r="H15" s="213">
        <v>43650</v>
      </c>
      <c r="I15" s="177">
        <v>300</v>
      </c>
    </row>
    <row r="16" spans="1:9" hidden="1" outlineLevel="1" x14ac:dyDescent="0.35">
      <c r="A16" s="83" t="s">
        <v>59</v>
      </c>
      <c r="B16" s="214" t="s">
        <v>169</v>
      </c>
      <c r="C16" s="89" t="s">
        <v>60</v>
      </c>
      <c r="D16" s="92" t="s">
        <v>170</v>
      </c>
      <c r="E16" s="89">
        <v>4</v>
      </c>
      <c r="F16" s="90">
        <v>3</v>
      </c>
      <c r="G16" s="90">
        <f t="shared" si="0"/>
        <v>7</v>
      </c>
      <c r="H16" s="213">
        <v>43650</v>
      </c>
      <c r="I16" s="177">
        <v>500</v>
      </c>
    </row>
    <row r="17" spans="1:9" hidden="1" outlineLevel="1" x14ac:dyDescent="0.35">
      <c r="A17" s="83" t="s">
        <v>59</v>
      </c>
      <c r="B17" s="214" t="s">
        <v>171</v>
      </c>
      <c r="C17" s="89" t="s">
        <v>60</v>
      </c>
      <c r="D17" s="92" t="s">
        <v>172</v>
      </c>
      <c r="E17" s="89">
        <v>5</v>
      </c>
      <c r="F17" s="90">
        <v>5</v>
      </c>
      <c r="G17" s="90">
        <f t="shared" si="0"/>
        <v>10</v>
      </c>
      <c r="H17" s="213">
        <v>43650</v>
      </c>
      <c r="I17" s="177">
        <v>150</v>
      </c>
    </row>
    <row r="18" spans="1:9" hidden="1" outlineLevel="1" x14ac:dyDescent="0.35">
      <c r="A18" s="83" t="s">
        <v>59</v>
      </c>
      <c r="B18" s="214" t="s">
        <v>173</v>
      </c>
      <c r="C18" s="89" t="s">
        <v>60</v>
      </c>
      <c r="D18" s="92" t="s">
        <v>174</v>
      </c>
      <c r="E18" s="89">
        <v>4</v>
      </c>
      <c r="F18" s="90">
        <v>7</v>
      </c>
      <c r="G18" s="90">
        <f t="shared" si="0"/>
        <v>11</v>
      </c>
      <c r="H18" s="213">
        <v>43650</v>
      </c>
      <c r="I18" s="177">
        <v>100</v>
      </c>
    </row>
    <row r="19" spans="1:9" hidden="1" outlineLevel="1" x14ac:dyDescent="0.35">
      <c r="A19" s="83" t="s">
        <v>59</v>
      </c>
      <c r="B19" s="214" t="s">
        <v>175</v>
      </c>
      <c r="C19" s="89" t="s">
        <v>60</v>
      </c>
      <c r="D19" s="92" t="s">
        <v>176</v>
      </c>
      <c r="E19" s="89">
        <v>6</v>
      </c>
      <c r="F19" s="90">
        <v>6</v>
      </c>
      <c r="G19" s="90">
        <f t="shared" si="0"/>
        <v>12</v>
      </c>
      <c r="H19" s="213">
        <v>43650</v>
      </c>
      <c r="I19" s="177">
        <v>200</v>
      </c>
    </row>
    <row r="20" spans="1:9" hidden="1" outlineLevel="1" x14ac:dyDescent="0.35">
      <c r="A20" s="83" t="s">
        <v>59</v>
      </c>
      <c r="B20" s="214" t="s">
        <v>177</v>
      </c>
      <c r="C20" s="89" t="s">
        <v>60</v>
      </c>
      <c r="D20" s="92" t="s">
        <v>178</v>
      </c>
      <c r="E20" s="89">
        <v>5</v>
      </c>
      <c r="F20" s="90">
        <v>5</v>
      </c>
      <c r="G20" s="90">
        <f t="shared" si="0"/>
        <v>10</v>
      </c>
      <c r="H20" s="213">
        <v>43650</v>
      </c>
      <c r="I20" s="177">
        <v>100</v>
      </c>
    </row>
    <row r="21" spans="1:9" hidden="1" outlineLevel="1" x14ac:dyDescent="0.35">
      <c r="A21" s="83" t="s">
        <v>59</v>
      </c>
      <c r="B21" s="214" t="s">
        <v>179</v>
      </c>
      <c r="C21" s="89" t="s">
        <v>60</v>
      </c>
      <c r="D21" s="92" t="s">
        <v>180</v>
      </c>
      <c r="E21" s="89">
        <v>6</v>
      </c>
      <c r="F21" s="90">
        <v>6</v>
      </c>
      <c r="G21" s="90">
        <f t="shared" si="0"/>
        <v>12</v>
      </c>
      <c r="H21" s="213">
        <v>43650</v>
      </c>
      <c r="I21" s="177">
        <v>20</v>
      </c>
    </row>
    <row r="22" spans="1:9" hidden="1" outlineLevel="1" x14ac:dyDescent="0.35">
      <c r="A22" s="83" t="s">
        <v>59</v>
      </c>
      <c r="B22" s="214" t="s">
        <v>181</v>
      </c>
      <c r="C22" s="89" t="s">
        <v>60</v>
      </c>
      <c r="D22" s="83" t="s">
        <v>182</v>
      </c>
      <c r="E22" s="89">
        <v>7</v>
      </c>
      <c r="F22" s="90">
        <v>6</v>
      </c>
      <c r="G22" s="90">
        <f t="shared" si="0"/>
        <v>13</v>
      </c>
      <c r="H22" s="213">
        <v>43650</v>
      </c>
      <c r="I22" s="177">
        <v>500</v>
      </c>
    </row>
    <row r="23" spans="1:9" hidden="1" outlineLevel="1" x14ac:dyDescent="0.35">
      <c r="A23" s="83" t="s">
        <v>59</v>
      </c>
      <c r="B23" s="214" t="s">
        <v>183</v>
      </c>
      <c r="C23" s="89" t="s">
        <v>60</v>
      </c>
      <c r="D23" s="83" t="s">
        <v>184</v>
      </c>
      <c r="E23" s="89">
        <v>8</v>
      </c>
      <c r="F23" s="90">
        <v>3</v>
      </c>
      <c r="G23" s="90">
        <f t="shared" si="0"/>
        <v>11</v>
      </c>
      <c r="H23" s="213">
        <v>43650</v>
      </c>
      <c r="I23" s="177">
        <v>300</v>
      </c>
    </row>
    <row r="24" spans="1:9" hidden="1" outlineLevel="1" x14ac:dyDescent="0.35">
      <c r="A24" s="83" t="s">
        <v>59</v>
      </c>
      <c r="B24" s="214" t="s">
        <v>185</v>
      </c>
      <c r="C24" s="89" t="s">
        <v>60</v>
      </c>
      <c r="D24" s="83" t="s">
        <v>186</v>
      </c>
      <c r="E24" s="89">
        <v>4</v>
      </c>
      <c r="F24" s="90">
        <v>5</v>
      </c>
      <c r="G24" s="90">
        <f t="shared" si="0"/>
        <v>9</v>
      </c>
      <c r="H24" s="213">
        <v>43650</v>
      </c>
      <c r="I24" s="177">
        <v>150</v>
      </c>
    </row>
    <row r="25" spans="1:9" hidden="1" outlineLevel="1" x14ac:dyDescent="0.35">
      <c r="A25" s="83" t="s">
        <v>59</v>
      </c>
      <c r="B25" s="214" t="s">
        <v>187</v>
      </c>
      <c r="C25" s="89" t="s">
        <v>60</v>
      </c>
      <c r="D25" s="83" t="s">
        <v>188</v>
      </c>
      <c r="E25" s="89">
        <v>9</v>
      </c>
      <c r="F25" s="90">
        <v>7</v>
      </c>
      <c r="G25" s="90">
        <f t="shared" si="0"/>
        <v>16</v>
      </c>
      <c r="H25" s="213">
        <v>43650</v>
      </c>
      <c r="I25" s="177">
        <v>200</v>
      </c>
    </row>
    <row r="26" spans="1:9" hidden="1" outlineLevel="1" x14ac:dyDescent="0.35">
      <c r="A26" s="83" t="s">
        <v>59</v>
      </c>
      <c r="B26" s="214" t="s">
        <v>189</v>
      </c>
      <c r="C26" s="89" t="s">
        <v>60</v>
      </c>
      <c r="D26" s="92" t="s">
        <v>190</v>
      </c>
      <c r="E26" s="89">
        <v>3</v>
      </c>
      <c r="F26" s="90">
        <v>2</v>
      </c>
      <c r="G26" s="90">
        <f t="shared" si="0"/>
        <v>5</v>
      </c>
      <c r="H26" s="213">
        <v>43650</v>
      </c>
      <c r="I26" s="177">
        <v>400</v>
      </c>
    </row>
    <row r="27" spans="1:9" hidden="1" outlineLevel="1" x14ac:dyDescent="0.35">
      <c r="A27" s="83" t="s">
        <v>59</v>
      </c>
      <c r="B27" s="214" t="s">
        <v>191</v>
      </c>
      <c r="C27" s="89" t="s">
        <v>60</v>
      </c>
      <c r="D27" s="92" t="s">
        <v>192</v>
      </c>
      <c r="E27" s="89">
        <v>7</v>
      </c>
      <c r="F27" s="90">
        <v>5</v>
      </c>
      <c r="G27" s="90">
        <f t="shared" si="0"/>
        <v>12</v>
      </c>
      <c r="H27" s="213">
        <v>43650</v>
      </c>
      <c r="I27" s="177">
        <v>500</v>
      </c>
    </row>
    <row r="28" spans="1:9" hidden="1" outlineLevel="1" x14ac:dyDescent="0.35">
      <c r="A28" s="83" t="s">
        <v>59</v>
      </c>
      <c r="B28" s="214" t="s">
        <v>193</v>
      </c>
      <c r="C28" s="89" t="s">
        <v>60</v>
      </c>
      <c r="D28" s="92" t="s">
        <v>194</v>
      </c>
      <c r="E28" s="89">
        <v>5</v>
      </c>
      <c r="F28" s="90">
        <v>2</v>
      </c>
      <c r="G28" s="90">
        <f t="shared" si="0"/>
        <v>7</v>
      </c>
      <c r="H28" s="213">
        <v>43650</v>
      </c>
      <c r="I28" s="177">
        <v>400</v>
      </c>
    </row>
    <row r="29" spans="1:9" hidden="1" outlineLevel="1" x14ac:dyDescent="0.35">
      <c r="A29" s="83" t="s">
        <v>59</v>
      </c>
      <c r="B29" s="214" t="s">
        <v>195</v>
      </c>
      <c r="C29" s="89" t="s">
        <v>60</v>
      </c>
      <c r="D29" s="92" t="s">
        <v>196</v>
      </c>
      <c r="E29" s="89">
        <v>10</v>
      </c>
      <c r="F29" s="90">
        <v>10</v>
      </c>
      <c r="G29" s="90">
        <f t="shared" si="0"/>
        <v>20</v>
      </c>
      <c r="H29" s="213">
        <v>43650</v>
      </c>
      <c r="I29" s="177">
        <v>300</v>
      </c>
    </row>
    <row r="30" spans="1:9" hidden="1" outlineLevel="1" x14ac:dyDescent="0.35">
      <c r="A30" s="83" t="s">
        <v>59</v>
      </c>
      <c r="B30" s="214" t="s">
        <v>197</v>
      </c>
      <c r="C30" s="89" t="s">
        <v>60</v>
      </c>
      <c r="D30" s="92" t="s">
        <v>198</v>
      </c>
      <c r="E30" s="89">
        <v>6</v>
      </c>
      <c r="F30" s="90">
        <v>5</v>
      </c>
      <c r="G30" s="90">
        <f t="shared" si="0"/>
        <v>11</v>
      </c>
      <c r="H30" s="213">
        <v>43650</v>
      </c>
      <c r="I30" s="177">
        <v>200</v>
      </c>
    </row>
    <row r="31" spans="1:9" hidden="1" outlineLevel="1" x14ac:dyDescent="0.35">
      <c r="A31" s="83" t="s">
        <v>59</v>
      </c>
      <c r="B31" s="214" t="s">
        <v>199</v>
      </c>
      <c r="C31" s="89" t="s">
        <v>60</v>
      </c>
      <c r="D31" s="92" t="s">
        <v>200</v>
      </c>
      <c r="E31" s="89">
        <v>5</v>
      </c>
      <c r="F31" s="90">
        <v>3</v>
      </c>
      <c r="G31" s="90">
        <f t="shared" si="0"/>
        <v>8</v>
      </c>
      <c r="H31" s="213">
        <v>43650</v>
      </c>
      <c r="I31" s="177">
        <v>400</v>
      </c>
    </row>
    <row r="32" spans="1:9" hidden="1" outlineLevel="1" x14ac:dyDescent="0.35">
      <c r="A32" s="83" t="s">
        <v>59</v>
      </c>
      <c r="B32" s="214" t="s">
        <v>201</v>
      </c>
      <c r="C32" s="89" t="s">
        <v>60</v>
      </c>
      <c r="D32" s="92" t="s">
        <v>202</v>
      </c>
      <c r="E32" s="89">
        <v>11</v>
      </c>
      <c r="F32" s="90">
        <v>6</v>
      </c>
      <c r="G32" s="90">
        <f t="shared" si="0"/>
        <v>17</v>
      </c>
      <c r="H32" s="213">
        <v>43650</v>
      </c>
      <c r="I32" s="177">
        <v>500</v>
      </c>
    </row>
    <row r="33" spans="1:9" hidden="1" outlineLevel="1" x14ac:dyDescent="0.35">
      <c r="A33" s="83" t="s">
        <v>59</v>
      </c>
      <c r="B33" s="214" t="s">
        <v>203</v>
      </c>
      <c r="C33" s="89" t="s">
        <v>60</v>
      </c>
      <c r="D33" s="92" t="s">
        <v>204</v>
      </c>
      <c r="E33" s="89">
        <v>7</v>
      </c>
      <c r="F33" s="90">
        <v>7</v>
      </c>
      <c r="G33" s="90">
        <f t="shared" si="0"/>
        <v>14</v>
      </c>
      <c r="H33" s="213">
        <v>43650</v>
      </c>
      <c r="I33" s="177">
        <v>600</v>
      </c>
    </row>
    <row r="34" spans="1:9" hidden="1" outlineLevel="1" x14ac:dyDescent="0.35">
      <c r="A34" s="83" t="s">
        <v>59</v>
      </c>
      <c r="B34" s="214" t="s">
        <v>205</v>
      </c>
      <c r="C34" s="89" t="s">
        <v>60</v>
      </c>
      <c r="D34" s="92" t="s">
        <v>206</v>
      </c>
      <c r="E34" s="89">
        <v>4</v>
      </c>
      <c r="F34" s="90">
        <v>3</v>
      </c>
      <c r="G34" s="90">
        <f t="shared" si="0"/>
        <v>7</v>
      </c>
      <c r="H34" s="213">
        <v>43650</v>
      </c>
      <c r="I34" s="177">
        <v>350</v>
      </c>
    </row>
    <row r="35" spans="1:9" hidden="1" outlineLevel="1" x14ac:dyDescent="0.35">
      <c r="A35" s="83" t="s">
        <v>59</v>
      </c>
      <c r="B35" s="214" t="s">
        <v>207</v>
      </c>
      <c r="C35" s="89" t="s">
        <v>60</v>
      </c>
      <c r="D35" s="92" t="s">
        <v>208</v>
      </c>
      <c r="E35" s="89">
        <v>4</v>
      </c>
      <c r="F35" s="90">
        <v>4</v>
      </c>
      <c r="G35" s="90">
        <f t="shared" si="0"/>
        <v>8</v>
      </c>
      <c r="H35" s="213">
        <v>43650</v>
      </c>
      <c r="I35" s="177">
        <v>200</v>
      </c>
    </row>
    <row r="36" spans="1:9" hidden="1" outlineLevel="1" x14ac:dyDescent="0.35">
      <c r="A36" s="83" t="s">
        <v>59</v>
      </c>
      <c r="B36" s="214" t="s">
        <v>209</v>
      </c>
      <c r="C36" s="89" t="s">
        <v>60</v>
      </c>
      <c r="D36" s="92" t="s">
        <v>210</v>
      </c>
      <c r="E36" s="89">
        <v>7</v>
      </c>
      <c r="F36" s="90">
        <v>5</v>
      </c>
      <c r="G36" s="90">
        <f t="shared" si="0"/>
        <v>12</v>
      </c>
      <c r="H36" s="213">
        <v>43650</v>
      </c>
      <c r="I36" s="177">
        <v>100</v>
      </c>
    </row>
    <row r="37" spans="1:9" hidden="1" outlineLevel="1" x14ac:dyDescent="0.35">
      <c r="A37" s="83" t="s">
        <v>59</v>
      </c>
      <c r="B37" s="214" t="s">
        <v>211</v>
      </c>
      <c r="C37" s="89" t="s">
        <v>60</v>
      </c>
      <c r="D37" s="92" t="s">
        <v>212</v>
      </c>
      <c r="E37" s="89">
        <v>6</v>
      </c>
      <c r="F37" s="90">
        <v>2</v>
      </c>
      <c r="G37" s="90">
        <f t="shared" si="0"/>
        <v>8</v>
      </c>
      <c r="H37" s="213">
        <v>43650</v>
      </c>
      <c r="I37" s="177">
        <v>150</v>
      </c>
    </row>
    <row r="38" spans="1:9" hidden="1" outlineLevel="1" x14ac:dyDescent="0.35">
      <c r="A38" s="83" t="s">
        <v>59</v>
      </c>
      <c r="B38" s="214" t="s">
        <v>213</v>
      </c>
      <c r="C38" s="89" t="s">
        <v>60</v>
      </c>
      <c r="D38" s="92" t="s">
        <v>214</v>
      </c>
      <c r="E38" s="89">
        <v>6</v>
      </c>
      <c r="F38" s="90">
        <v>5</v>
      </c>
      <c r="G38" s="90">
        <f t="shared" si="0"/>
        <v>11</v>
      </c>
      <c r="H38" s="213">
        <v>43650</v>
      </c>
      <c r="I38" s="177">
        <v>200</v>
      </c>
    </row>
    <row r="39" spans="1:9" ht="15" collapsed="1" thickBot="1" x14ac:dyDescent="0.4">
      <c r="A39" s="84" t="s">
        <v>59</v>
      </c>
      <c r="B39" s="212"/>
      <c r="C39" s="93" t="s">
        <v>60</v>
      </c>
      <c r="D39" s="135">
        <f>COUNTA(D2:D38)</f>
        <v>37</v>
      </c>
      <c r="E39" s="135">
        <f>SUM(E2:E38)</f>
        <v>198</v>
      </c>
      <c r="F39" s="135">
        <f>SUM(F2:F38)</f>
        <v>164</v>
      </c>
      <c r="G39" s="135">
        <f>SUM(G2:G38)</f>
        <v>362</v>
      </c>
      <c r="H39" s="106">
        <v>43650</v>
      </c>
      <c r="I39" s="136">
        <f>AVERAGE(I2:I38)</f>
        <v>307.29729729729729</v>
      </c>
    </row>
    <row r="40" spans="1:9" hidden="1" outlineLevel="1" x14ac:dyDescent="0.35">
      <c r="A40" s="85" t="s">
        <v>62</v>
      </c>
      <c r="B40" s="215" t="s">
        <v>215</v>
      </c>
      <c r="C40" s="99" t="s">
        <v>63</v>
      </c>
      <c r="D40" s="85" t="s">
        <v>216</v>
      </c>
      <c r="E40" s="111">
        <v>4</v>
      </c>
      <c r="F40" s="111">
        <v>4</v>
      </c>
      <c r="G40" s="112">
        <f t="shared" ref="G40:G82" si="1">E40+F40</f>
        <v>8</v>
      </c>
      <c r="H40" s="218">
        <v>43634</v>
      </c>
      <c r="I40" s="123">
        <v>400</v>
      </c>
    </row>
    <row r="41" spans="1:9" hidden="1" outlineLevel="1" x14ac:dyDescent="0.35">
      <c r="A41" s="83" t="s">
        <v>62</v>
      </c>
      <c r="B41" s="214" t="s">
        <v>217</v>
      </c>
      <c r="C41" s="92" t="s">
        <v>63</v>
      </c>
      <c r="D41" s="83" t="s">
        <v>218</v>
      </c>
      <c r="E41" s="89">
        <v>9</v>
      </c>
      <c r="F41" s="89">
        <v>7</v>
      </c>
      <c r="G41" s="90">
        <f t="shared" si="1"/>
        <v>16</v>
      </c>
      <c r="H41" s="219">
        <v>43634</v>
      </c>
      <c r="I41" s="91">
        <v>220</v>
      </c>
    </row>
    <row r="42" spans="1:9" hidden="1" outlineLevel="1" x14ac:dyDescent="0.35">
      <c r="A42" s="83" t="s">
        <v>62</v>
      </c>
      <c r="B42" s="214" t="s">
        <v>219</v>
      </c>
      <c r="C42" s="92" t="s">
        <v>63</v>
      </c>
      <c r="D42" s="83" t="s">
        <v>220</v>
      </c>
      <c r="E42" s="89">
        <v>12</v>
      </c>
      <c r="F42" s="89">
        <v>7</v>
      </c>
      <c r="G42" s="90">
        <f t="shared" si="1"/>
        <v>19</v>
      </c>
      <c r="H42" s="218">
        <v>43634</v>
      </c>
      <c r="I42" s="91">
        <v>200</v>
      </c>
    </row>
    <row r="43" spans="1:9" hidden="1" outlineLevel="1" x14ac:dyDescent="0.35">
      <c r="A43" s="83" t="s">
        <v>62</v>
      </c>
      <c r="B43" s="214" t="s">
        <v>221</v>
      </c>
      <c r="C43" s="92" t="s">
        <v>63</v>
      </c>
      <c r="D43" s="83" t="s">
        <v>222</v>
      </c>
      <c r="E43" s="89">
        <v>3</v>
      </c>
      <c r="F43" s="89">
        <v>2</v>
      </c>
      <c r="G43" s="90">
        <f t="shared" si="1"/>
        <v>5</v>
      </c>
      <c r="H43" s="218">
        <v>43634</v>
      </c>
      <c r="I43" s="91">
        <v>302</v>
      </c>
    </row>
    <row r="44" spans="1:9" hidden="1" outlineLevel="1" x14ac:dyDescent="0.35">
      <c r="A44" s="83" t="s">
        <v>62</v>
      </c>
      <c r="B44" s="214" t="s">
        <v>223</v>
      </c>
      <c r="C44" s="92" t="s">
        <v>63</v>
      </c>
      <c r="D44" s="83" t="s">
        <v>224</v>
      </c>
      <c r="E44" s="89">
        <v>5</v>
      </c>
      <c r="F44" s="89">
        <v>6</v>
      </c>
      <c r="G44" s="90">
        <f t="shared" si="1"/>
        <v>11</v>
      </c>
      <c r="H44" s="218">
        <v>43634</v>
      </c>
      <c r="I44" s="91">
        <v>340</v>
      </c>
    </row>
    <row r="45" spans="1:9" hidden="1" outlineLevel="1" x14ac:dyDescent="0.35">
      <c r="A45" s="83" t="s">
        <v>62</v>
      </c>
      <c r="B45" s="214" t="s">
        <v>225</v>
      </c>
      <c r="C45" s="92" t="s">
        <v>63</v>
      </c>
      <c r="D45" s="83" t="s">
        <v>226</v>
      </c>
      <c r="E45" s="89">
        <v>6</v>
      </c>
      <c r="F45" s="89">
        <v>5</v>
      </c>
      <c r="G45" s="90">
        <f t="shared" si="1"/>
        <v>11</v>
      </c>
      <c r="H45" s="218">
        <v>43634</v>
      </c>
      <c r="I45" s="91">
        <v>420</v>
      </c>
    </row>
    <row r="46" spans="1:9" hidden="1" outlineLevel="1" x14ac:dyDescent="0.35">
      <c r="A46" s="83" t="s">
        <v>62</v>
      </c>
      <c r="B46" s="214" t="s">
        <v>227</v>
      </c>
      <c r="C46" s="92" t="s">
        <v>63</v>
      </c>
      <c r="D46" s="83" t="s">
        <v>228</v>
      </c>
      <c r="E46" s="89">
        <v>4</v>
      </c>
      <c r="F46" s="89">
        <v>5</v>
      </c>
      <c r="G46" s="90">
        <f t="shared" si="1"/>
        <v>9</v>
      </c>
      <c r="H46" s="218">
        <v>43634</v>
      </c>
      <c r="I46" s="91">
        <v>400</v>
      </c>
    </row>
    <row r="47" spans="1:9" hidden="1" outlineLevel="1" x14ac:dyDescent="0.35">
      <c r="A47" s="83" t="s">
        <v>62</v>
      </c>
      <c r="B47" s="214" t="s">
        <v>229</v>
      </c>
      <c r="C47" s="92" t="s">
        <v>63</v>
      </c>
      <c r="D47" s="83" t="s">
        <v>230</v>
      </c>
      <c r="E47" s="89">
        <v>10</v>
      </c>
      <c r="F47" s="89">
        <v>8</v>
      </c>
      <c r="G47" s="90">
        <f t="shared" si="1"/>
        <v>18</v>
      </c>
      <c r="H47" s="218">
        <v>43634</v>
      </c>
      <c r="I47" s="91">
        <v>300</v>
      </c>
    </row>
    <row r="48" spans="1:9" hidden="1" outlineLevel="1" x14ac:dyDescent="0.35">
      <c r="A48" s="83" t="s">
        <v>62</v>
      </c>
      <c r="B48" s="214" t="s">
        <v>231</v>
      </c>
      <c r="C48" s="92" t="s">
        <v>63</v>
      </c>
      <c r="D48" s="83" t="s">
        <v>232</v>
      </c>
      <c r="E48" s="89">
        <v>8</v>
      </c>
      <c r="F48" s="89">
        <v>5</v>
      </c>
      <c r="G48" s="90">
        <f t="shared" si="1"/>
        <v>13</v>
      </c>
      <c r="H48" s="218">
        <v>43634</v>
      </c>
      <c r="I48" s="91">
        <v>280</v>
      </c>
    </row>
    <row r="49" spans="1:9" hidden="1" outlineLevel="1" x14ac:dyDescent="0.35">
      <c r="A49" s="83" t="s">
        <v>62</v>
      </c>
      <c r="B49" s="214" t="s">
        <v>233</v>
      </c>
      <c r="C49" s="92" t="s">
        <v>63</v>
      </c>
      <c r="D49" s="92" t="s">
        <v>234</v>
      </c>
      <c r="E49" s="89">
        <v>7</v>
      </c>
      <c r="F49" s="89">
        <v>8</v>
      </c>
      <c r="G49" s="90">
        <f t="shared" si="1"/>
        <v>15</v>
      </c>
      <c r="H49" s="218">
        <v>43634</v>
      </c>
      <c r="I49" s="91">
        <v>500</v>
      </c>
    </row>
    <row r="50" spans="1:9" hidden="1" outlineLevel="1" x14ac:dyDescent="0.35">
      <c r="A50" s="83" t="s">
        <v>62</v>
      </c>
      <c r="B50" s="214" t="s">
        <v>235</v>
      </c>
      <c r="C50" s="92" t="s">
        <v>63</v>
      </c>
      <c r="D50" s="92" t="s">
        <v>236</v>
      </c>
      <c r="E50" s="89">
        <v>11</v>
      </c>
      <c r="F50" s="89">
        <v>11</v>
      </c>
      <c r="G50" s="90">
        <f t="shared" si="1"/>
        <v>22</v>
      </c>
      <c r="H50" s="218">
        <v>43634</v>
      </c>
      <c r="I50" s="91">
        <v>510</v>
      </c>
    </row>
    <row r="51" spans="1:9" hidden="1" outlineLevel="1" x14ac:dyDescent="0.35">
      <c r="A51" s="83" t="s">
        <v>62</v>
      </c>
      <c r="B51" s="214" t="s">
        <v>237</v>
      </c>
      <c r="C51" s="92" t="s">
        <v>63</v>
      </c>
      <c r="D51" s="92" t="s">
        <v>238</v>
      </c>
      <c r="E51" s="89">
        <v>4</v>
      </c>
      <c r="F51" s="89">
        <v>5</v>
      </c>
      <c r="G51" s="90">
        <f t="shared" si="1"/>
        <v>9</v>
      </c>
      <c r="H51" s="218">
        <v>43634</v>
      </c>
      <c r="I51" s="91">
        <v>390</v>
      </c>
    </row>
    <row r="52" spans="1:9" hidden="1" outlineLevel="1" x14ac:dyDescent="0.35">
      <c r="A52" s="83" t="s">
        <v>62</v>
      </c>
      <c r="B52" s="214" t="s">
        <v>239</v>
      </c>
      <c r="C52" s="92" t="s">
        <v>63</v>
      </c>
      <c r="D52" s="92" t="s">
        <v>240</v>
      </c>
      <c r="E52" s="89">
        <v>9</v>
      </c>
      <c r="F52" s="89">
        <v>5</v>
      </c>
      <c r="G52" s="90">
        <f t="shared" si="1"/>
        <v>14</v>
      </c>
      <c r="H52" s="218">
        <v>43634</v>
      </c>
      <c r="I52" s="91">
        <v>509</v>
      </c>
    </row>
    <row r="53" spans="1:9" hidden="1" outlineLevel="1" x14ac:dyDescent="0.35">
      <c r="A53" s="83" t="s">
        <v>62</v>
      </c>
      <c r="B53" s="214" t="s">
        <v>241</v>
      </c>
      <c r="C53" s="92" t="s">
        <v>63</v>
      </c>
      <c r="D53" s="92" t="s">
        <v>242</v>
      </c>
      <c r="E53" s="89">
        <v>8</v>
      </c>
      <c r="F53" s="89">
        <v>7</v>
      </c>
      <c r="G53" s="90">
        <f t="shared" si="1"/>
        <v>15</v>
      </c>
      <c r="H53" s="218">
        <v>43634</v>
      </c>
      <c r="I53" s="91">
        <v>590</v>
      </c>
    </row>
    <row r="54" spans="1:9" hidden="1" outlineLevel="1" x14ac:dyDescent="0.35">
      <c r="A54" s="83" t="s">
        <v>62</v>
      </c>
      <c r="B54" s="214" t="s">
        <v>243</v>
      </c>
      <c r="C54" s="92" t="s">
        <v>63</v>
      </c>
      <c r="D54" s="92" t="s">
        <v>244</v>
      </c>
      <c r="E54" s="89">
        <v>7</v>
      </c>
      <c r="F54" s="89">
        <v>8</v>
      </c>
      <c r="G54" s="90">
        <f t="shared" si="1"/>
        <v>15</v>
      </c>
      <c r="H54" s="218">
        <v>43634</v>
      </c>
      <c r="I54" s="91">
        <v>600</v>
      </c>
    </row>
    <row r="55" spans="1:9" hidden="1" outlineLevel="1" x14ac:dyDescent="0.35">
      <c r="A55" s="83" t="s">
        <v>62</v>
      </c>
      <c r="B55" s="214" t="s">
        <v>245</v>
      </c>
      <c r="C55" s="92" t="s">
        <v>63</v>
      </c>
      <c r="D55" s="92" t="s">
        <v>246</v>
      </c>
      <c r="E55" s="89">
        <v>3</v>
      </c>
      <c r="F55" s="89">
        <v>2</v>
      </c>
      <c r="G55" s="90">
        <f t="shared" si="1"/>
        <v>5</v>
      </c>
      <c r="H55" s="218">
        <v>43634</v>
      </c>
      <c r="I55" s="91">
        <v>607</v>
      </c>
    </row>
    <row r="56" spans="1:9" hidden="1" outlineLevel="1" x14ac:dyDescent="0.35">
      <c r="A56" s="83" t="s">
        <v>62</v>
      </c>
      <c r="B56" s="214" t="s">
        <v>247</v>
      </c>
      <c r="C56" s="92" t="s">
        <v>63</v>
      </c>
      <c r="D56" s="92" t="s">
        <v>248</v>
      </c>
      <c r="E56" s="89">
        <v>4</v>
      </c>
      <c r="F56" s="89">
        <v>4</v>
      </c>
      <c r="G56" s="90">
        <f t="shared" si="1"/>
        <v>8</v>
      </c>
      <c r="H56" s="218">
        <v>43634</v>
      </c>
      <c r="I56" s="91">
        <v>680</v>
      </c>
    </row>
    <row r="57" spans="1:9" hidden="1" outlineLevel="1" x14ac:dyDescent="0.35">
      <c r="A57" s="83" t="s">
        <v>62</v>
      </c>
      <c r="B57" s="214" t="s">
        <v>249</v>
      </c>
      <c r="C57" s="92" t="s">
        <v>63</v>
      </c>
      <c r="D57" s="92" t="s">
        <v>250</v>
      </c>
      <c r="E57" s="89">
        <v>5</v>
      </c>
      <c r="F57" s="89">
        <v>5</v>
      </c>
      <c r="G57" s="90">
        <f t="shared" si="1"/>
        <v>10</v>
      </c>
      <c r="H57" s="218">
        <v>43634</v>
      </c>
      <c r="I57" s="91">
        <v>390</v>
      </c>
    </row>
    <row r="58" spans="1:9" hidden="1" outlineLevel="1" x14ac:dyDescent="0.35">
      <c r="A58" s="83" t="s">
        <v>62</v>
      </c>
      <c r="B58" s="214" t="s">
        <v>251</v>
      </c>
      <c r="C58" s="92" t="s">
        <v>63</v>
      </c>
      <c r="D58" s="92" t="s">
        <v>252</v>
      </c>
      <c r="E58" s="89">
        <v>8</v>
      </c>
      <c r="F58" s="89">
        <v>3</v>
      </c>
      <c r="G58" s="90">
        <f t="shared" si="1"/>
        <v>11</v>
      </c>
      <c r="H58" s="218">
        <v>43634</v>
      </c>
      <c r="I58" s="91">
        <v>600</v>
      </c>
    </row>
    <row r="59" spans="1:9" hidden="1" outlineLevel="1" x14ac:dyDescent="0.35">
      <c r="A59" s="83" t="s">
        <v>62</v>
      </c>
      <c r="B59" s="214" t="s">
        <v>253</v>
      </c>
      <c r="C59" s="92" t="s">
        <v>63</v>
      </c>
      <c r="D59" s="83" t="s">
        <v>254</v>
      </c>
      <c r="E59" s="89">
        <v>6</v>
      </c>
      <c r="F59" s="89">
        <v>6</v>
      </c>
      <c r="G59" s="90">
        <f t="shared" si="1"/>
        <v>12</v>
      </c>
      <c r="H59" s="218">
        <v>43634</v>
      </c>
      <c r="I59" s="91">
        <v>700</v>
      </c>
    </row>
    <row r="60" spans="1:9" hidden="1" outlineLevel="1" x14ac:dyDescent="0.35">
      <c r="A60" s="83" t="s">
        <v>62</v>
      </c>
      <c r="B60" s="214" t="s">
        <v>255</v>
      </c>
      <c r="C60" s="92" t="s">
        <v>63</v>
      </c>
      <c r="D60" s="83" t="s">
        <v>256</v>
      </c>
      <c r="E60" s="89">
        <v>5</v>
      </c>
      <c r="F60" s="89">
        <v>5</v>
      </c>
      <c r="G60" s="90">
        <f t="shared" si="1"/>
        <v>10</v>
      </c>
      <c r="H60" s="218">
        <v>43634</v>
      </c>
      <c r="I60" s="91">
        <v>690</v>
      </c>
    </row>
    <row r="61" spans="1:9" hidden="1" outlineLevel="1" x14ac:dyDescent="0.35">
      <c r="A61" s="83" t="s">
        <v>62</v>
      </c>
      <c r="B61" s="214" t="s">
        <v>257</v>
      </c>
      <c r="C61" s="92" t="s">
        <v>63</v>
      </c>
      <c r="D61" s="83" t="s">
        <v>258</v>
      </c>
      <c r="E61" s="89">
        <v>9</v>
      </c>
      <c r="F61" s="89">
        <v>8</v>
      </c>
      <c r="G61" s="90">
        <f t="shared" si="1"/>
        <v>17</v>
      </c>
      <c r="H61" s="218">
        <v>43634</v>
      </c>
      <c r="I61" s="91">
        <v>780</v>
      </c>
    </row>
    <row r="62" spans="1:9" hidden="1" outlineLevel="1" x14ac:dyDescent="0.35">
      <c r="A62" s="83" t="s">
        <v>62</v>
      </c>
      <c r="B62" s="214" t="s">
        <v>259</v>
      </c>
      <c r="C62" s="92" t="s">
        <v>63</v>
      </c>
      <c r="D62" s="83" t="s">
        <v>260</v>
      </c>
      <c r="E62" s="89">
        <v>7</v>
      </c>
      <c r="F62" s="89">
        <v>6</v>
      </c>
      <c r="G62" s="90">
        <f t="shared" si="1"/>
        <v>13</v>
      </c>
      <c r="H62" s="218">
        <v>43634</v>
      </c>
      <c r="I62" s="91">
        <v>720</v>
      </c>
    </row>
    <row r="63" spans="1:9" hidden="1" outlineLevel="1" x14ac:dyDescent="0.35">
      <c r="A63" s="83" t="s">
        <v>62</v>
      </c>
      <c r="B63" s="214" t="s">
        <v>261</v>
      </c>
      <c r="C63" s="92" t="s">
        <v>63</v>
      </c>
      <c r="D63" s="92" t="s">
        <v>262</v>
      </c>
      <c r="E63" s="89">
        <v>4</v>
      </c>
      <c r="F63" s="89">
        <v>2</v>
      </c>
      <c r="G63" s="90">
        <f t="shared" si="1"/>
        <v>6</v>
      </c>
      <c r="H63" s="218">
        <v>43634</v>
      </c>
      <c r="I63" s="91">
        <v>800</v>
      </c>
    </row>
    <row r="64" spans="1:9" hidden="1" outlineLevel="1" x14ac:dyDescent="0.35">
      <c r="A64" s="83" t="s">
        <v>62</v>
      </c>
      <c r="B64" s="214" t="s">
        <v>263</v>
      </c>
      <c r="C64" s="92" t="s">
        <v>63</v>
      </c>
      <c r="D64" s="92" t="s">
        <v>264</v>
      </c>
      <c r="E64" s="89">
        <v>3</v>
      </c>
      <c r="F64" s="89">
        <v>3</v>
      </c>
      <c r="G64" s="90">
        <f t="shared" si="1"/>
        <v>6</v>
      </c>
      <c r="H64" s="218">
        <v>43634</v>
      </c>
      <c r="I64" s="91">
        <v>790</v>
      </c>
    </row>
    <row r="65" spans="1:9" hidden="1" outlineLevel="1" x14ac:dyDescent="0.35">
      <c r="A65" s="83" t="s">
        <v>62</v>
      </c>
      <c r="B65" s="214" t="s">
        <v>265</v>
      </c>
      <c r="C65" s="92" t="s">
        <v>63</v>
      </c>
      <c r="D65" s="92" t="s">
        <v>266</v>
      </c>
      <c r="E65" s="89">
        <v>9</v>
      </c>
      <c r="F65" s="89">
        <v>8</v>
      </c>
      <c r="G65" s="90">
        <f t="shared" si="1"/>
        <v>17</v>
      </c>
      <c r="H65" s="218">
        <v>43634</v>
      </c>
      <c r="I65" s="91">
        <v>810</v>
      </c>
    </row>
    <row r="66" spans="1:9" hidden="1" outlineLevel="1" x14ac:dyDescent="0.35">
      <c r="A66" s="83" t="s">
        <v>62</v>
      </c>
      <c r="B66" s="214" t="s">
        <v>267</v>
      </c>
      <c r="C66" s="92" t="s">
        <v>63</v>
      </c>
      <c r="D66" s="92" t="s">
        <v>268</v>
      </c>
      <c r="E66" s="89">
        <v>5</v>
      </c>
      <c r="F66" s="89">
        <v>6</v>
      </c>
      <c r="G66" s="90">
        <f t="shared" si="1"/>
        <v>11</v>
      </c>
      <c r="H66" s="218">
        <v>43634</v>
      </c>
      <c r="I66" s="91">
        <v>701</v>
      </c>
    </row>
    <row r="67" spans="1:9" hidden="1" outlineLevel="1" x14ac:dyDescent="0.35">
      <c r="A67" s="83" t="s">
        <v>62</v>
      </c>
      <c r="B67" s="214" t="s">
        <v>269</v>
      </c>
      <c r="C67" s="92" t="s">
        <v>63</v>
      </c>
      <c r="D67" s="92" t="s">
        <v>270</v>
      </c>
      <c r="E67" s="89">
        <v>4</v>
      </c>
      <c r="F67" s="89">
        <v>3</v>
      </c>
      <c r="G67" s="90">
        <f t="shared" si="1"/>
        <v>7</v>
      </c>
      <c r="H67" s="218">
        <v>43634</v>
      </c>
      <c r="I67" s="91">
        <v>710</v>
      </c>
    </row>
    <row r="68" spans="1:9" hidden="1" outlineLevel="1" x14ac:dyDescent="0.35">
      <c r="A68" s="83" t="s">
        <v>62</v>
      </c>
      <c r="B68" s="214" t="s">
        <v>271</v>
      </c>
      <c r="C68" s="92" t="s">
        <v>63</v>
      </c>
      <c r="D68" s="92" t="s">
        <v>272</v>
      </c>
      <c r="E68" s="89">
        <v>3</v>
      </c>
      <c r="F68" s="89">
        <v>3</v>
      </c>
      <c r="G68" s="90">
        <f t="shared" si="1"/>
        <v>6</v>
      </c>
      <c r="H68" s="218">
        <v>43634</v>
      </c>
      <c r="I68" s="91">
        <v>770</v>
      </c>
    </row>
    <row r="69" spans="1:9" hidden="1" outlineLevel="1" x14ac:dyDescent="0.35">
      <c r="A69" s="83" t="s">
        <v>62</v>
      </c>
      <c r="B69" s="214" t="s">
        <v>273</v>
      </c>
      <c r="C69" s="92" t="s">
        <v>63</v>
      </c>
      <c r="D69" s="92" t="s">
        <v>274</v>
      </c>
      <c r="E69" s="89">
        <v>7</v>
      </c>
      <c r="F69" s="89">
        <v>8</v>
      </c>
      <c r="G69" s="90">
        <f t="shared" si="1"/>
        <v>15</v>
      </c>
      <c r="H69" s="218">
        <v>43634</v>
      </c>
      <c r="I69" s="91">
        <v>812</v>
      </c>
    </row>
    <row r="70" spans="1:9" hidden="1" outlineLevel="1" x14ac:dyDescent="0.35">
      <c r="A70" s="83" t="s">
        <v>62</v>
      </c>
      <c r="B70" s="214" t="s">
        <v>275</v>
      </c>
      <c r="C70" s="92" t="s">
        <v>63</v>
      </c>
      <c r="D70" s="92" t="s">
        <v>276</v>
      </c>
      <c r="E70" s="89">
        <v>5</v>
      </c>
      <c r="F70" s="89">
        <v>5</v>
      </c>
      <c r="G70" s="90">
        <f t="shared" si="1"/>
        <v>10</v>
      </c>
      <c r="H70" s="218">
        <v>43634</v>
      </c>
      <c r="I70" s="91">
        <v>809</v>
      </c>
    </row>
    <row r="71" spans="1:9" hidden="1" outlineLevel="1" x14ac:dyDescent="0.35">
      <c r="A71" s="83" t="s">
        <v>62</v>
      </c>
      <c r="B71" s="214" t="s">
        <v>277</v>
      </c>
      <c r="C71" s="92" t="s">
        <v>63</v>
      </c>
      <c r="D71" s="92" t="s">
        <v>278</v>
      </c>
      <c r="E71" s="89">
        <v>4</v>
      </c>
      <c r="F71" s="89">
        <v>3</v>
      </c>
      <c r="G71" s="90">
        <f t="shared" si="1"/>
        <v>7</v>
      </c>
      <c r="H71" s="218">
        <v>43634</v>
      </c>
      <c r="I71" s="91">
        <v>900</v>
      </c>
    </row>
    <row r="72" spans="1:9" hidden="1" outlineLevel="1" x14ac:dyDescent="0.35">
      <c r="A72" s="83" t="s">
        <v>62</v>
      </c>
      <c r="B72" s="214" t="s">
        <v>279</v>
      </c>
      <c r="C72" s="92" t="s">
        <v>63</v>
      </c>
      <c r="D72" s="92" t="s">
        <v>280</v>
      </c>
      <c r="E72" s="89">
        <v>12</v>
      </c>
      <c r="F72" s="89">
        <v>8</v>
      </c>
      <c r="G72" s="90">
        <f t="shared" si="1"/>
        <v>20</v>
      </c>
      <c r="H72" s="218">
        <v>43634</v>
      </c>
      <c r="I72" s="91">
        <v>400</v>
      </c>
    </row>
    <row r="73" spans="1:9" hidden="1" outlineLevel="1" x14ac:dyDescent="0.35">
      <c r="A73" s="83" t="s">
        <v>62</v>
      </c>
      <c r="B73" s="214" t="s">
        <v>281</v>
      </c>
      <c r="C73" s="92" t="s">
        <v>63</v>
      </c>
      <c r="D73" s="92" t="s">
        <v>282</v>
      </c>
      <c r="E73" s="89">
        <v>8</v>
      </c>
      <c r="F73" s="89">
        <v>6</v>
      </c>
      <c r="G73" s="90">
        <f t="shared" si="1"/>
        <v>14</v>
      </c>
      <c r="H73" s="218">
        <v>43634</v>
      </c>
      <c r="I73" s="91">
        <v>420</v>
      </c>
    </row>
    <row r="74" spans="1:9" hidden="1" outlineLevel="1" x14ac:dyDescent="0.35">
      <c r="A74" s="83" t="s">
        <v>62</v>
      </c>
      <c r="B74" s="214" t="s">
        <v>283</v>
      </c>
      <c r="C74" s="92" t="s">
        <v>63</v>
      </c>
      <c r="D74" s="92" t="s">
        <v>284</v>
      </c>
      <c r="E74" s="89">
        <v>10</v>
      </c>
      <c r="F74" s="89">
        <v>9</v>
      </c>
      <c r="G74" s="90">
        <f t="shared" si="1"/>
        <v>19</v>
      </c>
      <c r="H74" s="218">
        <v>43634</v>
      </c>
      <c r="I74" s="91">
        <v>380</v>
      </c>
    </row>
    <row r="75" spans="1:9" hidden="1" outlineLevel="1" x14ac:dyDescent="0.35">
      <c r="A75" s="83" t="s">
        <v>62</v>
      </c>
      <c r="B75" s="214" t="s">
        <v>285</v>
      </c>
      <c r="C75" s="92" t="s">
        <v>63</v>
      </c>
      <c r="D75" s="92" t="s">
        <v>286</v>
      </c>
      <c r="E75" s="89">
        <v>4</v>
      </c>
      <c r="F75" s="89">
        <v>5</v>
      </c>
      <c r="G75" s="90">
        <f t="shared" si="1"/>
        <v>9</v>
      </c>
      <c r="H75" s="218">
        <v>43634</v>
      </c>
      <c r="I75" s="91">
        <v>300</v>
      </c>
    </row>
    <row r="76" spans="1:9" hidden="1" outlineLevel="1" x14ac:dyDescent="0.35">
      <c r="A76" s="83" t="s">
        <v>62</v>
      </c>
      <c r="B76" s="214" t="s">
        <v>287</v>
      </c>
      <c r="C76" s="92" t="s">
        <v>63</v>
      </c>
      <c r="D76" s="92" t="s">
        <v>288</v>
      </c>
      <c r="E76" s="89">
        <v>7</v>
      </c>
      <c r="F76" s="89">
        <v>5</v>
      </c>
      <c r="G76" s="90">
        <f t="shared" si="1"/>
        <v>12</v>
      </c>
      <c r="H76" s="218">
        <v>43634</v>
      </c>
      <c r="I76" s="91">
        <v>900</v>
      </c>
    </row>
    <row r="77" spans="1:9" hidden="1" outlineLevel="1" x14ac:dyDescent="0.35">
      <c r="A77" s="83" t="s">
        <v>62</v>
      </c>
      <c r="B77" s="214" t="s">
        <v>289</v>
      </c>
      <c r="C77" s="92" t="s">
        <v>63</v>
      </c>
      <c r="D77" s="92" t="s">
        <v>290</v>
      </c>
      <c r="E77" s="89">
        <v>6</v>
      </c>
      <c r="F77" s="89">
        <v>3</v>
      </c>
      <c r="G77" s="90">
        <f t="shared" si="1"/>
        <v>9</v>
      </c>
      <c r="H77" s="218">
        <v>43634</v>
      </c>
      <c r="I77" s="91">
        <v>910</v>
      </c>
    </row>
    <row r="78" spans="1:9" hidden="1" outlineLevel="1" x14ac:dyDescent="0.35">
      <c r="A78" s="83" t="s">
        <v>62</v>
      </c>
      <c r="B78" s="214" t="s">
        <v>291</v>
      </c>
      <c r="C78" s="92" t="s">
        <v>63</v>
      </c>
      <c r="D78" s="92" t="s">
        <v>292</v>
      </c>
      <c r="E78" s="89">
        <v>8</v>
      </c>
      <c r="F78" s="89">
        <v>6</v>
      </c>
      <c r="G78" s="90">
        <f t="shared" si="1"/>
        <v>14</v>
      </c>
      <c r="H78" s="218">
        <v>43634</v>
      </c>
      <c r="I78" s="91">
        <v>500</v>
      </c>
    </row>
    <row r="79" spans="1:9" hidden="1" outlineLevel="1" x14ac:dyDescent="0.35">
      <c r="A79" s="83" t="s">
        <v>62</v>
      </c>
      <c r="B79" s="214" t="s">
        <v>293</v>
      </c>
      <c r="C79" s="92" t="s">
        <v>63</v>
      </c>
      <c r="D79" s="92" t="s">
        <v>294</v>
      </c>
      <c r="E79" s="89">
        <v>9</v>
      </c>
      <c r="F79" s="89">
        <v>8</v>
      </c>
      <c r="G79" s="90">
        <f t="shared" si="1"/>
        <v>17</v>
      </c>
      <c r="H79" s="218">
        <v>43634</v>
      </c>
      <c r="I79" s="91">
        <v>580</v>
      </c>
    </row>
    <row r="80" spans="1:9" hidden="1" outlineLevel="1" x14ac:dyDescent="0.35">
      <c r="A80" s="83" t="s">
        <v>62</v>
      </c>
      <c r="B80" s="214" t="s">
        <v>295</v>
      </c>
      <c r="C80" s="92" t="s">
        <v>63</v>
      </c>
      <c r="D80" s="92" t="s">
        <v>296</v>
      </c>
      <c r="E80" s="89">
        <v>3</v>
      </c>
      <c r="F80" s="89">
        <v>2</v>
      </c>
      <c r="G80" s="90">
        <f t="shared" si="1"/>
        <v>5</v>
      </c>
      <c r="H80" s="218">
        <v>43634</v>
      </c>
      <c r="I80" s="91">
        <v>400</v>
      </c>
    </row>
    <row r="81" spans="1:9" hidden="1" outlineLevel="1" x14ac:dyDescent="0.35">
      <c r="A81" s="83" t="s">
        <v>62</v>
      </c>
      <c r="B81" s="214" t="s">
        <v>297</v>
      </c>
      <c r="C81" s="92" t="s">
        <v>63</v>
      </c>
      <c r="D81" s="92" t="s">
        <v>298</v>
      </c>
      <c r="E81" s="89">
        <v>2</v>
      </c>
      <c r="F81" s="89">
        <v>2</v>
      </c>
      <c r="G81" s="90">
        <f t="shared" si="1"/>
        <v>4</v>
      </c>
      <c r="H81" s="218">
        <v>43634</v>
      </c>
      <c r="I81" s="91">
        <v>520</v>
      </c>
    </row>
    <row r="82" spans="1:9" hidden="1" outlineLevel="1" x14ac:dyDescent="0.35">
      <c r="A82" s="83" t="s">
        <v>62</v>
      </c>
      <c r="B82" s="214" t="s">
        <v>299</v>
      </c>
      <c r="C82" s="92" t="s">
        <v>63</v>
      </c>
      <c r="D82" s="83" t="s">
        <v>300</v>
      </c>
      <c r="E82" s="89">
        <v>4</v>
      </c>
      <c r="F82" s="89">
        <v>2</v>
      </c>
      <c r="G82" s="90">
        <f t="shared" si="1"/>
        <v>6</v>
      </c>
      <c r="H82" s="218">
        <v>43634</v>
      </c>
      <c r="I82" s="91">
        <v>450</v>
      </c>
    </row>
    <row r="83" spans="1:9" ht="15" collapsed="1" thickBot="1" x14ac:dyDescent="0.4">
      <c r="A83" s="84" t="s">
        <v>62</v>
      </c>
      <c r="B83" s="212"/>
      <c r="C83" s="93" t="s">
        <v>63</v>
      </c>
      <c r="D83" s="135">
        <f>COUNTA(D40:D82)</f>
        <v>43</v>
      </c>
      <c r="E83" s="135">
        <f>SUM(E40:E82)</f>
        <v>271</v>
      </c>
      <c r="F83" s="135">
        <f>SUM(F40:F82)</f>
        <v>229</v>
      </c>
      <c r="G83" s="135">
        <f>SUM(G40:G82)</f>
        <v>500</v>
      </c>
      <c r="H83" s="106">
        <v>43634</v>
      </c>
      <c r="I83" s="136">
        <f>AVERAGE(I40:I82)</f>
        <v>557.90697674418607</v>
      </c>
    </row>
    <row r="84" spans="1:9" hidden="1" outlineLevel="1" x14ac:dyDescent="0.35">
      <c r="A84" s="85" t="s">
        <v>64</v>
      </c>
      <c r="B84" s="215" t="s">
        <v>301</v>
      </c>
      <c r="C84" s="99" t="s">
        <v>65</v>
      </c>
      <c r="D84" s="85" t="s">
        <v>302</v>
      </c>
      <c r="E84" s="111">
        <v>14</v>
      </c>
      <c r="F84" s="111">
        <v>9</v>
      </c>
      <c r="G84" s="112">
        <f t="shared" ref="G84:G115" si="2">E84+F84</f>
        <v>23</v>
      </c>
      <c r="H84" s="213">
        <v>43775</v>
      </c>
      <c r="I84" s="123">
        <v>30</v>
      </c>
    </row>
    <row r="85" spans="1:9" hidden="1" outlineLevel="1" x14ac:dyDescent="0.35">
      <c r="A85" s="83" t="s">
        <v>64</v>
      </c>
      <c r="B85" s="214" t="s">
        <v>303</v>
      </c>
      <c r="C85" s="92" t="s">
        <v>65</v>
      </c>
      <c r="D85" s="83" t="s">
        <v>304</v>
      </c>
      <c r="E85" s="89">
        <v>6</v>
      </c>
      <c r="F85" s="89">
        <v>4</v>
      </c>
      <c r="G85" s="90">
        <f t="shared" si="2"/>
        <v>10</v>
      </c>
      <c r="H85" s="213">
        <v>43775</v>
      </c>
      <c r="I85" s="91">
        <v>60</v>
      </c>
    </row>
    <row r="86" spans="1:9" hidden="1" outlineLevel="1" x14ac:dyDescent="0.35">
      <c r="A86" s="83" t="s">
        <v>64</v>
      </c>
      <c r="B86" s="214" t="s">
        <v>305</v>
      </c>
      <c r="C86" s="92" t="s">
        <v>65</v>
      </c>
      <c r="D86" s="83" t="s">
        <v>306</v>
      </c>
      <c r="E86" s="89">
        <v>4</v>
      </c>
      <c r="F86" s="89">
        <v>2</v>
      </c>
      <c r="G86" s="90">
        <f t="shared" si="2"/>
        <v>6</v>
      </c>
      <c r="H86" s="213">
        <v>43775</v>
      </c>
      <c r="I86" s="91">
        <v>50</v>
      </c>
    </row>
    <row r="87" spans="1:9" hidden="1" outlineLevel="1" x14ac:dyDescent="0.35">
      <c r="A87" s="83" t="s">
        <v>64</v>
      </c>
      <c r="B87" s="214" t="s">
        <v>307</v>
      </c>
      <c r="C87" s="92" t="s">
        <v>65</v>
      </c>
      <c r="D87" s="83" t="s">
        <v>308</v>
      </c>
      <c r="E87" s="89">
        <v>4</v>
      </c>
      <c r="F87" s="89">
        <v>4</v>
      </c>
      <c r="G87" s="90">
        <f t="shared" si="2"/>
        <v>8</v>
      </c>
      <c r="H87" s="213">
        <v>43775</v>
      </c>
      <c r="I87" s="91">
        <v>340</v>
      </c>
    </row>
    <row r="88" spans="1:9" hidden="1" outlineLevel="1" x14ac:dyDescent="0.35">
      <c r="A88" s="83" t="s">
        <v>64</v>
      </c>
      <c r="B88" s="214" t="s">
        <v>309</v>
      </c>
      <c r="C88" s="92" t="s">
        <v>65</v>
      </c>
      <c r="D88" s="83" t="s">
        <v>310</v>
      </c>
      <c r="E88" s="89">
        <v>7</v>
      </c>
      <c r="F88" s="89">
        <v>3</v>
      </c>
      <c r="G88" s="90">
        <f t="shared" si="2"/>
        <v>10</v>
      </c>
      <c r="H88" s="213">
        <v>43775</v>
      </c>
      <c r="I88" s="91">
        <v>310</v>
      </c>
    </row>
    <row r="89" spans="1:9" hidden="1" outlineLevel="1" x14ac:dyDescent="0.35">
      <c r="A89" s="83" t="s">
        <v>64</v>
      </c>
      <c r="B89" s="214" t="s">
        <v>311</v>
      </c>
      <c r="C89" s="92" t="s">
        <v>65</v>
      </c>
      <c r="D89" s="83" t="s">
        <v>312</v>
      </c>
      <c r="E89" s="89">
        <v>9</v>
      </c>
      <c r="F89" s="89">
        <v>6</v>
      </c>
      <c r="G89" s="90">
        <f t="shared" si="2"/>
        <v>15</v>
      </c>
      <c r="H89" s="213">
        <v>43775</v>
      </c>
      <c r="I89" s="91">
        <v>300</v>
      </c>
    </row>
    <row r="90" spans="1:9" hidden="1" outlineLevel="1" x14ac:dyDescent="0.35">
      <c r="A90" s="83" t="s">
        <v>64</v>
      </c>
      <c r="B90" s="214" t="s">
        <v>313</v>
      </c>
      <c r="C90" s="92" t="s">
        <v>65</v>
      </c>
      <c r="D90" s="83" t="s">
        <v>314</v>
      </c>
      <c r="E90" s="89">
        <v>7</v>
      </c>
      <c r="F90" s="89">
        <v>7</v>
      </c>
      <c r="G90" s="90">
        <f t="shared" si="2"/>
        <v>14</v>
      </c>
      <c r="H90" s="213">
        <v>43775</v>
      </c>
      <c r="I90" s="91">
        <v>200</v>
      </c>
    </row>
    <row r="91" spans="1:9" hidden="1" outlineLevel="1" x14ac:dyDescent="0.35">
      <c r="A91" s="83" t="s">
        <v>64</v>
      </c>
      <c r="B91" s="214" t="s">
        <v>315</v>
      </c>
      <c r="C91" s="92" t="s">
        <v>65</v>
      </c>
      <c r="D91" s="83" t="s">
        <v>316</v>
      </c>
      <c r="E91" s="89">
        <v>5</v>
      </c>
      <c r="F91" s="89">
        <v>2</v>
      </c>
      <c r="G91" s="90">
        <f t="shared" si="2"/>
        <v>7</v>
      </c>
      <c r="H91" s="213">
        <v>43775</v>
      </c>
      <c r="I91" s="91">
        <v>80</v>
      </c>
    </row>
    <row r="92" spans="1:9" hidden="1" outlineLevel="1" x14ac:dyDescent="0.35">
      <c r="A92" s="83" t="s">
        <v>64</v>
      </c>
      <c r="B92" s="214" t="s">
        <v>317</v>
      </c>
      <c r="C92" s="92" t="s">
        <v>65</v>
      </c>
      <c r="D92" s="83" t="s">
        <v>318</v>
      </c>
      <c r="E92" s="89">
        <v>7</v>
      </c>
      <c r="F92" s="89">
        <v>4</v>
      </c>
      <c r="G92" s="90">
        <f t="shared" si="2"/>
        <v>11</v>
      </c>
      <c r="H92" s="213">
        <v>43775</v>
      </c>
      <c r="I92" s="91">
        <v>110</v>
      </c>
    </row>
    <row r="93" spans="1:9" hidden="1" outlineLevel="1" x14ac:dyDescent="0.35">
      <c r="A93" s="83" t="s">
        <v>64</v>
      </c>
      <c r="B93" s="214" t="s">
        <v>319</v>
      </c>
      <c r="C93" s="92" t="s">
        <v>65</v>
      </c>
      <c r="D93" s="92" t="s">
        <v>320</v>
      </c>
      <c r="E93" s="89">
        <v>3</v>
      </c>
      <c r="F93" s="89">
        <v>1</v>
      </c>
      <c r="G93" s="90">
        <f t="shared" si="2"/>
        <v>4</v>
      </c>
      <c r="H93" s="213">
        <v>43775</v>
      </c>
      <c r="I93" s="91">
        <v>220</v>
      </c>
    </row>
    <row r="94" spans="1:9" hidden="1" outlineLevel="1" x14ac:dyDescent="0.35">
      <c r="A94" s="83" t="s">
        <v>64</v>
      </c>
      <c r="B94" s="214" t="s">
        <v>321</v>
      </c>
      <c r="C94" s="92" t="s">
        <v>65</v>
      </c>
      <c r="D94" s="92" t="s">
        <v>322</v>
      </c>
      <c r="E94" s="89">
        <v>5</v>
      </c>
      <c r="F94" s="89">
        <v>10</v>
      </c>
      <c r="G94" s="90">
        <f t="shared" si="2"/>
        <v>15</v>
      </c>
      <c r="H94" s="213">
        <v>43775</v>
      </c>
      <c r="I94" s="91">
        <v>320</v>
      </c>
    </row>
    <row r="95" spans="1:9" hidden="1" outlineLevel="1" x14ac:dyDescent="0.35">
      <c r="A95" s="83" t="s">
        <v>64</v>
      </c>
      <c r="B95" s="214" t="s">
        <v>323</v>
      </c>
      <c r="C95" s="92" t="s">
        <v>65</v>
      </c>
      <c r="D95" s="92" t="s">
        <v>324</v>
      </c>
      <c r="E95" s="89">
        <v>6</v>
      </c>
      <c r="F95" s="89">
        <v>5</v>
      </c>
      <c r="G95" s="90">
        <f t="shared" si="2"/>
        <v>11</v>
      </c>
      <c r="H95" s="213">
        <v>43775</v>
      </c>
      <c r="I95" s="91">
        <v>120</v>
      </c>
    </row>
    <row r="96" spans="1:9" hidden="1" outlineLevel="1" x14ac:dyDescent="0.35">
      <c r="A96" s="83" t="s">
        <v>64</v>
      </c>
      <c r="B96" s="214" t="s">
        <v>325</v>
      </c>
      <c r="C96" s="92" t="s">
        <v>65</v>
      </c>
      <c r="D96" s="92" t="s">
        <v>326</v>
      </c>
      <c r="E96" s="89">
        <v>4</v>
      </c>
      <c r="F96" s="89">
        <v>4</v>
      </c>
      <c r="G96" s="90">
        <f t="shared" si="2"/>
        <v>8</v>
      </c>
      <c r="H96" s="213">
        <v>43775</v>
      </c>
      <c r="I96" s="91">
        <v>190</v>
      </c>
    </row>
    <row r="97" spans="1:9" hidden="1" outlineLevel="1" x14ac:dyDescent="0.35">
      <c r="A97" s="83" t="s">
        <v>64</v>
      </c>
      <c r="B97" s="214" t="s">
        <v>327</v>
      </c>
      <c r="C97" s="92" t="s">
        <v>65</v>
      </c>
      <c r="D97" s="92" t="s">
        <v>328</v>
      </c>
      <c r="E97" s="89">
        <v>6</v>
      </c>
      <c r="F97" s="89">
        <v>2</v>
      </c>
      <c r="G97" s="90">
        <f t="shared" si="2"/>
        <v>8</v>
      </c>
      <c r="H97" s="213">
        <v>43775</v>
      </c>
      <c r="I97" s="91">
        <v>180</v>
      </c>
    </row>
    <row r="98" spans="1:9" hidden="1" outlineLevel="1" x14ac:dyDescent="0.35">
      <c r="A98" s="83" t="s">
        <v>64</v>
      </c>
      <c r="B98" s="214" t="s">
        <v>329</v>
      </c>
      <c r="C98" s="92" t="s">
        <v>65</v>
      </c>
      <c r="D98" s="92" t="s">
        <v>330</v>
      </c>
      <c r="E98" s="89">
        <v>7</v>
      </c>
      <c r="F98" s="89">
        <v>3</v>
      </c>
      <c r="G98" s="90">
        <f t="shared" si="2"/>
        <v>10</v>
      </c>
      <c r="H98" s="213">
        <v>43775</v>
      </c>
      <c r="I98" s="91">
        <v>390</v>
      </c>
    </row>
    <row r="99" spans="1:9" hidden="1" outlineLevel="1" x14ac:dyDescent="0.35">
      <c r="A99" s="83" t="s">
        <v>64</v>
      </c>
      <c r="B99" s="214" t="s">
        <v>331</v>
      </c>
      <c r="C99" s="92" t="s">
        <v>65</v>
      </c>
      <c r="D99" s="92" t="s">
        <v>332</v>
      </c>
      <c r="E99" s="89">
        <v>4</v>
      </c>
      <c r="F99" s="89">
        <v>3</v>
      </c>
      <c r="G99" s="90">
        <f t="shared" si="2"/>
        <v>7</v>
      </c>
      <c r="H99" s="213">
        <v>43775</v>
      </c>
      <c r="I99" s="91">
        <v>360</v>
      </c>
    </row>
    <row r="100" spans="1:9" hidden="1" outlineLevel="1" x14ac:dyDescent="0.35">
      <c r="A100" s="83" t="s">
        <v>64</v>
      </c>
      <c r="B100" s="214" t="s">
        <v>333</v>
      </c>
      <c r="C100" s="92" t="s">
        <v>65</v>
      </c>
      <c r="D100" s="92" t="s">
        <v>334</v>
      </c>
      <c r="E100" s="89">
        <v>2</v>
      </c>
      <c r="F100" s="89">
        <v>2</v>
      </c>
      <c r="G100" s="90">
        <f t="shared" si="2"/>
        <v>4</v>
      </c>
      <c r="H100" s="213">
        <v>43775</v>
      </c>
      <c r="I100" s="91">
        <v>250</v>
      </c>
    </row>
    <row r="101" spans="1:9" hidden="1" outlineLevel="1" x14ac:dyDescent="0.35">
      <c r="A101" s="83" t="s">
        <v>64</v>
      </c>
      <c r="B101" s="214" t="s">
        <v>335</v>
      </c>
      <c r="C101" s="92" t="s">
        <v>65</v>
      </c>
      <c r="D101" s="92" t="s">
        <v>336</v>
      </c>
      <c r="E101" s="89">
        <v>7</v>
      </c>
      <c r="F101" s="89">
        <v>5</v>
      </c>
      <c r="G101" s="90">
        <f t="shared" si="2"/>
        <v>12</v>
      </c>
      <c r="H101" s="213">
        <v>43775</v>
      </c>
      <c r="I101" s="91">
        <v>400</v>
      </c>
    </row>
    <row r="102" spans="1:9" hidden="1" outlineLevel="1" x14ac:dyDescent="0.35">
      <c r="A102" s="83" t="s">
        <v>64</v>
      </c>
      <c r="B102" s="214" t="s">
        <v>337</v>
      </c>
      <c r="C102" s="92" t="s">
        <v>65</v>
      </c>
      <c r="D102" s="92" t="s">
        <v>338</v>
      </c>
      <c r="E102" s="89">
        <v>6</v>
      </c>
      <c r="F102" s="89">
        <v>3</v>
      </c>
      <c r="G102" s="90">
        <f t="shared" si="2"/>
        <v>9</v>
      </c>
      <c r="H102" s="213">
        <v>43775</v>
      </c>
      <c r="I102" s="91">
        <v>100</v>
      </c>
    </row>
    <row r="103" spans="1:9" hidden="1" outlineLevel="1" x14ac:dyDescent="0.35">
      <c r="A103" s="83" t="s">
        <v>64</v>
      </c>
      <c r="B103" s="214" t="s">
        <v>339</v>
      </c>
      <c r="C103" s="92" t="s">
        <v>65</v>
      </c>
      <c r="D103" s="83" t="s">
        <v>340</v>
      </c>
      <c r="E103" s="89">
        <v>8</v>
      </c>
      <c r="F103" s="89">
        <v>4</v>
      </c>
      <c r="G103" s="90">
        <f t="shared" si="2"/>
        <v>12</v>
      </c>
      <c r="H103" s="213">
        <v>43775</v>
      </c>
      <c r="I103" s="91">
        <v>340</v>
      </c>
    </row>
    <row r="104" spans="1:9" hidden="1" outlineLevel="1" x14ac:dyDescent="0.35">
      <c r="A104" s="83" t="s">
        <v>64</v>
      </c>
      <c r="B104" s="214" t="s">
        <v>341</v>
      </c>
      <c r="C104" s="92" t="s">
        <v>65</v>
      </c>
      <c r="D104" s="83" t="s">
        <v>342</v>
      </c>
      <c r="E104" s="89">
        <v>3</v>
      </c>
      <c r="F104" s="89">
        <v>2</v>
      </c>
      <c r="G104" s="90">
        <f t="shared" si="2"/>
        <v>5</v>
      </c>
      <c r="H104" s="213">
        <v>43775</v>
      </c>
      <c r="I104" s="91">
        <v>180</v>
      </c>
    </row>
    <row r="105" spans="1:9" hidden="1" outlineLevel="1" x14ac:dyDescent="0.35">
      <c r="A105" s="83" t="s">
        <v>64</v>
      </c>
      <c r="B105" s="214" t="s">
        <v>343</v>
      </c>
      <c r="C105" s="92" t="s">
        <v>65</v>
      </c>
      <c r="D105" s="83" t="s">
        <v>344</v>
      </c>
      <c r="E105" s="89">
        <v>4</v>
      </c>
      <c r="F105" s="89">
        <v>4</v>
      </c>
      <c r="G105" s="90">
        <f t="shared" si="2"/>
        <v>8</v>
      </c>
      <c r="H105" s="213">
        <v>43775</v>
      </c>
      <c r="I105" s="91">
        <v>480</v>
      </c>
    </row>
    <row r="106" spans="1:9" hidden="1" outlineLevel="1" x14ac:dyDescent="0.35">
      <c r="A106" s="83" t="s">
        <v>64</v>
      </c>
      <c r="B106" s="214" t="s">
        <v>345</v>
      </c>
      <c r="C106" s="92" t="s">
        <v>65</v>
      </c>
      <c r="D106" s="83" t="s">
        <v>346</v>
      </c>
      <c r="E106" s="89">
        <v>4</v>
      </c>
      <c r="F106" s="89">
        <v>2</v>
      </c>
      <c r="G106" s="90">
        <f t="shared" si="2"/>
        <v>6</v>
      </c>
      <c r="H106" s="213">
        <v>43775</v>
      </c>
      <c r="I106" s="91">
        <v>360</v>
      </c>
    </row>
    <row r="107" spans="1:9" hidden="1" outlineLevel="1" x14ac:dyDescent="0.35">
      <c r="A107" s="83" t="s">
        <v>64</v>
      </c>
      <c r="B107" s="214" t="s">
        <v>347</v>
      </c>
      <c r="C107" s="92" t="s">
        <v>65</v>
      </c>
      <c r="D107" s="92" t="s">
        <v>348</v>
      </c>
      <c r="E107" s="89">
        <v>3</v>
      </c>
      <c r="F107" s="89">
        <v>3</v>
      </c>
      <c r="G107" s="90">
        <f t="shared" si="2"/>
        <v>6</v>
      </c>
      <c r="H107" s="213">
        <v>43775</v>
      </c>
      <c r="I107" s="91">
        <v>40</v>
      </c>
    </row>
    <row r="108" spans="1:9" hidden="1" outlineLevel="1" x14ac:dyDescent="0.35">
      <c r="A108" s="83" t="s">
        <v>64</v>
      </c>
      <c r="B108" s="214" t="s">
        <v>349</v>
      </c>
      <c r="C108" s="92" t="s">
        <v>65</v>
      </c>
      <c r="D108" s="92" t="s">
        <v>350</v>
      </c>
      <c r="E108" s="89">
        <v>4</v>
      </c>
      <c r="F108" s="89">
        <v>2</v>
      </c>
      <c r="G108" s="90">
        <f t="shared" si="2"/>
        <v>6</v>
      </c>
      <c r="H108" s="213">
        <v>43775</v>
      </c>
      <c r="I108" s="91">
        <v>140</v>
      </c>
    </row>
    <row r="109" spans="1:9" hidden="1" outlineLevel="1" x14ac:dyDescent="0.35">
      <c r="A109" s="83" t="s">
        <v>64</v>
      </c>
      <c r="B109" s="214" t="s">
        <v>351</v>
      </c>
      <c r="C109" s="92" t="s">
        <v>65</v>
      </c>
      <c r="D109" s="92" t="s">
        <v>352</v>
      </c>
      <c r="E109" s="89">
        <v>5</v>
      </c>
      <c r="F109" s="89">
        <v>2</v>
      </c>
      <c r="G109" s="90">
        <f t="shared" si="2"/>
        <v>7</v>
      </c>
      <c r="H109" s="213">
        <v>43775</v>
      </c>
      <c r="I109" s="91">
        <v>80</v>
      </c>
    </row>
    <row r="110" spans="1:9" hidden="1" outlineLevel="1" x14ac:dyDescent="0.35">
      <c r="A110" s="83" t="s">
        <v>64</v>
      </c>
      <c r="B110" s="214" t="s">
        <v>353</v>
      </c>
      <c r="C110" s="92" t="s">
        <v>65</v>
      </c>
      <c r="D110" s="92" t="s">
        <v>354</v>
      </c>
      <c r="E110" s="89">
        <v>6</v>
      </c>
      <c r="F110" s="89">
        <v>2</v>
      </c>
      <c r="G110" s="90">
        <f t="shared" si="2"/>
        <v>8</v>
      </c>
      <c r="H110" s="213">
        <v>43775</v>
      </c>
      <c r="I110" s="91">
        <v>130</v>
      </c>
    </row>
    <row r="111" spans="1:9" hidden="1" outlineLevel="1" x14ac:dyDescent="0.35">
      <c r="A111" s="83" t="s">
        <v>64</v>
      </c>
      <c r="B111" s="214" t="s">
        <v>355</v>
      </c>
      <c r="C111" s="92" t="s">
        <v>65</v>
      </c>
      <c r="D111" s="92" t="s">
        <v>356</v>
      </c>
      <c r="E111" s="89">
        <v>8</v>
      </c>
      <c r="F111" s="89">
        <v>3</v>
      </c>
      <c r="G111" s="90">
        <f t="shared" si="2"/>
        <v>11</v>
      </c>
      <c r="H111" s="213">
        <v>43775</v>
      </c>
      <c r="I111" s="91">
        <v>180</v>
      </c>
    </row>
    <row r="112" spans="1:9" hidden="1" outlineLevel="1" x14ac:dyDescent="0.35">
      <c r="A112" s="83" t="s">
        <v>64</v>
      </c>
      <c r="B112" s="214" t="s">
        <v>357</v>
      </c>
      <c r="C112" s="92" t="s">
        <v>65</v>
      </c>
      <c r="D112" s="92" t="s">
        <v>358</v>
      </c>
      <c r="E112" s="89">
        <v>7</v>
      </c>
      <c r="F112" s="89">
        <v>3</v>
      </c>
      <c r="G112" s="90">
        <f t="shared" si="2"/>
        <v>10</v>
      </c>
      <c r="H112" s="213">
        <v>43775</v>
      </c>
      <c r="I112" s="91">
        <v>200</v>
      </c>
    </row>
    <row r="113" spans="1:9" hidden="1" outlineLevel="1" x14ac:dyDescent="0.35">
      <c r="A113" s="83" t="s">
        <v>64</v>
      </c>
      <c r="B113" s="214" t="s">
        <v>359</v>
      </c>
      <c r="C113" s="92" t="s">
        <v>65</v>
      </c>
      <c r="D113" s="92" t="s">
        <v>360</v>
      </c>
      <c r="E113" s="89">
        <v>2</v>
      </c>
      <c r="F113" s="89">
        <v>2</v>
      </c>
      <c r="G113" s="90">
        <f t="shared" si="2"/>
        <v>4</v>
      </c>
      <c r="H113" s="213">
        <v>43775</v>
      </c>
      <c r="I113" s="91">
        <v>230</v>
      </c>
    </row>
    <row r="114" spans="1:9" hidden="1" outlineLevel="1" x14ac:dyDescent="0.35">
      <c r="A114" s="83" t="s">
        <v>64</v>
      </c>
      <c r="B114" s="214" t="s">
        <v>361</v>
      </c>
      <c r="C114" s="92" t="s">
        <v>65</v>
      </c>
      <c r="D114" s="92" t="s">
        <v>362</v>
      </c>
      <c r="E114" s="89">
        <v>3</v>
      </c>
      <c r="F114" s="89">
        <v>3</v>
      </c>
      <c r="G114" s="90">
        <f t="shared" si="2"/>
        <v>6</v>
      </c>
      <c r="H114" s="213">
        <v>43775</v>
      </c>
      <c r="I114" s="91">
        <v>90</v>
      </c>
    </row>
    <row r="115" spans="1:9" hidden="1" outlineLevel="1" x14ac:dyDescent="0.35">
      <c r="A115" s="83" t="s">
        <v>64</v>
      </c>
      <c r="B115" s="214" t="s">
        <v>363</v>
      </c>
      <c r="C115" s="92" t="s">
        <v>65</v>
      </c>
      <c r="D115" s="92" t="s">
        <v>364</v>
      </c>
      <c r="E115" s="89">
        <v>1</v>
      </c>
      <c r="F115" s="89">
        <v>2</v>
      </c>
      <c r="G115" s="90">
        <f t="shared" si="2"/>
        <v>3</v>
      </c>
      <c r="H115" s="213">
        <v>43775</v>
      </c>
      <c r="I115" s="91">
        <v>305</v>
      </c>
    </row>
    <row r="116" spans="1:9" hidden="1" outlineLevel="1" x14ac:dyDescent="0.35">
      <c r="A116" s="83" t="s">
        <v>64</v>
      </c>
      <c r="B116" s="214" t="s">
        <v>365</v>
      </c>
      <c r="C116" s="92" t="s">
        <v>65</v>
      </c>
      <c r="D116" s="92" t="s">
        <v>366</v>
      </c>
      <c r="E116" s="89">
        <v>2</v>
      </c>
      <c r="F116" s="89">
        <v>1</v>
      </c>
      <c r="G116" s="90">
        <f t="shared" ref="G116:G147" si="3">E116+F116</f>
        <v>3</v>
      </c>
      <c r="H116" s="213">
        <v>43775</v>
      </c>
      <c r="I116" s="91">
        <v>202</v>
      </c>
    </row>
    <row r="117" spans="1:9" hidden="1" outlineLevel="1" x14ac:dyDescent="0.35">
      <c r="A117" s="83" t="s">
        <v>64</v>
      </c>
      <c r="B117" s="214" t="s">
        <v>367</v>
      </c>
      <c r="C117" s="92" t="s">
        <v>65</v>
      </c>
      <c r="D117" s="92" t="s">
        <v>368</v>
      </c>
      <c r="E117" s="89">
        <v>3</v>
      </c>
      <c r="F117" s="89">
        <v>3</v>
      </c>
      <c r="G117" s="90">
        <f t="shared" si="3"/>
        <v>6</v>
      </c>
      <c r="H117" s="213">
        <v>43775</v>
      </c>
      <c r="I117" s="91">
        <v>325</v>
      </c>
    </row>
    <row r="118" spans="1:9" hidden="1" outlineLevel="1" x14ac:dyDescent="0.35">
      <c r="A118" s="83" t="s">
        <v>64</v>
      </c>
      <c r="B118" s="214" t="s">
        <v>369</v>
      </c>
      <c r="C118" s="92" t="s">
        <v>65</v>
      </c>
      <c r="D118" s="92" t="s">
        <v>370</v>
      </c>
      <c r="E118" s="89">
        <v>2</v>
      </c>
      <c r="F118" s="89">
        <v>2</v>
      </c>
      <c r="G118" s="90">
        <f t="shared" si="3"/>
        <v>4</v>
      </c>
      <c r="H118" s="213">
        <v>43775</v>
      </c>
      <c r="I118" s="91">
        <v>405</v>
      </c>
    </row>
    <row r="119" spans="1:9" hidden="1" outlineLevel="1" x14ac:dyDescent="0.35">
      <c r="A119" s="83" t="s">
        <v>64</v>
      </c>
      <c r="B119" s="214" t="s">
        <v>371</v>
      </c>
      <c r="C119" s="92" t="s">
        <v>65</v>
      </c>
      <c r="D119" s="92" t="s">
        <v>372</v>
      </c>
      <c r="E119" s="89">
        <v>3</v>
      </c>
      <c r="F119" s="89">
        <v>1</v>
      </c>
      <c r="G119" s="90">
        <f t="shared" si="3"/>
        <v>4</v>
      </c>
      <c r="H119" s="213">
        <v>43775</v>
      </c>
      <c r="I119" s="91">
        <v>210</v>
      </c>
    </row>
    <row r="120" spans="1:9" hidden="1" outlineLevel="1" x14ac:dyDescent="0.35">
      <c r="A120" s="83" t="s">
        <v>64</v>
      </c>
      <c r="B120" s="214" t="s">
        <v>373</v>
      </c>
      <c r="C120" s="92" t="s">
        <v>65</v>
      </c>
      <c r="D120" s="92" t="s">
        <v>374</v>
      </c>
      <c r="E120" s="89">
        <v>5</v>
      </c>
      <c r="F120" s="89">
        <v>4</v>
      </c>
      <c r="G120" s="90">
        <f t="shared" si="3"/>
        <v>9</v>
      </c>
      <c r="H120" s="213">
        <v>43775</v>
      </c>
      <c r="I120" s="91">
        <v>340</v>
      </c>
    </row>
    <row r="121" spans="1:9" hidden="1" outlineLevel="1" x14ac:dyDescent="0.35">
      <c r="A121" s="83" t="s">
        <v>64</v>
      </c>
      <c r="B121" s="214" t="s">
        <v>375</v>
      </c>
      <c r="C121" s="92" t="s">
        <v>65</v>
      </c>
      <c r="D121" s="92" t="s">
        <v>376</v>
      </c>
      <c r="E121" s="89">
        <v>7</v>
      </c>
      <c r="F121" s="89">
        <v>4</v>
      </c>
      <c r="G121" s="90">
        <f t="shared" si="3"/>
        <v>11</v>
      </c>
      <c r="H121" s="213">
        <v>43775</v>
      </c>
      <c r="I121" s="91">
        <v>250</v>
      </c>
    </row>
    <row r="122" spans="1:9" hidden="1" outlineLevel="1" x14ac:dyDescent="0.35">
      <c r="A122" s="83" t="s">
        <v>64</v>
      </c>
      <c r="B122" s="214" t="s">
        <v>377</v>
      </c>
      <c r="C122" s="92" t="s">
        <v>65</v>
      </c>
      <c r="D122" s="92" t="s">
        <v>378</v>
      </c>
      <c r="E122" s="89">
        <v>6</v>
      </c>
      <c r="F122" s="89">
        <v>3</v>
      </c>
      <c r="G122" s="90">
        <f t="shared" si="3"/>
        <v>9</v>
      </c>
      <c r="H122" s="213">
        <v>43775</v>
      </c>
      <c r="I122" s="91">
        <v>200</v>
      </c>
    </row>
    <row r="123" spans="1:9" hidden="1" outlineLevel="1" x14ac:dyDescent="0.35">
      <c r="A123" s="83" t="s">
        <v>64</v>
      </c>
      <c r="B123" s="214" t="s">
        <v>379</v>
      </c>
      <c r="C123" s="92" t="s">
        <v>65</v>
      </c>
      <c r="D123" s="92" t="s">
        <v>380</v>
      </c>
      <c r="E123" s="89">
        <v>4</v>
      </c>
      <c r="F123" s="89">
        <v>2</v>
      </c>
      <c r="G123" s="90">
        <f t="shared" si="3"/>
        <v>6</v>
      </c>
      <c r="H123" s="213">
        <v>43775</v>
      </c>
      <c r="I123" s="91">
        <v>370</v>
      </c>
    </row>
    <row r="124" spans="1:9" hidden="1" outlineLevel="1" x14ac:dyDescent="0.35">
      <c r="A124" s="83" t="s">
        <v>64</v>
      </c>
      <c r="B124" s="214" t="s">
        <v>381</v>
      </c>
      <c r="C124" s="92" t="s">
        <v>65</v>
      </c>
      <c r="D124" s="92" t="s">
        <v>382</v>
      </c>
      <c r="E124" s="89">
        <v>3</v>
      </c>
      <c r="F124" s="89">
        <v>1</v>
      </c>
      <c r="G124" s="90">
        <f t="shared" si="3"/>
        <v>4</v>
      </c>
      <c r="H124" s="213">
        <v>43775</v>
      </c>
      <c r="I124" s="91">
        <v>300</v>
      </c>
    </row>
    <row r="125" spans="1:9" hidden="1" outlineLevel="1" x14ac:dyDescent="0.35">
      <c r="A125" s="83" t="s">
        <v>64</v>
      </c>
      <c r="B125" s="214" t="s">
        <v>383</v>
      </c>
      <c r="C125" s="92" t="s">
        <v>65</v>
      </c>
      <c r="D125" s="92" t="s">
        <v>384</v>
      </c>
      <c r="E125" s="89">
        <v>6</v>
      </c>
      <c r="F125" s="89">
        <v>7</v>
      </c>
      <c r="G125" s="90">
        <f t="shared" si="3"/>
        <v>13</v>
      </c>
      <c r="H125" s="213">
        <v>43775</v>
      </c>
      <c r="I125" s="91">
        <v>280</v>
      </c>
    </row>
    <row r="126" spans="1:9" hidden="1" outlineLevel="1" x14ac:dyDescent="0.35">
      <c r="A126" s="83" t="s">
        <v>64</v>
      </c>
      <c r="B126" s="214" t="s">
        <v>385</v>
      </c>
      <c r="C126" s="92" t="s">
        <v>65</v>
      </c>
      <c r="D126" s="83" t="s">
        <v>386</v>
      </c>
      <c r="E126" s="89">
        <v>3</v>
      </c>
      <c r="F126" s="89">
        <v>1</v>
      </c>
      <c r="G126" s="90">
        <f t="shared" si="3"/>
        <v>4</v>
      </c>
      <c r="H126" s="213">
        <v>43775</v>
      </c>
      <c r="I126" s="91">
        <v>390</v>
      </c>
    </row>
    <row r="127" spans="1:9" hidden="1" outlineLevel="1" x14ac:dyDescent="0.35">
      <c r="A127" s="83" t="s">
        <v>64</v>
      </c>
      <c r="B127" s="214" t="s">
        <v>387</v>
      </c>
      <c r="C127" s="92" t="s">
        <v>65</v>
      </c>
      <c r="D127" s="92" t="s">
        <v>388</v>
      </c>
      <c r="E127" s="89">
        <v>3</v>
      </c>
      <c r="F127" s="89">
        <v>2</v>
      </c>
      <c r="G127" s="90">
        <f t="shared" si="3"/>
        <v>5</v>
      </c>
      <c r="H127" s="213">
        <v>43775</v>
      </c>
      <c r="I127" s="91">
        <v>600</v>
      </c>
    </row>
    <row r="128" spans="1:9" hidden="1" outlineLevel="1" x14ac:dyDescent="0.35">
      <c r="A128" s="83" t="s">
        <v>64</v>
      </c>
      <c r="B128" s="214" t="s">
        <v>389</v>
      </c>
      <c r="C128" s="92" t="s">
        <v>65</v>
      </c>
      <c r="D128" s="92" t="s">
        <v>390</v>
      </c>
      <c r="E128" s="89">
        <v>2</v>
      </c>
      <c r="F128" s="89">
        <v>2</v>
      </c>
      <c r="G128" s="90">
        <f t="shared" si="3"/>
        <v>4</v>
      </c>
      <c r="H128" s="213">
        <v>43775</v>
      </c>
      <c r="I128" s="91">
        <v>210</v>
      </c>
    </row>
    <row r="129" spans="1:9" hidden="1" outlineLevel="1" x14ac:dyDescent="0.35">
      <c r="A129" s="83" t="s">
        <v>64</v>
      </c>
      <c r="B129" s="214" t="s">
        <v>391</v>
      </c>
      <c r="C129" s="92" t="s">
        <v>65</v>
      </c>
      <c r="D129" s="92" t="s">
        <v>392</v>
      </c>
      <c r="E129" s="89">
        <v>1</v>
      </c>
      <c r="F129" s="89">
        <v>2</v>
      </c>
      <c r="G129" s="90">
        <f t="shared" si="3"/>
        <v>3</v>
      </c>
      <c r="H129" s="213">
        <v>43775</v>
      </c>
      <c r="I129" s="91">
        <v>380</v>
      </c>
    </row>
    <row r="130" spans="1:9" hidden="1" outlineLevel="1" x14ac:dyDescent="0.35">
      <c r="A130" s="83" t="s">
        <v>64</v>
      </c>
      <c r="B130" s="214" t="s">
        <v>393</v>
      </c>
      <c r="C130" s="92" t="s">
        <v>65</v>
      </c>
      <c r="D130" s="92" t="s">
        <v>394</v>
      </c>
      <c r="E130" s="89">
        <v>3</v>
      </c>
      <c r="F130" s="89">
        <v>2</v>
      </c>
      <c r="G130" s="90">
        <f t="shared" si="3"/>
        <v>5</v>
      </c>
      <c r="H130" s="213">
        <v>43775</v>
      </c>
      <c r="I130" s="91">
        <v>350</v>
      </c>
    </row>
    <row r="131" spans="1:9" hidden="1" outlineLevel="1" x14ac:dyDescent="0.35">
      <c r="A131" s="83" t="s">
        <v>64</v>
      </c>
      <c r="B131" s="214" t="s">
        <v>395</v>
      </c>
      <c r="C131" s="92" t="s">
        <v>65</v>
      </c>
      <c r="D131" s="92" t="s">
        <v>396</v>
      </c>
      <c r="E131" s="89">
        <v>4</v>
      </c>
      <c r="F131" s="89">
        <v>2</v>
      </c>
      <c r="G131" s="90">
        <f t="shared" si="3"/>
        <v>6</v>
      </c>
      <c r="H131" s="213">
        <v>43775</v>
      </c>
      <c r="I131" s="91">
        <v>410</v>
      </c>
    </row>
    <row r="132" spans="1:9" hidden="1" outlineLevel="1" x14ac:dyDescent="0.35">
      <c r="A132" s="83" t="s">
        <v>64</v>
      </c>
      <c r="B132" s="214" t="s">
        <v>397</v>
      </c>
      <c r="C132" s="92" t="s">
        <v>65</v>
      </c>
      <c r="D132" s="92" t="s">
        <v>398</v>
      </c>
      <c r="E132" s="89">
        <v>5</v>
      </c>
      <c r="F132" s="89">
        <v>3</v>
      </c>
      <c r="G132" s="90">
        <f t="shared" si="3"/>
        <v>8</v>
      </c>
      <c r="H132" s="213">
        <v>43775</v>
      </c>
      <c r="I132" s="91">
        <v>590</v>
      </c>
    </row>
    <row r="133" spans="1:9" hidden="1" outlineLevel="1" x14ac:dyDescent="0.35">
      <c r="A133" s="83" t="s">
        <v>64</v>
      </c>
      <c r="B133" s="214" t="s">
        <v>399</v>
      </c>
      <c r="C133" s="92" t="s">
        <v>65</v>
      </c>
      <c r="D133" s="92" t="s">
        <v>400</v>
      </c>
      <c r="E133" s="89">
        <v>6</v>
      </c>
      <c r="F133" s="89">
        <v>3</v>
      </c>
      <c r="G133" s="90">
        <f t="shared" si="3"/>
        <v>9</v>
      </c>
      <c r="H133" s="213">
        <v>43775</v>
      </c>
      <c r="I133" s="91">
        <v>650</v>
      </c>
    </row>
    <row r="134" spans="1:9" hidden="1" outlineLevel="1" x14ac:dyDescent="0.35">
      <c r="A134" s="83" t="s">
        <v>64</v>
      </c>
      <c r="B134" s="214" t="s">
        <v>401</v>
      </c>
      <c r="C134" s="92" t="s">
        <v>65</v>
      </c>
      <c r="D134" s="92" t="s">
        <v>402</v>
      </c>
      <c r="E134" s="89">
        <v>7</v>
      </c>
      <c r="F134" s="89">
        <v>3</v>
      </c>
      <c r="G134" s="90">
        <f t="shared" si="3"/>
        <v>10</v>
      </c>
      <c r="H134" s="213">
        <v>43775</v>
      </c>
      <c r="I134" s="91">
        <v>440</v>
      </c>
    </row>
    <row r="135" spans="1:9" hidden="1" outlineLevel="1" x14ac:dyDescent="0.35">
      <c r="A135" s="83" t="s">
        <v>64</v>
      </c>
      <c r="B135" s="214" t="s">
        <v>403</v>
      </c>
      <c r="C135" s="92" t="s">
        <v>65</v>
      </c>
      <c r="D135" s="92" t="s">
        <v>404</v>
      </c>
      <c r="E135" s="89">
        <v>3</v>
      </c>
      <c r="F135" s="89">
        <v>1</v>
      </c>
      <c r="G135" s="90">
        <f t="shared" si="3"/>
        <v>4</v>
      </c>
      <c r="H135" s="213">
        <v>43775</v>
      </c>
      <c r="I135" s="91">
        <v>250</v>
      </c>
    </row>
    <row r="136" spans="1:9" hidden="1" outlineLevel="1" x14ac:dyDescent="0.35">
      <c r="A136" s="83" t="s">
        <v>64</v>
      </c>
      <c r="B136" s="214" t="s">
        <v>405</v>
      </c>
      <c r="C136" s="92" t="s">
        <v>65</v>
      </c>
      <c r="D136" s="92" t="s">
        <v>406</v>
      </c>
      <c r="E136" s="89">
        <v>4</v>
      </c>
      <c r="F136" s="89">
        <v>3</v>
      </c>
      <c r="G136" s="90">
        <f t="shared" si="3"/>
        <v>7</v>
      </c>
      <c r="H136" s="213">
        <v>43775</v>
      </c>
      <c r="I136" s="91">
        <v>570</v>
      </c>
    </row>
    <row r="137" spans="1:9" hidden="1" outlineLevel="1" x14ac:dyDescent="0.35">
      <c r="A137" s="83" t="s">
        <v>64</v>
      </c>
      <c r="B137" s="214" t="s">
        <v>407</v>
      </c>
      <c r="C137" s="92" t="s">
        <v>65</v>
      </c>
      <c r="D137" s="92" t="s">
        <v>408</v>
      </c>
      <c r="E137" s="89">
        <v>10</v>
      </c>
      <c r="F137" s="89">
        <v>12</v>
      </c>
      <c r="G137" s="90">
        <f t="shared" si="3"/>
        <v>22</v>
      </c>
      <c r="H137" s="213">
        <v>43775</v>
      </c>
      <c r="I137" s="91">
        <v>520</v>
      </c>
    </row>
    <row r="138" spans="1:9" hidden="1" outlineLevel="1" x14ac:dyDescent="0.35">
      <c r="A138" s="83" t="s">
        <v>64</v>
      </c>
      <c r="B138" s="214" t="s">
        <v>409</v>
      </c>
      <c r="C138" s="92" t="s">
        <v>65</v>
      </c>
      <c r="D138" s="92" t="s">
        <v>410</v>
      </c>
      <c r="E138" s="89">
        <v>4</v>
      </c>
      <c r="F138" s="89">
        <v>6</v>
      </c>
      <c r="G138" s="90">
        <f t="shared" si="3"/>
        <v>10</v>
      </c>
      <c r="H138" s="213">
        <v>43775</v>
      </c>
      <c r="I138" s="91">
        <v>150</v>
      </c>
    </row>
    <row r="139" spans="1:9" hidden="1" outlineLevel="1" x14ac:dyDescent="0.35">
      <c r="A139" s="83" t="s">
        <v>64</v>
      </c>
      <c r="B139" s="214" t="s">
        <v>411</v>
      </c>
      <c r="C139" s="92" t="s">
        <v>65</v>
      </c>
      <c r="D139" s="92" t="s">
        <v>412</v>
      </c>
      <c r="E139" s="89">
        <v>12</v>
      </c>
      <c r="F139" s="89">
        <v>6</v>
      </c>
      <c r="G139" s="90">
        <f t="shared" si="3"/>
        <v>18</v>
      </c>
      <c r="H139" s="213">
        <v>43775</v>
      </c>
      <c r="I139" s="91">
        <v>230</v>
      </c>
    </row>
    <row r="140" spans="1:9" hidden="1" outlineLevel="1" x14ac:dyDescent="0.35">
      <c r="A140" s="83" t="s">
        <v>64</v>
      </c>
      <c r="B140" s="214" t="s">
        <v>413</v>
      </c>
      <c r="C140" s="92" t="s">
        <v>65</v>
      </c>
      <c r="D140" s="92" t="s">
        <v>414</v>
      </c>
      <c r="E140" s="89">
        <v>5</v>
      </c>
      <c r="F140" s="89">
        <v>5</v>
      </c>
      <c r="G140" s="90">
        <f t="shared" si="3"/>
        <v>10</v>
      </c>
      <c r="H140" s="213">
        <v>43775</v>
      </c>
      <c r="I140" s="91">
        <v>435</v>
      </c>
    </row>
    <row r="141" spans="1:9" hidden="1" outlineLevel="1" x14ac:dyDescent="0.35">
      <c r="A141" s="83" t="s">
        <v>64</v>
      </c>
      <c r="B141" s="214" t="s">
        <v>415</v>
      </c>
      <c r="C141" s="92" t="s">
        <v>65</v>
      </c>
      <c r="D141" s="92" t="s">
        <v>416</v>
      </c>
      <c r="E141" s="89">
        <v>10</v>
      </c>
      <c r="F141" s="89">
        <v>12</v>
      </c>
      <c r="G141" s="90">
        <f t="shared" si="3"/>
        <v>22</v>
      </c>
      <c r="H141" s="213">
        <v>43775</v>
      </c>
      <c r="I141" s="91">
        <v>570</v>
      </c>
    </row>
    <row r="142" spans="1:9" hidden="1" outlineLevel="1" x14ac:dyDescent="0.35">
      <c r="A142" s="83" t="s">
        <v>64</v>
      </c>
      <c r="B142" s="214" t="s">
        <v>417</v>
      </c>
      <c r="C142" s="92" t="s">
        <v>65</v>
      </c>
      <c r="D142" s="92" t="s">
        <v>418</v>
      </c>
      <c r="E142" s="89">
        <v>3</v>
      </c>
      <c r="F142" s="89">
        <v>8</v>
      </c>
      <c r="G142" s="90">
        <f t="shared" si="3"/>
        <v>11</v>
      </c>
      <c r="H142" s="213">
        <v>43775</v>
      </c>
      <c r="I142" s="91">
        <v>450</v>
      </c>
    </row>
    <row r="143" spans="1:9" hidden="1" outlineLevel="1" x14ac:dyDescent="0.35">
      <c r="A143" s="83" t="s">
        <v>64</v>
      </c>
      <c r="B143" s="214" t="s">
        <v>419</v>
      </c>
      <c r="C143" s="92" t="s">
        <v>65</v>
      </c>
      <c r="D143" s="83" t="s">
        <v>420</v>
      </c>
      <c r="E143" s="89">
        <v>3</v>
      </c>
      <c r="F143" s="89">
        <v>4</v>
      </c>
      <c r="G143" s="90">
        <f t="shared" si="3"/>
        <v>7</v>
      </c>
      <c r="H143" s="213">
        <v>43775</v>
      </c>
      <c r="I143" s="91">
        <v>550</v>
      </c>
    </row>
    <row r="144" spans="1:9" hidden="1" outlineLevel="1" x14ac:dyDescent="0.35">
      <c r="A144" s="83" t="s">
        <v>64</v>
      </c>
      <c r="B144" s="214" t="s">
        <v>421</v>
      </c>
      <c r="C144" s="92" t="s">
        <v>65</v>
      </c>
      <c r="D144" s="83" t="s">
        <v>332</v>
      </c>
      <c r="E144" s="89">
        <v>3</v>
      </c>
      <c r="F144" s="89">
        <v>3</v>
      </c>
      <c r="G144" s="90">
        <f t="shared" si="3"/>
        <v>6</v>
      </c>
      <c r="H144" s="213">
        <v>43775</v>
      </c>
      <c r="I144" s="91">
        <v>280</v>
      </c>
    </row>
    <row r="145" spans="1:9" hidden="1" outlineLevel="1" x14ac:dyDescent="0.35">
      <c r="A145" s="83" t="s">
        <v>64</v>
      </c>
      <c r="B145" s="214" t="s">
        <v>422</v>
      </c>
      <c r="C145" s="92" t="s">
        <v>65</v>
      </c>
      <c r="D145" s="83" t="s">
        <v>423</v>
      </c>
      <c r="E145" s="89">
        <v>6</v>
      </c>
      <c r="F145" s="89">
        <v>7</v>
      </c>
      <c r="G145" s="90">
        <f t="shared" si="3"/>
        <v>13</v>
      </c>
      <c r="H145" s="213">
        <v>43775</v>
      </c>
      <c r="I145" s="91">
        <v>220</v>
      </c>
    </row>
    <row r="146" spans="1:9" hidden="1" outlineLevel="1" x14ac:dyDescent="0.35">
      <c r="A146" s="83" t="s">
        <v>64</v>
      </c>
      <c r="B146" s="214" t="s">
        <v>424</v>
      </c>
      <c r="C146" s="92" t="s">
        <v>65</v>
      </c>
      <c r="D146" s="83" t="s">
        <v>425</v>
      </c>
      <c r="E146" s="89">
        <v>3</v>
      </c>
      <c r="F146" s="89">
        <v>3</v>
      </c>
      <c r="G146" s="90">
        <f t="shared" si="3"/>
        <v>6</v>
      </c>
      <c r="H146" s="213">
        <v>43775</v>
      </c>
      <c r="I146" s="91">
        <v>620</v>
      </c>
    </row>
    <row r="147" spans="1:9" hidden="1" outlineLevel="1" x14ac:dyDescent="0.35">
      <c r="A147" s="83" t="s">
        <v>64</v>
      </c>
      <c r="B147" s="214" t="s">
        <v>426</v>
      </c>
      <c r="C147" s="92" t="s">
        <v>65</v>
      </c>
      <c r="D147" s="83" t="s">
        <v>427</v>
      </c>
      <c r="E147" s="89">
        <v>5</v>
      </c>
      <c r="F147" s="89">
        <v>6</v>
      </c>
      <c r="G147" s="90">
        <f t="shared" si="3"/>
        <v>11</v>
      </c>
      <c r="H147" s="213">
        <v>43775</v>
      </c>
      <c r="I147" s="91">
        <v>310</v>
      </c>
    </row>
    <row r="148" spans="1:9" hidden="1" outlineLevel="1" x14ac:dyDescent="0.35">
      <c r="A148" s="83" t="s">
        <v>64</v>
      </c>
      <c r="B148" s="214" t="s">
        <v>428</v>
      </c>
      <c r="C148" s="92" t="s">
        <v>65</v>
      </c>
      <c r="D148" s="83" t="s">
        <v>429</v>
      </c>
      <c r="E148" s="89">
        <v>5</v>
      </c>
      <c r="F148" s="89">
        <v>5</v>
      </c>
      <c r="G148" s="90">
        <f t="shared" ref="G148:G153" si="4">E148+F148</f>
        <v>10</v>
      </c>
      <c r="H148" s="213">
        <v>43775</v>
      </c>
      <c r="I148" s="91">
        <v>540</v>
      </c>
    </row>
    <row r="149" spans="1:9" hidden="1" outlineLevel="1" x14ac:dyDescent="0.35">
      <c r="A149" s="83" t="s">
        <v>64</v>
      </c>
      <c r="B149" s="214" t="s">
        <v>430</v>
      </c>
      <c r="C149" s="92" t="s">
        <v>65</v>
      </c>
      <c r="D149" s="83" t="s">
        <v>431</v>
      </c>
      <c r="E149" s="89">
        <v>5</v>
      </c>
      <c r="F149" s="89">
        <v>4</v>
      </c>
      <c r="G149" s="90">
        <f t="shared" si="4"/>
        <v>9</v>
      </c>
      <c r="H149" s="213">
        <v>43775</v>
      </c>
      <c r="I149" s="91">
        <v>680</v>
      </c>
    </row>
    <row r="150" spans="1:9" hidden="1" outlineLevel="1" x14ac:dyDescent="0.35">
      <c r="A150" s="83" t="s">
        <v>64</v>
      </c>
      <c r="B150" s="214" t="s">
        <v>432</v>
      </c>
      <c r="C150" s="92" t="s">
        <v>65</v>
      </c>
      <c r="D150" s="83" t="s">
        <v>433</v>
      </c>
      <c r="E150" s="89">
        <v>6</v>
      </c>
      <c r="F150" s="89">
        <v>3</v>
      </c>
      <c r="G150" s="90">
        <f t="shared" si="4"/>
        <v>9</v>
      </c>
      <c r="H150" s="213">
        <v>43775</v>
      </c>
      <c r="I150" s="91">
        <v>380</v>
      </c>
    </row>
    <row r="151" spans="1:9" hidden="1" outlineLevel="1" x14ac:dyDescent="0.35">
      <c r="A151" s="83" t="s">
        <v>64</v>
      </c>
      <c r="B151" s="214" t="s">
        <v>434</v>
      </c>
      <c r="C151" s="92" t="s">
        <v>65</v>
      </c>
      <c r="D151" s="92" t="s">
        <v>435</v>
      </c>
      <c r="E151" s="89">
        <v>5</v>
      </c>
      <c r="F151" s="89">
        <v>6</v>
      </c>
      <c r="G151" s="90">
        <f t="shared" si="4"/>
        <v>11</v>
      </c>
      <c r="H151" s="213">
        <v>43775</v>
      </c>
      <c r="I151" s="91">
        <v>500</v>
      </c>
    </row>
    <row r="152" spans="1:9" hidden="1" outlineLevel="1" x14ac:dyDescent="0.35">
      <c r="A152" s="83" t="s">
        <v>64</v>
      </c>
      <c r="B152" s="214" t="s">
        <v>436</v>
      </c>
      <c r="C152" s="92" t="s">
        <v>65</v>
      </c>
      <c r="D152" s="83" t="s">
        <v>437</v>
      </c>
      <c r="E152" s="89">
        <v>6</v>
      </c>
      <c r="F152" s="89">
        <v>4</v>
      </c>
      <c r="G152" s="90">
        <f t="shared" si="4"/>
        <v>10</v>
      </c>
      <c r="H152" s="213">
        <v>43775</v>
      </c>
      <c r="I152" s="91">
        <v>700</v>
      </c>
    </row>
    <row r="153" spans="1:9" hidden="1" outlineLevel="1" x14ac:dyDescent="0.35">
      <c r="A153" s="83" t="s">
        <v>64</v>
      </c>
      <c r="B153" s="214" t="s">
        <v>438</v>
      </c>
      <c r="C153" s="92" t="s">
        <v>65</v>
      </c>
      <c r="D153" s="83" t="s">
        <v>439</v>
      </c>
      <c r="E153" s="89">
        <v>7</v>
      </c>
      <c r="F153" s="89">
        <v>5</v>
      </c>
      <c r="G153" s="90">
        <f t="shared" si="4"/>
        <v>12</v>
      </c>
      <c r="H153" s="213">
        <v>43775</v>
      </c>
      <c r="I153" s="91">
        <v>730</v>
      </c>
    </row>
    <row r="154" spans="1:9" ht="15" collapsed="1" thickBot="1" x14ac:dyDescent="0.4">
      <c r="A154" s="84" t="s">
        <v>64</v>
      </c>
      <c r="B154" s="212"/>
      <c r="C154" s="93" t="s">
        <v>65</v>
      </c>
      <c r="D154" s="135">
        <f>COUNTA(D84:D153)</f>
        <v>70</v>
      </c>
      <c r="E154" s="135">
        <f>SUM(E84:E153)</f>
        <v>351</v>
      </c>
      <c r="F154" s="135">
        <f>SUM(F84:F153)</f>
        <v>264</v>
      </c>
      <c r="G154" s="135">
        <f>SUM(G84:G153)</f>
        <v>615</v>
      </c>
      <c r="H154" s="193">
        <v>43775</v>
      </c>
      <c r="I154" s="136">
        <f>AVERAGE(I84:I153)</f>
        <v>319.31428571428569</v>
      </c>
    </row>
    <row r="155" spans="1:9" hidden="1" outlineLevel="1" x14ac:dyDescent="0.35">
      <c r="A155" s="85" t="s">
        <v>66</v>
      </c>
      <c r="B155" s="215" t="s">
        <v>440</v>
      </c>
      <c r="C155" s="99" t="s">
        <v>67</v>
      </c>
      <c r="D155" s="85" t="s">
        <v>441</v>
      </c>
      <c r="E155" s="111">
        <v>8</v>
      </c>
      <c r="F155" s="111">
        <v>4</v>
      </c>
      <c r="G155" s="112">
        <f t="shared" ref="G155:G186" si="5">E155+F155</f>
        <v>12</v>
      </c>
      <c r="H155" s="213">
        <v>43766</v>
      </c>
      <c r="I155" s="123">
        <v>100</v>
      </c>
    </row>
    <row r="156" spans="1:9" hidden="1" outlineLevel="1" x14ac:dyDescent="0.35">
      <c r="A156" s="83" t="s">
        <v>66</v>
      </c>
      <c r="B156" s="214" t="s">
        <v>442</v>
      </c>
      <c r="C156" s="92" t="s">
        <v>67</v>
      </c>
      <c r="D156" s="83" t="s">
        <v>443</v>
      </c>
      <c r="E156" s="89">
        <v>5</v>
      </c>
      <c r="F156" s="89">
        <v>8</v>
      </c>
      <c r="G156" s="90">
        <f t="shared" si="5"/>
        <v>13</v>
      </c>
      <c r="H156" s="213">
        <v>43766</v>
      </c>
      <c r="I156" s="91">
        <v>150</v>
      </c>
    </row>
    <row r="157" spans="1:9" hidden="1" outlineLevel="1" x14ac:dyDescent="0.35">
      <c r="A157" s="83" t="s">
        <v>66</v>
      </c>
      <c r="B157" s="214" t="s">
        <v>444</v>
      </c>
      <c r="C157" s="92" t="s">
        <v>67</v>
      </c>
      <c r="D157" s="83" t="s">
        <v>445</v>
      </c>
      <c r="E157" s="89">
        <v>5</v>
      </c>
      <c r="F157" s="89">
        <v>3</v>
      </c>
      <c r="G157" s="90">
        <f t="shared" si="5"/>
        <v>8</v>
      </c>
      <c r="H157" s="213">
        <v>43766</v>
      </c>
      <c r="I157" s="91">
        <v>50</v>
      </c>
    </row>
    <row r="158" spans="1:9" hidden="1" outlineLevel="1" x14ac:dyDescent="0.35">
      <c r="A158" s="83" t="s">
        <v>66</v>
      </c>
      <c r="B158" s="214" t="s">
        <v>446</v>
      </c>
      <c r="C158" s="92" t="s">
        <v>67</v>
      </c>
      <c r="D158" s="83" t="s">
        <v>447</v>
      </c>
      <c r="E158" s="89">
        <v>2</v>
      </c>
      <c r="F158" s="89">
        <v>4</v>
      </c>
      <c r="G158" s="90">
        <f t="shared" si="5"/>
        <v>6</v>
      </c>
      <c r="H158" s="213">
        <v>43766</v>
      </c>
      <c r="I158" s="91">
        <v>200</v>
      </c>
    </row>
    <row r="159" spans="1:9" hidden="1" outlineLevel="1" x14ac:dyDescent="0.35">
      <c r="A159" s="83" t="s">
        <v>66</v>
      </c>
      <c r="B159" s="214" t="s">
        <v>448</v>
      </c>
      <c r="C159" s="92" t="s">
        <v>67</v>
      </c>
      <c r="D159" s="83" t="s">
        <v>449</v>
      </c>
      <c r="E159" s="89">
        <v>5</v>
      </c>
      <c r="F159" s="89">
        <v>3</v>
      </c>
      <c r="G159" s="90">
        <f t="shared" si="5"/>
        <v>8</v>
      </c>
      <c r="H159" s="213">
        <v>43766</v>
      </c>
      <c r="I159" s="91">
        <v>150</v>
      </c>
    </row>
    <row r="160" spans="1:9" hidden="1" outlineLevel="1" x14ac:dyDescent="0.35">
      <c r="A160" s="83" t="s">
        <v>66</v>
      </c>
      <c r="B160" s="214" t="s">
        <v>450</v>
      </c>
      <c r="C160" s="92" t="s">
        <v>67</v>
      </c>
      <c r="D160" s="83" t="s">
        <v>451</v>
      </c>
      <c r="E160" s="89">
        <v>6</v>
      </c>
      <c r="F160" s="89">
        <v>8</v>
      </c>
      <c r="G160" s="90">
        <f t="shared" si="5"/>
        <v>14</v>
      </c>
      <c r="H160" s="213">
        <v>43766</v>
      </c>
      <c r="I160" s="91">
        <v>200</v>
      </c>
    </row>
    <row r="161" spans="1:9" hidden="1" outlineLevel="1" x14ac:dyDescent="0.35">
      <c r="A161" s="83" t="s">
        <v>66</v>
      </c>
      <c r="B161" s="214" t="s">
        <v>452</v>
      </c>
      <c r="C161" s="92" t="s">
        <v>67</v>
      </c>
      <c r="D161" s="83" t="s">
        <v>453</v>
      </c>
      <c r="E161" s="89">
        <v>5</v>
      </c>
      <c r="F161" s="89">
        <v>2</v>
      </c>
      <c r="G161" s="90">
        <f t="shared" si="5"/>
        <v>7</v>
      </c>
      <c r="H161" s="213">
        <v>43766</v>
      </c>
      <c r="I161" s="91">
        <v>300</v>
      </c>
    </row>
    <row r="162" spans="1:9" hidden="1" outlineLevel="1" x14ac:dyDescent="0.35">
      <c r="A162" s="83" t="s">
        <v>66</v>
      </c>
      <c r="B162" s="214" t="s">
        <v>454</v>
      </c>
      <c r="C162" s="92" t="s">
        <v>67</v>
      </c>
      <c r="D162" s="83" t="s">
        <v>455</v>
      </c>
      <c r="E162" s="89">
        <v>6</v>
      </c>
      <c r="F162" s="89">
        <v>3</v>
      </c>
      <c r="G162" s="90">
        <f t="shared" si="5"/>
        <v>9</v>
      </c>
      <c r="H162" s="213">
        <v>43766</v>
      </c>
      <c r="I162" s="91">
        <v>200</v>
      </c>
    </row>
    <row r="163" spans="1:9" hidden="1" outlineLevel="1" x14ac:dyDescent="0.35">
      <c r="A163" s="83" t="s">
        <v>66</v>
      </c>
      <c r="B163" s="214" t="s">
        <v>456</v>
      </c>
      <c r="C163" s="92" t="s">
        <v>67</v>
      </c>
      <c r="D163" s="83" t="s">
        <v>457</v>
      </c>
      <c r="E163" s="89">
        <v>2</v>
      </c>
      <c r="F163" s="89">
        <v>2</v>
      </c>
      <c r="G163" s="90">
        <f t="shared" si="5"/>
        <v>4</v>
      </c>
      <c r="H163" s="213">
        <v>43766</v>
      </c>
      <c r="I163" s="91">
        <v>100</v>
      </c>
    </row>
    <row r="164" spans="1:9" hidden="1" outlineLevel="1" x14ac:dyDescent="0.35">
      <c r="A164" s="83" t="s">
        <v>66</v>
      </c>
      <c r="B164" s="214" t="s">
        <v>458</v>
      </c>
      <c r="C164" s="92" t="s">
        <v>67</v>
      </c>
      <c r="D164" s="92" t="s">
        <v>232</v>
      </c>
      <c r="E164" s="89">
        <v>3</v>
      </c>
      <c r="F164" s="89">
        <v>4</v>
      </c>
      <c r="G164" s="90">
        <f t="shared" si="5"/>
        <v>7</v>
      </c>
      <c r="H164" s="213">
        <v>43766</v>
      </c>
      <c r="I164" s="91">
        <v>100</v>
      </c>
    </row>
    <row r="165" spans="1:9" hidden="1" outlineLevel="1" x14ac:dyDescent="0.35">
      <c r="A165" s="83" t="s">
        <v>66</v>
      </c>
      <c r="B165" s="214" t="s">
        <v>459</v>
      </c>
      <c r="C165" s="92" t="s">
        <v>67</v>
      </c>
      <c r="D165" s="92" t="s">
        <v>460</v>
      </c>
      <c r="E165" s="89">
        <v>1</v>
      </c>
      <c r="F165" s="89">
        <v>2</v>
      </c>
      <c r="G165" s="90">
        <f t="shared" si="5"/>
        <v>3</v>
      </c>
      <c r="H165" s="213">
        <v>43766</v>
      </c>
      <c r="I165" s="91">
        <v>200</v>
      </c>
    </row>
    <row r="166" spans="1:9" hidden="1" outlineLevel="1" x14ac:dyDescent="0.35">
      <c r="A166" s="83" t="s">
        <v>66</v>
      </c>
      <c r="B166" s="214" t="s">
        <v>461</v>
      </c>
      <c r="C166" s="92" t="s">
        <v>67</v>
      </c>
      <c r="D166" s="92" t="s">
        <v>462</v>
      </c>
      <c r="E166" s="89">
        <v>2</v>
      </c>
      <c r="F166" s="89">
        <v>2</v>
      </c>
      <c r="G166" s="90">
        <f t="shared" si="5"/>
        <v>4</v>
      </c>
      <c r="H166" s="213">
        <v>43766</v>
      </c>
      <c r="I166" s="91">
        <v>200</v>
      </c>
    </row>
    <row r="167" spans="1:9" hidden="1" outlineLevel="1" x14ac:dyDescent="0.35">
      <c r="A167" s="83" t="s">
        <v>66</v>
      </c>
      <c r="B167" s="214" t="s">
        <v>463</v>
      </c>
      <c r="C167" s="92" t="s">
        <v>67</v>
      </c>
      <c r="D167" s="92" t="s">
        <v>464</v>
      </c>
      <c r="E167" s="89">
        <v>4</v>
      </c>
      <c r="F167" s="89">
        <v>5</v>
      </c>
      <c r="G167" s="90">
        <f t="shared" si="5"/>
        <v>9</v>
      </c>
      <c r="H167" s="213">
        <v>43766</v>
      </c>
      <c r="I167" s="91">
        <v>100</v>
      </c>
    </row>
    <row r="168" spans="1:9" hidden="1" outlineLevel="1" x14ac:dyDescent="0.35">
      <c r="A168" s="83" t="s">
        <v>66</v>
      </c>
      <c r="B168" s="214" t="s">
        <v>465</v>
      </c>
      <c r="C168" s="92" t="s">
        <v>67</v>
      </c>
      <c r="D168" s="92" t="s">
        <v>466</v>
      </c>
      <c r="E168" s="89">
        <v>7</v>
      </c>
      <c r="F168" s="89">
        <v>2</v>
      </c>
      <c r="G168" s="90">
        <f t="shared" si="5"/>
        <v>9</v>
      </c>
      <c r="H168" s="213">
        <v>43766</v>
      </c>
      <c r="I168" s="91">
        <v>300</v>
      </c>
    </row>
    <row r="169" spans="1:9" hidden="1" outlineLevel="1" x14ac:dyDescent="0.35">
      <c r="A169" s="83" t="s">
        <v>66</v>
      </c>
      <c r="B169" s="214" t="s">
        <v>467</v>
      </c>
      <c r="C169" s="92" t="s">
        <v>67</v>
      </c>
      <c r="D169" s="92" t="s">
        <v>468</v>
      </c>
      <c r="E169" s="89">
        <v>7</v>
      </c>
      <c r="F169" s="89">
        <v>7</v>
      </c>
      <c r="G169" s="90">
        <f t="shared" si="5"/>
        <v>14</v>
      </c>
      <c r="H169" s="213">
        <v>43766</v>
      </c>
      <c r="I169" s="91">
        <v>300</v>
      </c>
    </row>
    <row r="170" spans="1:9" hidden="1" outlineLevel="1" x14ac:dyDescent="0.35">
      <c r="A170" s="83" t="s">
        <v>66</v>
      </c>
      <c r="B170" s="214" t="s">
        <v>469</v>
      </c>
      <c r="C170" s="92" t="s">
        <v>67</v>
      </c>
      <c r="D170" s="92" t="s">
        <v>470</v>
      </c>
      <c r="E170" s="89">
        <v>2</v>
      </c>
      <c r="F170" s="89">
        <v>3</v>
      </c>
      <c r="G170" s="90">
        <f t="shared" si="5"/>
        <v>5</v>
      </c>
      <c r="H170" s="213">
        <v>43766</v>
      </c>
      <c r="I170" s="91">
        <v>150</v>
      </c>
    </row>
    <row r="171" spans="1:9" hidden="1" outlineLevel="1" x14ac:dyDescent="0.35">
      <c r="A171" s="83" t="s">
        <v>66</v>
      </c>
      <c r="B171" s="214" t="s">
        <v>471</v>
      </c>
      <c r="C171" s="92" t="s">
        <v>67</v>
      </c>
      <c r="D171" s="92" t="s">
        <v>472</v>
      </c>
      <c r="E171" s="89">
        <v>3</v>
      </c>
      <c r="F171" s="89">
        <v>5</v>
      </c>
      <c r="G171" s="90">
        <f t="shared" si="5"/>
        <v>8</v>
      </c>
      <c r="H171" s="213">
        <v>43766</v>
      </c>
      <c r="I171" s="91">
        <v>200</v>
      </c>
    </row>
    <row r="172" spans="1:9" hidden="1" outlineLevel="1" x14ac:dyDescent="0.35">
      <c r="A172" s="83" t="s">
        <v>66</v>
      </c>
      <c r="B172" s="214" t="s">
        <v>473</v>
      </c>
      <c r="C172" s="92" t="s">
        <v>67</v>
      </c>
      <c r="D172" s="92" t="s">
        <v>474</v>
      </c>
      <c r="E172" s="89">
        <v>7</v>
      </c>
      <c r="F172" s="89">
        <v>2</v>
      </c>
      <c r="G172" s="90">
        <f t="shared" si="5"/>
        <v>9</v>
      </c>
      <c r="H172" s="213">
        <v>43766</v>
      </c>
      <c r="I172" s="91">
        <v>100</v>
      </c>
    </row>
    <row r="173" spans="1:9" hidden="1" outlineLevel="1" x14ac:dyDescent="0.35">
      <c r="A173" s="83" t="s">
        <v>66</v>
      </c>
      <c r="B173" s="214" t="s">
        <v>475</v>
      </c>
      <c r="C173" s="92" t="s">
        <v>67</v>
      </c>
      <c r="D173" s="92" t="s">
        <v>476</v>
      </c>
      <c r="E173" s="89">
        <v>8</v>
      </c>
      <c r="F173" s="89">
        <v>4</v>
      </c>
      <c r="G173" s="90">
        <f t="shared" si="5"/>
        <v>12</v>
      </c>
      <c r="H173" s="213">
        <v>43766</v>
      </c>
      <c r="I173" s="91">
        <v>500</v>
      </c>
    </row>
    <row r="174" spans="1:9" hidden="1" outlineLevel="1" x14ac:dyDescent="0.35">
      <c r="A174" s="83" t="s">
        <v>66</v>
      </c>
      <c r="B174" s="214" t="s">
        <v>477</v>
      </c>
      <c r="C174" s="92" t="s">
        <v>67</v>
      </c>
      <c r="D174" s="83" t="s">
        <v>478</v>
      </c>
      <c r="E174" s="89">
        <v>5</v>
      </c>
      <c r="F174" s="89">
        <v>6</v>
      </c>
      <c r="G174" s="90">
        <f t="shared" si="5"/>
        <v>11</v>
      </c>
      <c r="H174" s="213">
        <v>43766</v>
      </c>
      <c r="I174" s="91">
        <v>500</v>
      </c>
    </row>
    <row r="175" spans="1:9" hidden="1" outlineLevel="1" x14ac:dyDescent="0.35">
      <c r="A175" s="83" t="s">
        <v>66</v>
      </c>
      <c r="B175" s="214" t="s">
        <v>479</v>
      </c>
      <c r="C175" s="92" t="s">
        <v>67</v>
      </c>
      <c r="D175" s="83" t="s">
        <v>480</v>
      </c>
      <c r="E175" s="89">
        <v>3</v>
      </c>
      <c r="F175" s="89">
        <v>6</v>
      </c>
      <c r="G175" s="90">
        <f t="shared" si="5"/>
        <v>9</v>
      </c>
      <c r="H175" s="213">
        <v>43766</v>
      </c>
      <c r="I175" s="91">
        <v>400</v>
      </c>
    </row>
    <row r="176" spans="1:9" hidden="1" outlineLevel="1" x14ac:dyDescent="0.35">
      <c r="A176" s="83" t="s">
        <v>66</v>
      </c>
      <c r="B176" s="214" t="s">
        <v>481</v>
      </c>
      <c r="C176" s="92" t="s">
        <v>67</v>
      </c>
      <c r="D176" s="83" t="s">
        <v>482</v>
      </c>
      <c r="E176" s="89">
        <v>5</v>
      </c>
      <c r="F176" s="89">
        <v>4</v>
      </c>
      <c r="G176" s="90">
        <f t="shared" si="5"/>
        <v>9</v>
      </c>
      <c r="H176" s="213">
        <v>43766</v>
      </c>
      <c r="I176" s="91">
        <v>400</v>
      </c>
    </row>
    <row r="177" spans="1:9" hidden="1" outlineLevel="1" x14ac:dyDescent="0.35">
      <c r="A177" s="83" t="s">
        <v>66</v>
      </c>
      <c r="B177" s="214" t="s">
        <v>483</v>
      </c>
      <c r="C177" s="92" t="s">
        <v>67</v>
      </c>
      <c r="D177" s="83" t="s">
        <v>484</v>
      </c>
      <c r="E177" s="89">
        <v>3</v>
      </c>
      <c r="F177" s="89">
        <v>5</v>
      </c>
      <c r="G177" s="90">
        <f t="shared" si="5"/>
        <v>8</v>
      </c>
      <c r="H177" s="213">
        <v>43766</v>
      </c>
      <c r="I177" s="91">
        <v>100</v>
      </c>
    </row>
    <row r="178" spans="1:9" hidden="1" outlineLevel="1" x14ac:dyDescent="0.35">
      <c r="A178" s="83" t="s">
        <v>66</v>
      </c>
      <c r="B178" s="214" t="s">
        <v>485</v>
      </c>
      <c r="C178" s="92" t="s">
        <v>67</v>
      </c>
      <c r="D178" s="92" t="s">
        <v>486</v>
      </c>
      <c r="E178" s="89">
        <v>4</v>
      </c>
      <c r="F178" s="89">
        <v>5</v>
      </c>
      <c r="G178" s="90">
        <f t="shared" si="5"/>
        <v>9</v>
      </c>
      <c r="H178" s="213">
        <v>43766</v>
      </c>
      <c r="I178" s="91">
        <v>200</v>
      </c>
    </row>
    <row r="179" spans="1:9" hidden="1" outlineLevel="1" x14ac:dyDescent="0.35">
      <c r="A179" s="83" t="s">
        <v>66</v>
      </c>
      <c r="B179" s="214" t="s">
        <v>487</v>
      </c>
      <c r="C179" s="92" t="s">
        <v>67</v>
      </c>
      <c r="D179" s="92" t="s">
        <v>488</v>
      </c>
      <c r="E179" s="89">
        <v>2</v>
      </c>
      <c r="F179" s="89">
        <v>2</v>
      </c>
      <c r="G179" s="90">
        <f t="shared" si="5"/>
        <v>4</v>
      </c>
      <c r="H179" s="213">
        <v>43766</v>
      </c>
      <c r="I179" s="91">
        <v>300</v>
      </c>
    </row>
    <row r="180" spans="1:9" hidden="1" outlineLevel="1" x14ac:dyDescent="0.35">
      <c r="A180" s="83" t="s">
        <v>66</v>
      </c>
      <c r="B180" s="214" t="s">
        <v>489</v>
      </c>
      <c r="C180" s="92" t="s">
        <v>67</v>
      </c>
      <c r="D180" s="92" t="s">
        <v>490</v>
      </c>
      <c r="E180" s="89">
        <v>5</v>
      </c>
      <c r="F180" s="89">
        <v>2</v>
      </c>
      <c r="G180" s="90">
        <f t="shared" si="5"/>
        <v>7</v>
      </c>
      <c r="H180" s="213">
        <v>43766</v>
      </c>
      <c r="I180" s="91">
        <v>300</v>
      </c>
    </row>
    <row r="181" spans="1:9" hidden="1" outlineLevel="1" x14ac:dyDescent="0.35">
      <c r="A181" s="83" t="s">
        <v>66</v>
      </c>
      <c r="B181" s="214" t="s">
        <v>491</v>
      </c>
      <c r="C181" s="92" t="s">
        <v>67</v>
      </c>
      <c r="D181" s="92" t="s">
        <v>492</v>
      </c>
      <c r="E181" s="89">
        <v>3</v>
      </c>
      <c r="F181" s="89">
        <v>3</v>
      </c>
      <c r="G181" s="90">
        <f t="shared" si="5"/>
        <v>6</v>
      </c>
      <c r="H181" s="213">
        <v>43766</v>
      </c>
      <c r="I181" s="91">
        <v>100</v>
      </c>
    </row>
    <row r="182" spans="1:9" hidden="1" outlineLevel="1" x14ac:dyDescent="0.35">
      <c r="A182" s="83" t="s">
        <v>66</v>
      </c>
      <c r="B182" s="214" t="s">
        <v>493</v>
      </c>
      <c r="C182" s="92" t="s">
        <v>67</v>
      </c>
      <c r="D182" s="92" t="s">
        <v>494</v>
      </c>
      <c r="E182" s="89">
        <v>5</v>
      </c>
      <c r="F182" s="89">
        <v>6</v>
      </c>
      <c r="G182" s="90">
        <f t="shared" si="5"/>
        <v>11</v>
      </c>
      <c r="H182" s="213">
        <v>43766</v>
      </c>
      <c r="I182" s="91">
        <v>300</v>
      </c>
    </row>
    <row r="183" spans="1:9" hidden="1" outlineLevel="1" x14ac:dyDescent="0.35">
      <c r="A183" s="83" t="s">
        <v>66</v>
      </c>
      <c r="B183" s="214" t="s">
        <v>495</v>
      </c>
      <c r="C183" s="92" t="s">
        <v>67</v>
      </c>
      <c r="D183" s="92" t="s">
        <v>496</v>
      </c>
      <c r="E183" s="89">
        <v>2</v>
      </c>
      <c r="F183" s="89">
        <v>3</v>
      </c>
      <c r="G183" s="90">
        <f t="shared" si="5"/>
        <v>5</v>
      </c>
      <c r="H183" s="213">
        <v>43766</v>
      </c>
      <c r="I183" s="91">
        <v>100</v>
      </c>
    </row>
    <row r="184" spans="1:9" hidden="1" outlineLevel="1" x14ac:dyDescent="0.35">
      <c r="A184" s="83" t="s">
        <v>66</v>
      </c>
      <c r="B184" s="214" t="s">
        <v>497</v>
      </c>
      <c r="C184" s="92" t="s">
        <v>67</v>
      </c>
      <c r="D184" s="92" t="s">
        <v>498</v>
      </c>
      <c r="E184" s="89">
        <v>5</v>
      </c>
      <c r="F184" s="89">
        <v>6</v>
      </c>
      <c r="G184" s="90">
        <f t="shared" si="5"/>
        <v>11</v>
      </c>
      <c r="H184" s="213">
        <v>43766</v>
      </c>
      <c r="I184" s="91">
        <v>300</v>
      </c>
    </row>
    <row r="185" spans="1:9" hidden="1" outlineLevel="1" x14ac:dyDescent="0.35">
      <c r="A185" s="83" t="s">
        <v>66</v>
      </c>
      <c r="B185" s="214" t="s">
        <v>499</v>
      </c>
      <c r="C185" s="92" t="s">
        <v>67</v>
      </c>
      <c r="D185" s="92" t="s">
        <v>500</v>
      </c>
      <c r="E185" s="89">
        <v>6</v>
      </c>
      <c r="F185" s="89">
        <v>2</v>
      </c>
      <c r="G185" s="90">
        <f t="shared" si="5"/>
        <v>8</v>
      </c>
      <c r="H185" s="213">
        <v>43766</v>
      </c>
      <c r="I185" s="91">
        <v>200</v>
      </c>
    </row>
    <row r="186" spans="1:9" hidden="1" outlineLevel="1" x14ac:dyDescent="0.35">
      <c r="A186" s="83" t="s">
        <v>66</v>
      </c>
      <c r="B186" s="214" t="s">
        <v>501</v>
      </c>
      <c r="C186" s="92" t="s">
        <v>67</v>
      </c>
      <c r="D186" s="92" t="s">
        <v>502</v>
      </c>
      <c r="E186" s="89">
        <v>3</v>
      </c>
      <c r="F186" s="89">
        <v>5</v>
      </c>
      <c r="G186" s="90">
        <f t="shared" si="5"/>
        <v>8</v>
      </c>
      <c r="H186" s="213">
        <v>43766</v>
      </c>
      <c r="I186" s="91">
        <v>400</v>
      </c>
    </row>
    <row r="187" spans="1:9" hidden="1" outlineLevel="1" x14ac:dyDescent="0.35">
      <c r="A187" s="83" t="s">
        <v>66</v>
      </c>
      <c r="B187" s="214" t="s">
        <v>503</v>
      </c>
      <c r="C187" s="92" t="s">
        <v>67</v>
      </c>
      <c r="D187" s="92" t="s">
        <v>504</v>
      </c>
      <c r="E187" s="89">
        <v>5</v>
      </c>
      <c r="F187" s="89">
        <v>5</v>
      </c>
      <c r="G187" s="90">
        <f t="shared" ref="G187:G203" si="6">E187+F187</f>
        <v>10</v>
      </c>
      <c r="H187" s="213">
        <v>43766</v>
      </c>
      <c r="I187" s="91">
        <v>500</v>
      </c>
    </row>
    <row r="188" spans="1:9" hidden="1" outlineLevel="1" x14ac:dyDescent="0.35">
      <c r="A188" s="83" t="s">
        <v>66</v>
      </c>
      <c r="B188" s="214" t="s">
        <v>505</v>
      </c>
      <c r="C188" s="92" t="s">
        <v>67</v>
      </c>
      <c r="D188" s="92" t="s">
        <v>506</v>
      </c>
      <c r="E188" s="89">
        <v>1</v>
      </c>
      <c r="F188" s="89">
        <v>4</v>
      </c>
      <c r="G188" s="90">
        <f t="shared" si="6"/>
        <v>5</v>
      </c>
      <c r="H188" s="213">
        <v>43766</v>
      </c>
      <c r="I188" s="91">
        <v>500</v>
      </c>
    </row>
    <row r="189" spans="1:9" hidden="1" outlineLevel="1" x14ac:dyDescent="0.35">
      <c r="A189" s="83" t="s">
        <v>66</v>
      </c>
      <c r="B189" s="214" t="s">
        <v>507</v>
      </c>
      <c r="C189" s="92" t="s">
        <v>67</v>
      </c>
      <c r="D189" s="92" t="s">
        <v>508</v>
      </c>
      <c r="E189" s="89">
        <v>8</v>
      </c>
      <c r="F189" s="89">
        <v>5</v>
      </c>
      <c r="G189" s="90">
        <f t="shared" si="6"/>
        <v>13</v>
      </c>
      <c r="H189" s="213">
        <v>43766</v>
      </c>
      <c r="I189" s="91">
        <v>500</v>
      </c>
    </row>
    <row r="190" spans="1:9" hidden="1" outlineLevel="1" x14ac:dyDescent="0.35">
      <c r="A190" s="83" t="s">
        <v>66</v>
      </c>
      <c r="B190" s="214" t="s">
        <v>509</v>
      </c>
      <c r="C190" s="92" t="s">
        <v>67</v>
      </c>
      <c r="D190" s="92" t="s">
        <v>510</v>
      </c>
      <c r="E190" s="89">
        <v>4</v>
      </c>
      <c r="F190" s="89">
        <v>3</v>
      </c>
      <c r="G190" s="90">
        <f t="shared" si="6"/>
        <v>7</v>
      </c>
      <c r="H190" s="213">
        <v>43766</v>
      </c>
      <c r="I190" s="91">
        <v>400</v>
      </c>
    </row>
    <row r="191" spans="1:9" hidden="1" outlineLevel="1" x14ac:dyDescent="0.35">
      <c r="A191" s="83" t="s">
        <v>66</v>
      </c>
      <c r="B191" s="214" t="s">
        <v>511</v>
      </c>
      <c r="C191" s="92" t="s">
        <v>67</v>
      </c>
      <c r="D191" s="92" t="s">
        <v>512</v>
      </c>
      <c r="E191" s="89">
        <v>4</v>
      </c>
      <c r="F191" s="89">
        <v>3</v>
      </c>
      <c r="G191" s="90">
        <f t="shared" si="6"/>
        <v>7</v>
      </c>
      <c r="H191" s="213">
        <v>43766</v>
      </c>
      <c r="I191" s="91">
        <v>500</v>
      </c>
    </row>
    <row r="192" spans="1:9" hidden="1" outlineLevel="1" x14ac:dyDescent="0.35">
      <c r="A192" s="83" t="s">
        <v>66</v>
      </c>
      <c r="B192" s="214" t="s">
        <v>513</v>
      </c>
      <c r="C192" s="92" t="s">
        <v>67</v>
      </c>
      <c r="D192" s="92" t="s">
        <v>514</v>
      </c>
      <c r="E192" s="89">
        <v>5</v>
      </c>
      <c r="F192" s="89">
        <v>5</v>
      </c>
      <c r="G192" s="90">
        <f t="shared" si="6"/>
        <v>10</v>
      </c>
      <c r="H192" s="213">
        <v>43766</v>
      </c>
      <c r="I192" s="91">
        <v>600</v>
      </c>
    </row>
    <row r="193" spans="1:9" hidden="1" outlineLevel="1" x14ac:dyDescent="0.35">
      <c r="A193" s="83" t="s">
        <v>66</v>
      </c>
      <c r="B193" s="214" t="s">
        <v>515</v>
      </c>
      <c r="C193" s="92" t="s">
        <v>67</v>
      </c>
      <c r="D193" s="92" t="s">
        <v>516</v>
      </c>
      <c r="E193" s="89">
        <v>3</v>
      </c>
      <c r="F193" s="89">
        <v>5</v>
      </c>
      <c r="G193" s="90">
        <f t="shared" si="6"/>
        <v>8</v>
      </c>
      <c r="H193" s="213">
        <v>43766</v>
      </c>
      <c r="I193" s="91">
        <v>600</v>
      </c>
    </row>
    <row r="194" spans="1:9" hidden="1" outlineLevel="1" x14ac:dyDescent="0.35">
      <c r="A194" s="83" t="s">
        <v>66</v>
      </c>
      <c r="B194" s="214" t="s">
        <v>517</v>
      </c>
      <c r="C194" s="92" t="s">
        <v>67</v>
      </c>
      <c r="D194" s="92" t="s">
        <v>518</v>
      </c>
      <c r="E194" s="89">
        <v>4</v>
      </c>
      <c r="F194" s="89">
        <v>4</v>
      </c>
      <c r="G194" s="90">
        <f t="shared" si="6"/>
        <v>8</v>
      </c>
      <c r="H194" s="213">
        <v>43766</v>
      </c>
      <c r="I194" s="91">
        <v>200</v>
      </c>
    </row>
    <row r="195" spans="1:9" hidden="1" outlineLevel="1" x14ac:dyDescent="0.35">
      <c r="A195" s="83" t="s">
        <v>66</v>
      </c>
      <c r="B195" s="214" t="s">
        <v>519</v>
      </c>
      <c r="C195" s="92" t="s">
        <v>67</v>
      </c>
      <c r="D195" s="92" t="s">
        <v>520</v>
      </c>
      <c r="E195" s="89">
        <v>10</v>
      </c>
      <c r="F195" s="89">
        <v>5</v>
      </c>
      <c r="G195" s="90">
        <f t="shared" si="6"/>
        <v>15</v>
      </c>
      <c r="H195" s="213">
        <v>43766</v>
      </c>
      <c r="I195" s="91">
        <v>300</v>
      </c>
    </row>
    <row r="196" spans="1:9" hidden="1" outlineLevel="1" x14ac:dyDescent="0.35">
      <c r="A196" s="83" t="s">
        <v>66</v>
      </c>
      <c r="B196" s="214" t="s">
        <v>521</v>
      </c>
      <c r="C196" s="92" t="s">
        <v>67</v>
      </c>
      <c r="D196" s="92" t="s">
        <v>522</v>
      </c>
      <c r="E196" s="89">
        <v>1</v>
      </c>
      <c r="F196" s="89">
        <v>4</v>
      </c>
      <c r="G196" s="90">
        <f t="shared" si="6"/>
        <v>5</v>
      </c>
      <c r="H196" s="213">
        <v>43766</v>
      </c>
      <c r="I196" s="91">
        <v>100</v>
      </c>
    </row>
    <row r="197" spans="1:9" hidden="1" outlineLevel="1" x14ac:dyDescent="0.35">
      <c r="A197" s="83" t="s">
        <v>66</v>
      </c>
      <c r="B197" s="214" t="s">
        <v>523</v>
      </c>
      <c r="C197" s="92" t="s">
        <v>67</v>
      </c>
      <c r="D197" s="83" t="s">
        <v>524</v>
      </c>
      <c r="E197" s="89">
        <v>1</v>
      </c>
      <c r="F197" s="89">
        <v>6</v>
      </c>
      <c r="G197" s="90">
        <f t="shared" si="6"/>
        <v>7</v>
      </c>
      <c r="H197" s="213">
        <v>43766</v>
      </c>
      <c r="I197" s="91">
        <v>100</v>
      </c>
    </row>
    <row r="198" spans="1:9" hidden="1" outlineLevel="1" x14ac:dyDescent="0.35">
      <c r="A198" s="83" t="s">
        <v>66</v>
      </c>
      <c r="B198" s="214" t="s">
        <v>525</v>
      </c>
      <c r="C198" s="92" t="s">
        <v>67</v>
      </c>
      <c r="D198" s="92" t="s">
        <v>526</v>
      </c>
      <c r="E198" s="89">
        <v>3</v>
      </c>
      <c r="F198" s="89">
        <v>3</v>
      </c>
      <c r="G198" s="90">
        <f t="shared" si="6"/>
        <v>6</v>
      </c>
      <c r="H198" s="213">
        <v>43766</v>
      </c>
      <c r="I198" s="91">
        <v>200</v>
      </c>
    </row>
    <row r="199" spans="1:9" hidden="1" outlineLevel="1" x14ac:dyDescent="0.35">
      <c r="A199" s="83" t="s">
        <v>66</v>
      </c>
      <c r="B199" s="214" t="s">
        <v>527</v>
      </c>
      <c r="C199" s="92" t="s">
        <v>67</v>
      </c>
      <c r="D199" s="92" t="s">
        <v>528</v>
      </c>
      <c r="E199" s="89">
        <v>1</v>
      </c>
      <c r="F199" s="89">
        <v>2</v>
      </c>
      <c r="G199" s="90">
        <f t="shared" si="6"/>
        <v>3</v>
      </c>
      <c r="H199" s="213">
        <v>43766</v>
      </c>
      <c r="I199" s="91">
        <v>100</v>
      </c>
    </row>
    <row r="200" spans="1:9" hidden="1" outlineLevel="1" x14ac:dyDescent="0.35">
      <c r="A200" s="83" t="s">
        <v>66</v>
      </c>
      <c r="B200" s="214" t="s">
        <v>529</v>
      </c>
      <c r="C200" s="92" t="s">
        <v>67</v>
      </c>
      <c r="D200" s="92" t="s">
        <v>530</v>
      </c>
      <c r="E200" s="89">
        <v>3</v>
      </c>
      <c r="F200" s="89">
        <v>2</v>
      </c>
      <c r="G200" s="90">
        <f t="shared" si="6"/>
        <v>5</v>
      </c>
      <c r="H200" s="213">
        <v>43766</v>
      </c>
      <c r="I200" s="91">
        <v>200</v>
      </c>
    </row>
    <row r="201" spans="1:9" hidden="1" outlineLevel="1" x14ac:dyDescent="0.35">
      <c r="A201" s="83" t="s">
        <v>66</v>
      </c>
      <c r="B201" s="214" t="s">
        <v>531</v>
      </c>
      <c r="C201" s="92" t="s">
        <v>67</v>
      </c>
      <c r="D201" s="92" t="s">
        <v>532</v>
      </c>
      <c r="E201" s="89">
        <v>4</v>
      </c>
      <c r="F201" s="89">
        <v>3</v>
      </c>
      <c r="G201" s="90">
        <f t="shared" si="6"/>
        <v>7</v>
      </c>
      <c r="H201" s="213">
        <v>43766</v>
      </c>
      <c r="I201" s="91">
        <v>100</v>
      </c>
    </row>
    <row r="202" spans="1:9" hidden="1" outlineLevel="1" x14ac:dyDescent="0.35">
      <c r="A202" s="83" t="s">
        <v>66</v>
      </c>
      <c r="B202" s="214" t="s">
        <v>533</v>
      </c>
      <c r="C202" s="92" t="s">
        <v>67</v>
      </c>
      <c r="D202" s="92" t="s">
        <v>534</v>
      </c>
      <c r="E202" s="89">
        <v>5</v>
      </c>
      <c r="F202" s="89">
        <v>2</v>
      </c>
      <c r="G202" s="90">
        <f t="shared" si="6"/>
        <v>7</v>
      </c>
      <c r="H202" s="213">
        <v>43766</v>
      </c>
      <c r="I202" s="91">
        <v>200</v>
      </c>
    </row>
    <row r="203" spans="1:9" hidden="1" outlineLevel="1" x14ac:dyDescent="0.35">
      <c r="A203" s="83" t="s">
        <v>66</v>
      </c>
      <c r="B203" s="214" t="s">
        <v>535</v>
      </c>
      <c r="C203" s="92" t="s">
        <v>67</v>
      </c>
      <c r="D203" s="92" t="s">
        <v>536</v>
      </c>
      <c r="E203" s="89">
        <v>2</v>
      </c>
      <c r="F203" s="89">
        <v>3</v>
      </c>
      <c r="G203" s="90">
        <f t="shared" si="6"/>
        <v>5</v>
      </c>
      <c r="H203" s="213">
        <v>43766</v>
      </c>
      <c r="I203" s="91">
        <v>300</v>
      </c>
    </row>
    <row r="204" spans="1:9" ht="15" collapsed="1" thickBot="1" x14ac:dyDescent="0.4">
      <c r="A204" s="84" t="s">
        <v>66</v>
      </c>
      <c r="B204" s="212"/>
      <c r="C204" s="93" t="s">
        <v>67</v>
      </c>
      <c r="D204" s="135">
        <f>COUNTA(D155:D203)</f>
        <v>49</v>
      </c>
      <c r="E204" s="135">
        <f>SUM(E155:E203)</f>
        <v>203</v>
      </c>
      <c r="F204" s="135">
        <f>SUM(F155:F203)</f>
        <v>192</v>
      </c>
      <c r="G204" s="135">
        <f>SUM(G155:G203)</f>
        <v>395</v>
      </c>
      <c r="H204" s="193">
        <v>43766</v>
      </c>
      <c r="I204" s="136">
        <f>AVERAGE(I155:I203)</f>
        <v>257.14285714285717</v>
      </c>
    </row>
    <row r="205" spans="1:9" outlineLevel="1" x14ac:dyDescent="0.35">
      <c r="A205" s="85" t="s">
        <v>68</v>
      </c>
      <c r="B205" s="215" t="s">
        <v>537</v>
      </c>
      <c r="C205" s="99" t="s">
        <v>69</v>
      </c>
      <c r="D205" s="85" t="s">
        <v>538</v>
      </c>
      <c r="E205" s="111">
        <v>2</v>
      </c>
      <c r="F205" s="112">
        <v>2</v>
      </c>
      <c r="G205" s="112">
        <f t="shared" ref="G205:G236" si="7">E205+F205</f>
        <v>4</v>
      </c>
      <c r="H205" s="213">
        <v>43708</v>
      </c>
      <c r="I205" s="175">
        <v>500</v>
      </c>
    </row>
    <row r="206" spans="1:9" outlineLevel="1" x14ac:dyDescent="0.35">
      <c r="A206" s="83" t="s">
        <v>68</v>
      </c>
      <c r="B206" s="214" t="s">
        <v>539</v>
      </c>
      <c r="C206" s="92" t="s">
        <v>69</v>
      </c>
      <c r="D206" s="83" t="s">
        <v>540</v>
      </c>
      <c r="E206" s="89">
        <v>3</v>
      </c>
      <c r="F206" s="90">
        <v>2</v>
      </c>
      <c r="G206" s="90">
        <f t="shared" si="7"/>
        <v>5</v>
      </c>
      <c r="H206" s="213">
        <v>43708</v>
      </c>
      <c r="I206" s="174">
        <v>500</v>
      </c>
    </row>
    <row r="207" spans="1:9" outlineLevel="1" x14ac:dyDescent="0.35">
      <c r="A207" s="83" t="s">
        <v>68</v>
      </c>
      <c r="B207" s="214" t="s">
        <v>541</v>
      </c>
      <c r="C207" s="92" t="s">
        <v>69</v>
      </c>
      <c r="D207" s="83" t="s">
        <v>542</v>
      </c>
      <c r="E207" s="89">
        <v>3</v>
      </c>
      <c r="F207" s="90">
        <v>2</v>
      </c>
      <c r="G207" s="90">
        <f t="shared" si="7"/>
        <v>5</v>
      </c>
      <c r="H207" s="213">
        <v>43708</v>
      </c>
      <c r="I207" s="174">
        <v>500</v>
      </c>
    </row>
    <row r="208" spans="1:9" outlineLevel="1" x14ac:dyDescent="0.35">
      <c r="A208" s="83" t="s">
        <v>68</v>
      </c>
      <c r="B208" s="214" t="s">
        <v>543</v>
      </c>
      <c r="C208" s="92" t="s">
        <v>69</v>
      </c>
      <c r="D208" s="83" t="s">
        <v>544</v>
      </c>
      <c r="E208" s="89">
        <v>4</v>
      </c>
      <c r="F208" s="90">
        <v>2</v>
      </c>
      <c r="G208" s="90">
        <f t="shared" si="7"/>
        <v>6</v>
      </c>
      <c r="H208" s="213">
        <v>43708</v>
      </c>
      <c r="I208" s="174">
        <v>500</v>
      </c>
    </row>
    <row r="209" spans="1:9" outlineLevel="1" x14ac:dyDescent="0.35">
      <c r="A209" s="83" t="s">
        <v>68</v>
      </c>
      <c r="B209" s="214" t="s">
        <v>545</v>
      </c>
      <c r="C209" s="92" t="s">
        <v>69</v>
      </c>
      <c r="D209" s="83" t="s">
        <v>546</v>
      </c>
      <c r="E209" s="89">
        <v>2</v>
      </c>
      <c r="F209" s="90">
        <v>2</v>
      </c>
      <c r="G209" s="90">
        <f t="shared" si="7"/>
        <v>4</v>
      </c>
      <c r="H209" s="213">
        <v>43708</v>
      </c>
      <c r="I209" s="174">
        <v>500</v>
      </c>
    </row>
    <row r="210" spans="1:9" outlineLevel="1" x14ac:dyDescent="0.35">
      <c r="A210" s="83" t="s">
        <v>68</v>
      </c>
      <c r="B210" s="214" t="s">
        <v>547</v>
      </c>
      <c r="C210" s="92" t="s">
        <v>69</v>
      </c>
      <c r="D210" s="83" t="s">
        <v>548</v>
      </c>
      <c r="E210" s="89">
        <v>8</v>
      </c>
      <c r="F210" s="90">
        <v>2</v>
      </c>
      <c r="G210" s="90">
        <f t="shared" si="7"/>
        <v>10</v>
      </c>
      <c r="H210" s="213">
        <v>43708</v>
      </c>
      <c r="I210" s="174">
        <v>500</v>
      </c>
    </row>
    <row r="211" spans="1:9" outlineLevel="1" x14ac:dyDescent="0.35">
      <c r="A211" s="83" t="s">
        <v>68</v>
      </c>
      <c r="B211" s="214" t="s">
        <v>549</v>
      </c>
      <c r="C211" s="92" t="s">
        <v>69</v>
      </c>
      <c r="D211" s="83" t="s">
        <v>550</v>
      </c>
      <c r="E211" s="89">
        <v>1</v>
      </c>
      <c r="F211" s="90">
        <v>2</v>
      </c>
      <c r="G211" s="90">
        <f t="shared" si="7"/>
        <v>3</v>
      </c>
      <c r="H211" s="213">
        <v>43708</v>
      </c>
      <c r="I211" s="174">
        <v>500</v>
      </c>
    </row>
    <row r="212" spans="1:9" outlineLevel="1" x14ac:dyDescent="0.35">
      <c r="A212" s="83" t="s">
        <v>68</v>
      </c>
      <c r="B212" s="214" t="s">
        <v>551</v>
      </c>
      <c r="C212" s="92" t="s">
        <v>69</v>
      </c>
      <c r="D212" s="83" t="s">
        <v>552</v>
      </c>
      <c r="E212" s="89">
        <v>1</v>
      </c>
      <c r="F212" s="90">
        <v>1</v>
      </c>
      <c r="G212" s="90">
        <f t="shared" si="7"/>
        <v>2</v>
      </c>
      <c r="H212" s="213">
        <v>43708</v>
      </c>
      <c r="I212" s="174">
        <v>525</v>
      </c>
    </row>
    <row r="213" spans="1:9" outlineLevel="1" x14ac:dyDescent="0.35">
      <c r="A213" s="83" t="s">
        <v>68</v>
      </c>
      <c r="B213" s="214" t="s">
        <v>553</v>
      </c>
      <c r="C213" s="92" t="s">
        <v>69</v>
      </c>
      <c r="D213" s="83" t="s">
        <v>554</v>
      </c>
      <c r="E213" s="89">
        <v>8</v>
      </c>
      <c r="F213" s="90">
        <v>1</v>
      </c>
      <c r="G213" s="90">
        <f t="shared" si="7"/>
        <v>9</v>
      </c>
      <c r="H213" s="213">
        <v>43708</v>
      </c>
      <c r="I213" s="174">
        <v>525</v>
      </c>
    </row>
    <row r="214" spans="1:9" outlineLevel="1" x14ac:dyDescent="0.35">
      <c r="A214" s="83" t="s">
        <v>68</v>
      </c>
      <c r="B214" s="214" t="s">
        <v>555</v>
      </c>
      <c r="C214" s="92" t="s">
        <v>69</v>
      </c>
      <c r="D214" s="92" t="s">
        <v>556</v>
      </c>
      <c r="E214" s="89">
        <v>4</v>
      </c>
      <c r="F214" s="90">
        <v>1</v>
      </c>
      <c r="G214" s="90">
        <f t="shared" si="7"/>
        <v>5</v>
      </c>
      <c r="H214" s="213">
        <v>43708</v>
      </c>
      <c r="I214" s="174">
        <v>600</v>
      </c>
    </row>
    <row r="215" spans="1:9" outlineLevel="1" x14ac:dyDescent="0.35">
      <c r="A215" s="83" t="s">
        <v>68</v>
      </c>
      <c r="B215" s="214" t="s">
        <v>557</v>
      </c>
      <c r="C215" s="92" t="s">
        <v>69</v>
      </c>
      <c r="D215" s="92" t="s">
        <v>558</v>
      </c>
      <c r="E215" s="89">
        <v>5</v>
      </c>
      <c r="F215" s="90">
        <v>2</v>
      </c>
      <c r="G215" s="90">
        <f t="shared" si="7"/>
        <v>7</v>
      </c>
      <c r="H215" s="213">
        <v>43708</v>
      </c>
      <c r="I215" s="174">
        <v>800</v>
      </c>
    </row>
    <row r="216" spans="1:9" outlineLevel="1" x14ac:dyDescent="0.35">
      <c r="A216" s="83" t="s">
        <v>68</v>
      </c>
      <c r="B216" s="214" t="s">
        <v>559</v>
      </c>
      <c r="C216" s="92" t="s">
        <v>69</v>
      </c>
      <c r="D216" s="92" t="s">
        <v>560</v>
      </c>
      <c r="E216" s="89">
        <v>6</v>
      </c>
      <c r="F216" s="90">
        <v>2</v>
      </c>
      <c r="G216" s="90">
        <f t="shared" si="7"/>
        <v>8</v>
      </c>
      <c r="H216" s="213">
        <v>43708</v>
      </c>
      <c r="I216" s="174">
        <v>800</v>
      </c>
    </row>
    <row r="217" spans="1:9" outlineLevel="1" x14ac:dyDescent="0.35">
      <c r="A217" s="83" t="s">
        <v>68</v>
      </c>
      <c r="B217" s="214" t="s">
        <v>561</v>
      </c>
      <c r="C217" s="92" t="s">
        <v>69</v>
      </c>
      <c r="D217" s="92" t="s">
        <v>562</v>
      </c>
      <c r="E217" s="89">
        <v>8</v>
      </c>
      <c r="F217" s="90">
        <v>2</v>
      </c>
      <c r="G217" s="90">
        <f t="shared" si="7"/>
        <v>10</v>
      </c>
      <c r="H217" s="213">
        <v>43708</v>
      </c>
      <c r="I217" s="174">
        <v>950</v>
      </c>
    </row>
    <row r="218" spans="1:9" outlineLevel="1" x14ac:dyDescent="0.35">
      <c r="A218" s="83" t="s">
        <v>68</v>
      </c>
      <c r="B218" s="214" t="s">
        <v>563</v>
      </c>
      <c r="C218" s="92" t="s">
        <v>69</v>
      </c>
      <c r="D218" s="92" t="s">
        <v>564</v>
      </c>
      <c r="E218" s="89">
        <v>4</v>
      </c>
      <c r="F218" s="90">
        <v>2</v>
      </c>
      <c r="G218" s="90">
        <f t="shared" si="7"/>
        <v>6</v>
      </c>
      <c r="H218" s="213">
        <v>43708</v>
      </c>
      <c r="I218" s="174">
        <v>1000</v>
      </c>
    </row>
    <row r="219" spans="1:9" outlineLevel="1" x14ac:dyDescent="0.35">
      <c r="A219" s="83" t="s">
        <v>68</v>
      </c>
      <c r="B219" s="214" t="s">
        <v>565</v>
      </c>
      <c r="C219" s="92" t="s">
        <v>69</v>
      </c>
      <c r="D219" s="92" t="s">
        <v>566</v>
      </c>
      <c r="E219" s="89">
        <v>5</v>
      </c>
      <c r="F219" s="90">
        <v>2</v>
      </c>
      <c r="G219" s="90">
        <f t="shared" si="7"/>
        <v>7</v>
      </c>
      <c r="H219" s="213">
        <v>43708</v>
      </c>
      <c r="I219" s="174">
        <v>100</v>
      </c>
    </row>
    <row r="220" spans="1:9" outlineLevel="1" x14ac:dyDescent="0.35">
      <c r="A220" s="83" t="s">
        <v>68</v>
      </c>
      <c r="B220" s="214" t="s">
        <v>567</v>
      </c>
      <c r="C220" s="92" t="s">
        <v>69</v>
      </c>
      <c r="D220" s="92" t="s">
        <v>568</v>
      </c>
      <c r="E220" s="89">
        <v>8</v>
      </c>
      <c r="F220" s="90">
        <v>2</v>
      </c>
      <c r="G220" s="90">
        <f t="shared" si="7"/>
        <v>10</v>
      </c>
      <c r="H220" s="213">
        <v>43708</v>
      </c>
      <c r="I220" s="174">
        <v>100</v>
      </c>
    </row>
    <row r="221" spans="1:9" outlineLevel="1" x14ac:dyDescent="0.35">
      <c r="A221" s="83" t="s">
        <v>68</v>
      </c>
      <c r="B221" s="214" t="s">
        <v>569</v>
      </c>
      <c r="C221" s="92" t="s">
        <v>69</v>
      </c>
      <c r="D221" s="92" t="s">
        <v>570</v>
      </c>
      <c r="E221" s="89">
        <v>5</v>
      </c>
      <c r="F221" s="90">
        <v>2</v>
      </c>
      <c r="G221" s="90">
        <f t="shared" si="7"/>
        <v>7</v>
      </c>
      <c r="H221" s="213">
        <v>43708</v>
      </c>
      <c r="I221" s="174">
        <v>150</v>
      </c>
    </row>
    <row r="222" spans="1:9" outlineLevel="1" x14ac:dyDescent="0.35">
      <c r="A222" s="83" t="s">
        <v>68</v>
      </c>
      <c r="B222" s="214" t="s">
        <v>571</v>
      </c>
      <c r="C222" s="92" t="s">
        <v>69</v>
      </c>
      <c r="D222" s="92" t="s">
        <v>572</v>
      </c>
      <c r="E222" s="89">
        <v>3</v>
      </c>
      <c r="F222" s="90">
        <v>2</v>
      </c>
      <c r="G222" s="90">
        <f t="shared" si="7"/>
        <v>5</v>
      </c>
      <c r="H222" s="213">
        <v>43708</v>
      </c>
      <c r="I222" s="174">
        <v>130</v>
      </c>
    </row>
    <row r="223" spans="1:9" outlineLevel="1" x14ac:dyDescent="0.35">
      <c r="A223" s="83" t="s">
        <v>68</v>
      </c>
      <c r="B223" s="214" t="s">
        <v>573</v>
      </c>
      <c r="C223" s="92" t="s">
        <v>69</v>
      </c>
      <c r="D223" s="92" t="s">
        <v>574</v>
      </c>
      <c r="E223" s="89">
        <v>6</v>
      </c>
      <c r="F223" s="90">
        <v>2</v>
      </c>
      <c r="G223" s="90">
        <f t="shared" si="7"/>
        <v>8</v>
      </c>
      <c r="H223" s="213">
        <v>43708</v>
      </c>
      <c r="I223" s="174">
        <v>400</v>
      </c>
    </row>
    <row r="224" spans="1:9" outlineLevel="1" x14ac:dyDescent="0.35">
      <c r="A224" s="83" t="s">
        <v>68</v>
      </c>
      <c r="B224" s="214" t="s">
        <v>575</v>
      </c>
      <c r="C224" s="92" t="s">
        <v>69</v>
      </c>
      <c r="D224" s="83" t="s">
        <v>576</v>
      </c>
      <c r="E224" s="89">
        <v>4</v>
      </c>
      <c r="F224" s="90">
        <v>2</v>
      </c>
      <c r="G224" s="90">
        <f t="shared" si="7"/>
        <v>6</v>
      </c>
      <c r="H224" s="213">
        <v>43708</v>
      </c>
      <c r="I224" s="174">
        <v>200</v>
      </c>
    </row>
    <row r="225" spans="1:9" outlineLevel="1" x14ac:dyDescent="0.35">
      <c r="A225" s="83" t="s">
        <v>68</v>
      </c>
      <c r="B225" s="214" t="s">
        <v>577</v>
      </c>
      <c r="C225" s="92" t="s">
        <v>69</v>
      </c>
      <c r="D225" s="83" t="s">
        <v>578</v>
      </c>
      <c r="E225" s="89">
        <v>1</v>
      </c>
      <c r="F225" s="90">
        <v>2</v>
      </c>
      <c r="G225" s="90">
        <f t="shared" si="7"/>
        <v>3</v>
      </c>
      <c r="H225" s="213">
        <v>43708</v>
      </c>
      <c r="I225" s="174">
        <v>200</v>
      </c>
    </row>
    <row r="226" spans="1:9" outlineLevel="1" x14ac:dyDescent="0.35">
      <c r="A226" s="83" t="s">
        <v>68</v>
      </c>
      <c r="B226" s="214" t="s">
        <v>579</v>
      </c>
      <c r="C226" s="92" t="s">
        <v>69</v>
      </c>
      <c r="D226" s="83" t="s">
        <v>580</v>
      </c>
      <c r="E226" s="89">
        <v>5</v>
      </c>
      <c r="F226" s="90">
        <v>2</v>
      </c>
      <c r="G226" s="90">
        <f t="shared" si="7"/>
        <v>7</v>
      </c>
      <c r="H226" s="213">
        <v>43708</v>
      </c>
      <c r="I226" s="174">
        <v>360</v>
      </c>
    </row>
    <row r="227" spans="1:9" outlineLevel="1" x14ac:dyDescent="0.35">
      <c r="A227" s="83" t="s">
        <v>68</v>
      </c>
      <c r="B227" s="214" t="s">
        <v>581</v>
      </c>
      <c r="C227" s="92" t="s">
        <v>69</v>
      </c>
      <c r="D227" s="83" t="s">
        <v>582</v>
      </c>
      <c r="E227" s="89">
        <v>0</v>
      </c>
      <c r="F227" s="90">
        <v>2</v>
      </c>
      <c r="G227" s="90">
        <f t="shared" si="7"/>
        <v>2</v>
      </c>
      <c r="H227" s="213">
        <v>43708</v>
      </c>
      <c r="I227" s="174">
        <v>1000</v>
      </c>
    </row>
    <row r="228" spans="1:9" outlineLevel="1" x14ac:dyDescent="0.35">
      <c r="A228" s="83" t="s">
        <v>68</v>
      </c>
      <c r="B228" s="214" t="s">
        <v>583</v>
      </c>
      <c r="C228" s="92" t="s">
        <v>69</v>
      </c>
      <c r="D228" s="92" t="s">
        <v>584</v>
      </c>
      <c r="E228" s="89">
        <v>1</v>
      </c>
      <c r="F228" s="90">
        <v>1</v>
      </c>
      <c r="G228" s="90">
        <f t="shared" si="7"/>
        <v>2</v>
      </c>
      <c r="H228" s="213">
        <v>43708</v>
      </c>
      <c r="I228" s="174">
        <v>300</v>
      </c>
    </row>
    <row r="229" spans="1:9" outlineLevel="1" x14ac:dyDescent="0.35">
      <c r="A229" s="83" t="s">
        <v>68</v>
      </c>
      <c r="B229" s="214" t="s">
        <v>585</v>
      </c>
      <c r="C229" s="92" t="s">
        <v>69</v>
      </c>
      <c r="D229" s="92" t="s">
        <v>586</v>
      </c>
      <c r="E229" s="89">
        <v>2</v>
      </c>
      <c r="F229" s="90">
        <v>2</v>
      </c>
      <c r="G229" s="90">
        <f t="shared" si="7"/>
        <v>4</v>
      </c>
      <c r="H229" s="213">
        <v>43708</v>
      </c>
      <c r="I229" s="174">
        <v>360</v>
      </c>
    </row>
    <row r="230" spans="1:9" outlineLevel="1" x14ac:dyDescent="0.35">
      <c r="A230" s="83" t="s">
        <v>68</v>
      </c>
      <c r="B230" s="214" t="s">
        <v>587</v>
      </c>
      <c r="C230" s="92" t="s">
        <v>69</v>
      </c>
      <c r="D230" s="92" t="s">
        <v>588</v>
      </c>
      <c r="E230" s="89">
        <v>6</v>
      </c>
      <c r="F230" s="90">
        <v>2</v>
      </c>
      <c r="G230" s="90">
        <f t="shared" si="7"/>
        <v>8</v>
      </c>
      <c r="H230" s="213">
        <v>43708</v>
      </c>
      <c r="I230" s="174">
        <v>1000</v>
      </c>
    </row>
    <row r="231" spans="1:9" outlineLevel="1" x14ac:dyDescent="0.35">
      <c r="A231" s="122" t="s">
        <v>68</v>
      </c>
      <c r="B231" s="217" t="s">
        <v>589</v>
      </c>
      <c r="C231" s="122" t="s">
        <v>69</v>
      </c>
      <c r="D231" s="122" t="s">
        <v>590</v>
      </c>
      <c r="E231" s="166">
        <v>10</v>
      </c>
      <c r="F231" s="166">
        <v>3</v>
      </c>
      <c r="G231" s="166">
        <f t="shared" si="7"/>
        <v>13</v>
      </c>
      <c r="H231" s="216">
        <v>43708</v>
      </c>
      <c r="I231" s="164">
        <v>2000</v>
      </c>
    </row>
    <row r="232" spans="1:9" outlineLevel="1" x14ac:dyDescent="0.35">
      <c r="A232" s="122" t="s">
        <v>68</v>
      </c>
      <c r="B232" s="217" t="s">
        <v>591</v>
      </c>
      <c r="C232" s="122" t="s">
        <v>69</v>
      </c>
      <c r="D232" s="122" t="s">
        <v>592</v>
      </c>
      <c r="E232" s="166">
        <v>8</v>
      </c>
      <c r="F232" s="166">
        <v>2</v>
      </c>
      <c r="G232" s="166">
        <f t="shared" si="7"/>
        <v>10</v>
      </c>
      <c r="H232" s="216">
        <v>43708</v>
      </c>
      <c r="I232" s="164">
        <v>2500</v>
      </c>
    </row>
    <row r="233" spans="1:9" outlineLevel="1" x14ac:dyDescent="0.35">
      <c r="A233" s="122" t="s">
        <v>68</v>
      </c>
      <c r="B233" s="217" t="s">
        <v>593</v>
      </c>
      <c r="C233" s="122" t="s">
        <v>69</v>
      </c>
      <c r="D233" s="122" t="s">
        <v>594</v>
      </c>
      <c r="E233" s="166">
        <v>10</v>
      </c>
      <c r="F233" s="166">
        <v>2</v>
      </c>
      <c r="G233" s="166">
        <f t="shared" si="7"/>
        <v>12</v>
      </c>
      <c r="H233" s="216">
        <v>43708</v>
      </c>
      <c r="I233" s="164">
        <v>2000</v>
      </c>
    </row>
    <row r="234" spans="1:9" outlineLevel="1" x14ac:dyDescent="0.35">
      <c r="A234" s="122" t="s">
        <v>68</v>
      </c>
      <c r="B234" s="217" t="s">
        <v>595</v>
      </c>
      <c r="C234" s="122" t="s">
        <v>69</v>
      </c>
      <c r="D234" s="122" t="s">
        <v>596</v>
      </c>
      <c r="E234" s="166">
        <v>0</v>
      </c>
      <c r="F234" s="166">
        <v>2</v>
      </c>
      <c r="G234" s="166">
        <f t="shared" si="7"/>
        <v>2</v>
      </c>
      <c r="H234" s="216">
        <v>43708</v>
      </c>
      <c r="I234" s="164">
        <v>2000</v>
      </c>
    </row>
    <row r="235" spans="1:9" outlineLevel="1" x14ac:dyDescent="0.35">
      <c r="A235" s="122" t="s">
        <v>68</v>
      </c>
      <c r="B235" s="217" t="s">
        <v>597</v>
      </c>
      <c r="C235" s="122" t="s">
        <v>69</v>
      </c>
      <c r="D235" s="122" t="s">
        <v>598</v>
      </c>
      <c r="E235" s="166">
        <v>5</v>
      </c>
      <c r="F235" s="166">
        <v>1</v>
      </c>
      <c r="G235" s="166">
        <f t="shared" si="7"/>
        <v>6</v>
      </c>
      <c r="H235" s="216">
        <v>43708</v>
      </c>
      <c r="I235" s="164">
        <v>2100</v>
      </c>
    </row>
    <row r="236" spans="1:9" outlineLevel="1" x14ac:dyDescent="0.35">
      <c r="A236" s="122" t="s">
        <v>68</v>
      </c>
      <c r="B236" s="217" t="s">
        <v>599</v>
      </c>
      <c r="C236" s="122" t="s">
        <v>69</v>
      </c>
      <c r="D236" s="122" t="s">
        <v>600</v>
      </c>
      <c r="E236" s="166">
        <v>8</v>
      </c>
      <c r="F236" s="166">
        <v>2</v>
      </c>
      <c r="G236" s="166">
        <f t="shared" si="7"/>
        <v>10</v>
      </c>
      <c r="H236" s="216">
        <v>43708</v>
      </c>
      <c r="I236" s="164">
        <v>2000</v>
      </c>
    </row>
    <row r="237" spans="1:9" outlineLevel="1" x14ac:dyDescent="0.35">
      <c r="A237" s="122" t="s">
        <v>68</v>
      </c>
      <c r="B237" s="217" t="s">
        <v>601</v>
      </c>
      <c r="C237" s="122" t="s">
        <v>69</v>
      </c>
      <c r="D237" s="122" t="s">
        <v>602</v>
      </c>
      <c r="E237" s="166">
        <v>3</v>
      </c>
      <c r="F237" s="166">
        <v>1</v>
      </c>
      <c r="G237" s="166">
        <f t="shared" ref="G237:G268" si="8">E237+F237</f>
        <v>4</v>
      </c>
      <c r="H237" s="216">
        <v>43708</v>
      </c>
      <c r="I237" s="164">
        <v>2000</v>
      </c>
    </row>
    <row r="238" spans="1:9" outlineLevel="1" x14ac:dyDescent="0.35">
      <c r="A238" s="122" t="s">
        <v>68</v>
      </c>
      <c r="B238" s="217" t="s">
        <v>603</v>
      </c>
      <c r="C238" s="122" t="s">
        <v>69</v>
      </c>
      <c r="D238" s="122" t="s">
        <v>604</v>
      </c>
      <c r="E238" s="166">
        <v>4</v>
      </c>
      <c r="F238" s="166">
        <v>3</v>
      </c>
      <c r="G238" s="166">
        <f t="shared" si="8"/>
        <v>7</v>
      </c>
      <c r="H238" s="216">
        <v>43708</v>
      </c>
      <c r="I238" s="164">
        <v>2500</v>
      </c>
    </row>
    <row r="239" spans="1:9" outlineLevel="1" x14ac:dyDescent="0.35">
      <c r="A239" s="122" t="s">
        <v>68</v>
      </c>
      <c r="B239" s="217" t="s">
        <v>605</v>
      </c>
      <c r="C239" s="122" t="s">
        <v>69</v>
      </c>
      <c r="D239" s="122" t="s">
        <v>606</v>
      </c>
      <c r="E239" s="166">
        <v>7</v>
      </c>
      <c r="F239" s="166">
        <v>2</v>
      </c>
      <c r="G239" s="166">
        <f t="shared" si="8"/>
        <v>9</v>
      </c>
      <c r="H239" s="216">
        <v>43708</v>
      </c>
      <c r="I239" s="164">
        <v>3000</v>
      </c>
    </row>
    <row r="240" spans="1:9" outlineLevel="1" x14ac:dyDescent="0.35">
      <c r="A240" s="122" t="s">
        <v>68</v>
      </c>
      <c r="B240" s="217" t="s">
        <v>607</v>
      </c>
      <c r="C240" s="122" t="s">
        <v>69</v>
      </c>
      <c r="D240" s="122" t="s">
        <v>608</v>
      </c>
      <c r="E240" s="166">
        <v>5</v>
      </c>
      <c r="F240" s="166">
        <v>2</v>
      </c>
      <c r="G240" s="166">
        <f t="shared" si="8"/>
        <v>7</v>
      </c>
      <c r="H240" s="216">
        <v>43708</v>
      </c>
      <c r="I240" s="164">
        <v>3000</v>
      </c>
    </row>
    <row r="241" spans="1:9" outlineLevel="1" x14ac:dyDescent="0.35">
      <c r="A241" s="122" t="s">
        <v>68</v>
      </c>
      <c r="B241" s="217" t="s">
        <v>609</v>
      </c>
      <c r="C241" s="122" t="s">
        <v>69</v>
      </c>
      <c r="D241" s="122" t="s">
        <v>610</v>
      </c>
      <c r="E241" s="166">
        <v>7</v>
      </c>
      <c r="F241" s="166">
        <v>3</v>
      </c>
      <c r="G241" s="166">
        <f t="shared" si="8"/>
        <v>10</v>
      </c>
      <c r="H241" s="216">
        <v>43708</v>
      </c>
      <c r="I241" s="164">
        <v>3000</v>
      </c>
    </row>
    <row r="242" spans="1:9" outlineLevel="1" x14ac:dyDescent="0.35">
      <c r="A242" s="122" t="s">
        <v>68</v>
      </c>
      <c r="B242" s="217" t="s">
        <v>611</v>
      </c>
      <c r="C242" s="122" t="s">
        <v>69</v>
      </c>
      <c r="D242" s="122" t="s">
        <v>612</v>
      </c>
      <c r="E242" s="166">
        <v>5</v>
      </c>
      <c r="F242" s="166">
        <v>2</v>
      </c>
      <c r="G242" s="166">
        <f t="shared" si="8"/>
        <v>7</v>
      </c>
      <c r="H242" s="216">
        <v>43708</v>
      </c>
      <c r="I242" s="164">
        <v>3000</v>
      </c>
    </row>
    <row r="243" spans="1:9" outlineLevel="1" x14ac:dyDescent="0.35">
      <c r="A243" s="122" t="s">
        <v>68</v>
      </c>
      <c r="B243" s="217" t="s">
        <v>613</v>
      </c>
      <c r="C243" s="122" t="s">
        <v>69</v>
      </c>
      <c r="D243" s="122" t="s">
        <v>614</v>
      </c>
      <c r="E243" s="166">
        <v>4</v>
      </c>
      <c r="F243" s="166">
        <v>2</v>
      </c>
      <c r="G243" s="166">
        <f t="shared" si="8"/>
        <v>6</v>
      </c>
      <c r="H243" s="216">
        <v>43708</v>
      </c>
      <c r="I243" s="164">
        <v>3500</v>
      </c>
    </row>
    <row r="244" spans="1:9" outlineLevel="1" x14ac:dyDescent="0.35">
      <c r="A244" s="92" t="s">
        <v>68</v>
      </c>
      <c r="B244" s="214" t="s">
        <v>615</v>
      </c>
      <c r="C244" s="92" t="s">
        <v>69</v>
      </c>
      <c r="D244" s="92" t="s">
        <v>616</v>
      </c>
      <c r="E244" s="89">
        <v>2</v>
      </c>
      <c r="F244" s="90">
        <v>2</v>
      </c>
      <c r="G244" s="90">
        <f t="shared" si="8"/>
        <v>4</v>
      </c>
      <c r="H244" s="213">
        <v>43708</v>
      </c>
      <c r="I244" s="174">
        <v>1000</v>
      </c>
    </row>
    <row r="245" spans="1:9" outlineLevel="1" x14ac:dyDescent="0.35">
      <c r="A245" s="122" t="s">
        <v>68</v>
      </c>
      <c r="B245" s="217" t="s">
        <v>617</v>
      </c>
      <c r="C245" s="122" t="s">
        <v>69</v>
      </c>
      <c r="D245" s="122" t="s">
        <v>618</v>
      </c>
      <c r="E245" s="166">
        <v>3</v>
      </c>
      <c r="F245" s="166">
        <v>2</v>
      </c>
      <c r="G245" s="166">
        <f t="shared" si="8"/>
        <v>5</v>
      </c>
      <c r="H245" s="216">
        <v>43708</v>
      </c>
      <c r="I245" s="164">
        <v>1500</v>
      </c>
    </row>
    <row r="246" spans="1:9" outlineLevel="1" x14ac:dyDescent="0.35">
      <c r="A246" s="122" t="s">
        <v>68</v>
      </c>
      <c r="B246" s="217" t="s">
        <v>619</v>
      </c>
      <c r="C246" s="122" t="s">
        <v>69</v>
      </c>
      <c r="D246" s="122" t="s">
        <v>620</v>
      </c>
      <c r="E246" s="166">
        <v>2</v>
      </c>
      <c r="F246" s="166">
        <v>2</v>
      </c>
      <c r="G246" s="166">
        <f t="shared" si="8"/>
        <v>4</v>
      </c>
      <c r="H246" s="216">
        <v>43708</v>
      </c>
      <c r="I246" s="164">
        <v>1500</v>
      </c>
    </row>
    <row r="247" spans="1:9" outlineLevel="1" x14ac:dyDescent="0.35">
      <c r="A247" s="122" t="s">
        <v>68</v>
      </c>
      <c r="B247" s="217" t="s">
        <v>621</v>
      </c>
      <c r="C247" s="122" t="s">
        <v>69</v>
      </c>
      <c r="D247" s="122" t="s">
        <v>622</v>
      </c>
      <c r="E247" s="166">
        <v>4</v>
      </c>
      <c r="F247" s="166">
        <v>2</v>
      </c>
      <c r="G247" s="166">
        <f t="shared" si="8"/>
        <v>6</v>
      </c>
      <c r="H247" s="216">
        <v>43708</v>
      </c>
      <c r="I247" s="164">
        <v>2000</v>
      </c>
    </row>
    <row r="248" spans="1:9" outlineLevel="1" x14ac:dyDescent="0.35">
      <c r="A248" s="92" t="s">
        <v>68</v>
      </c>
      <c r="B248" s="214" t="s">
        <v>623</v>
      </c>
      <c r="C248" s="92" t="s">
        <v>69</v>
      </c>
      <c r="D248" s="92" t="s">
        <v>624</v>
      </c>
      <c r="E248" s="89">
        <v>3</v>
      </c>
      <c r="F248" s="90">
        <v>2</v>
      </c>
      <c r="G248" s="90">
        <f t="shared" si="8"/>
        <v>5</v>
      </c>
      <c r="H248" s="213">
        <v>43708</v>
      </c>
      <c r="I248" s="174">
        <v>1000</v>
      </c>
    </row>
    <row r="249" spans="1:9" outlineLevel="1" x14ac:dyDescent="0.35">
      <c r="A249" s="92" t="s">
        <v>68</v>
      </c>
      <c r="B249" s="214" t="s">
        <v>625</v>
      </c>
      <c r="C249" s="92" t="s">
        <v>69</v>
      </c>
      <c r="D249" s="92" t="s">
        <v>626</v>
      </c>
      <c r="E249" s="89">
        <v>0</v>
      </c>
      <c r="F249" s="90">
        <v>2</v>
      </c>
      <c r="G249" s="90">
        <f t="shared" si="8"/>
        <v>2</v>
      </c>
      <c r="H249" s="213">
        <v>43708</v>
      </c>
      <c r="I249" s="174">
        <v>1000</v>
      </c>
    </row>
    <row r="250" spans="1:9" outlineLevel="1" x14ac:dyDescent="0.35">
      <c r="A250" s="122" t="s">
        <v>68</v>
      </c>
      <c r="B250" s="217" t="s">
        <v>627</v>
      </c>
      <c r="C250" s="122" t="s">
        <v>69</v>
      </c>
      <c r="D250" s="122" t="s">
        <v>628</v>
      </c>
      <c r="E250" s="166">
        <v>4</v>
      </c>
      <c r="F250" s="166">
        <v>2</v>
      </c>
      <c r="G250" s="166">
        <f t="shared" si="8"/>
        <v>6</v>
      </c>
      <c r="H250" s="216">
        <v>43708</v>
      </c>
      <c r="I250" s="164">
        <v>3000</v>
      </c>
    </row>
    <row r="251" spans="1:9" outlineLevel="1" x14ac:dyDescent="0.35">
      <c r="A251" s="122" t="s">
        <v>68</v>
      </c>
      <c r="B251" s="217" t="s">
        <v>629</v>
      </c>
      <c r="C251" s="122" t="s">
        <v>69</v>
      </c>
      <c r="D251" s="122" t="s">
        <v>630</v>
      </c>
      <c r="E251" s="166">
        <v>6</v>
      </c>
      <c r="F251" s="166">
        <v>2</v>
      </c>
      <c r="G251" s="166">
        <f t="shared" si="8"/>
        <v>8</v>
      </c>
      <c r="H251" s="216">
        <v>43708</v>
      </c>
      <c r="I251" s="164">
        <v>3000</v>
      </c>
    </row>
    <row r="252" spans="1:9" outlineLevel="1" x14ac:dyDescent="0.35">
      <c r="A252" s="122" t="s">
        <v>68</v>
      </c>
      <c r="B252" s="217" t="s">
        <v>631</v>
      </c>
      <c r="C252" s="122" t="s">
        <v>69</v>
      </c>
      <c r="D252" s="122" t="s">
        <v>632</v>
      </c>
      <c r="E252" s="166">
        <v>8</v>
      </c>
      <c r="F252" s="166">
        <v>2</v>
      </c>
      <c r="G252" s="166">
        <f t="shared" si="8"/>
        <v>10</v>
      </c>
      <c r="H252" s="216">
        <v>43708</v>
      </c>
      <c r="I252" s="164">
        <v>2000</v>
      </c>
    </row>
    <row r="253" spans="1:9" outlineLevel="1" x14ac:dyDescent="0.35">
      <c r="A253" s="92" t="s">
        <v>68</v>
      </c>
      <c r="B253" s="214" t="s">
        <v>633</v>
      </c>
      <c r="C253" s="92" t="s">
        <v>69</v>
      </c>
      <c r="D253" s="92" t="s">
        <v>634</v>
      </c>
      <c r="E253" s="89">
        <v>0</v>
      </c>
      <c r="F253" s="90">
        <v>2</v>
      </c>
      <c r="G253" s="90">
        <f t="shared" si="8"/>
        <v>2</v>
      </c>
      <c r="H253" s="213">
        <v>43708</v>
      </c>
      <c r="I253" s="174">
        <v>1000</v>
      </c>
    </row>
    <row r="254" spans="1:9" outlineLevel="1" x14ac:dyDescent="0.35">
      <c r="A254" s="122" t="s">
        <v>68</v>
      </c>
      <c r="B254" s="217" t="s">
        <v>635</v>
      </c>
      <c r="C254" s="122" t="s">
        <v>69</v>
      </c>
      <c r="D254" s="122" t="s">
        <v>636</v>
      </c>
      <c r="E254" s="166">
        <v>5</v>
      </c>
      <c r="F254" s="166">
        <v>2</v>
      </c>
      <c r="G254" s="166">
        <f t="shared" si="8"/>
        <v>7</v>
      </c>
      <c r="H254" s="216">
        <v>43708</v>
      </c>
      <c r="I254" s="164">
        <v>2000</v>
      </c>
    </row>
    <row r="255" spans="1:9" outlineLevel="1" x14ac:dyDescent="0.35">
      <c r="A255" s="122" t="s">
        <v>68</v>
      </c>
      <c r="B255" s="217" t="s">
        <v>637</v>
      </c>
      <c r="C255" s="122" t="s">
        <v>69</v>
      </c>
      <c r="D255" s="122" t="s">
        <v>638</v>
      </c>
      <c r="E255" s="166">
        <v>4</v>
      </c>
      <c r="F255" s="166">
        <v>2</v>
      </c>
      <c r="G255" s="166">
        <f t="shared" si="8"/>
        <v>6</v>
      </c>
      <c r="H255" s="216">
        <v>43708</v>
      </c>
      <c r="I255" s="164">
        <v>3000</v>
      </c>
    </row>
    <row r="256" spans="1:9" outlineLevel="1" x14ac:dyDescent="0.35">
      <c r="A256" s="122" t="s">
        <v>68</v>
      </c>
      <c r="B256" s="217" t="s">
        <v>639</v>
      </c>
      <c r="C256" s="122" t="s">
        <v>69</v>
      </c>
      <c r="D256" s="122" t="s">
        <v>640</v>
      </c>
      <c r="E256" s="166">
        <v>6</v>
      </c>
      <c r="F256" s="166">
        <v>2</v>
      </c>
      <c r="G256" s="166">
        <f t="shared" si="8"/>
        <v>8</v>
      </c>
      <c r="H256" s="216">
        <v>43708</v>
      </c>
      <c r="I256" s="164">
        <v>3000</v>
      </c>
    </row>
    <row r="257" spans="1:9" outlineLevel="1" x14ac:dyDescent="0.35">
      <c r="A257" s="122" t="s">
        <v>68</v>
      </c>
      <c r="B257" s="217" t="s">
        <v>641</v>
      </c>
      <c r="C257" s="122" t="s">
        <v>69</v>
      </c>
      <c r="D257" s="122" t="s">
        <v>642</v>
      </c>
      <c r="E257" s="166">
        <v>3</v>
      </c>
      <c r="F257" s="166">
        <v>2</v>
      </c>
      <c r="G257" s="166">
        <f t="shared" si="8"/>
        <v>5</v>
      </c>
      <c r="H257" s="216">
        <v>43708</v>
      </c>
      <c r="I257" s="164">
        <v>3000</v>
      </c>
    </row>
    <row r="258" spans="1:9" outlineLevel="1" x14ac:dyDescent="0.35">
      <c r="A258" s="122" t="s">
        <v>68</v>
      </c>
      <c r="B258" s="217" t="s">
        <v>643</v>
      </c>
      <c r="C258" s="122" t="s">
        <v>69</v>
      </c>
      <c r="D258" s="122" t="s">
        <v>644</v>
      </c>
      <c r="E258" s="166">
        <v>0</v>
      </c>
      <c r="F258" s="166">
        <v>2</v>
      </c>
      <c r="G258" s="166">
        <f t="shared" si="8"/>
        <v>2</v>
      </c>
      <c r="H258" s="216">
        <v>43708</v>
      </c>
      <c r="I258" s="164">
        <v>3000</v>
      </c>
    </row>
    <row r="259" spans="1:9" outlineLevel="1" x14ac:dyDescent="0.35">
      <c r="A259" s="122" t="s">
        <v>68</v>
      </c>
      <c r="B259" s="217" t="s">
        <v>645</v>
      </c>
      <c r="C259" s="122" t="s">
        <v>69</v>
      </c>
      <c r="D259" s="122" t="s">
        <v>646</v>
      </c>
      <c r="E259" s="166">
        <v>7</v>
      </c>
      <c r="F259" s="166">
        <v>2</v>
      </c>
      <c r="G259" s="166">
        <f t="shared" si="8"/>
        <v>9</v>
      </c>
      <c r="H259" s="216">
        <v>43708</v>
      </c>
      <c r="I259" s="164">
        <v>2000</v>
      </c>
    </row>
    <row r="260" spans="1:9" outlineLevel="1" x14ac:dyDescent="0.35">
      <c r="A260" s="122" t="s">
        <v>68</v>
      </c>
      <c r="B260" s="217" t="s">
        <v>647</v>
      </c>
      <c r="C260" s="122" t="s">
        <v>69</v>
      </c>
      <c r="D260" s="122" t="s">
        <v>648</v>
      </c>
      <c r="E260" s="166">
        <v>8</v>
      </c>
      <c r="F260" s="166">
        <v>2</v>
      </c>
      <c r="G260" s="166">
        <f t="shared" si="8"/>
        <v>10</v>
      </c>
      <c r="H260" s="216">
        <v>43708</v>
      </c>
      <c r="I260" s="164">
        <v>3000</v>
      </c>
    </row>
    <row r="261" spans="1:9" outlineLevel="1" x14ac:dyDescent="0.35">
      <c r="A261" s="122" t="s">
        <v>68</v>
      </c>
      <c r="B261" s="217" t="s">
        <v>649</v>
      </c>
      <c r="C261" s="122" t="s">
        <v>69</v>
      </c>
      <c r="D261" s="122" t="s">
        <v>650</v>
      </c>
      <c r="E261" s="166">
        <v>0</v>
      </c>
      <c r="F261" s="166">
        <v>2</v>
      </c>
      <c r="G261" s="166">
        <f t="shared" si="8"/>
        <v>2</v>
      </c>
      <c r="H261" s="216">
        <v>43708</v>
      </c>
      <c r="I261" s="164">
        <v>3000</v>
      </c>
    </row>
    <row r="262" spans="1:9" outlineLevel="1" x14ac:dyDescent="0.35">
      <c r="A262" s="122" t="s">
        <v>68</v>
      </c>
      <c r="B262" s="217" t="s">
        <v>651</v>
      </c>
      <c r="C262" s="122" t="s">
        <v>69</v>
      </c>
      <c r="D262" s="122" t="s">
        <v>652</v>
      </c>
      <c r="E262" s="166">
        <v>1</v>
      </c>
      <c r="F262" s="166">
        <v>2</v>
      </c>
      <c r="G262" s="166">
        <f t="shared" si="8"/>
        <v>3</v>
      </c>
      <c r="H262" s="216">
        <v>43708</v>
      </c>
      <c r="I262" s="164">
        <v>3000</v>
      </c>
    </row>
    <row r="263" spans="1:9" outlineLevel="1" x14ac:dyDescent="0.35">
      <c r="A263" s="122" t="s">
        <v>68</v>
      </c>
      <c r="B263" s="217" t="s">
        <v>653</v>
      </c>
      <c r="C263" s="122" t="s">
        <v>69</v>
      </c>
      <c r="D263" s="122" t="s">
        <v>654</v>
      </c>
      <c r="E263" s="166">
        <v>2</v>
      </c>
      <c r="F263" s="166">
        <v>2</v>
      </c>
      <c r="G263" s="166">
        <f t="shared" si="8"/>
        <v>4</v>
      </c>
      <c r="H263" s="216">
        <v>43708</v>
      </c>
      <c r="I263" s="164">
        <v>3500</v>
      </c>
    </row>
    <row r="264" spans="1:9" outlineLevel="1" x14ac:dyDescent="0.35">
      <c r="A264" s="122" t="s">
        <v>68</v>
      </c>
      <c r="B264" s="217" t="s">
        <v>655</v>
      </c>
      <c r="C264" s="122" t="s">
        <v>69</v>
      </c>
      <c r="D264" s="120" t="s">
        <v>656</v>
      </c>
      <c r="E264" s="166">
        <v>5</v>
      </c>
      <c r="F264" s="166">
        <v>2</v>
      </c>
      <c r="G264" s="166">
        <f t="shared" si="8"/>
        <v>7</v>
      </c>
      <c r="H264" s="216">
        <v>43708</v>
      </c>
      <c r="I264" s="164">
        <v>3000</v>
      </c>
    </row>
    <row r="265" spans="1:9" outlineLevel="1" x14ac:dyDescent="0.35">
      <c r="A265" s="122" t="s">
        <v>68</v>
      </c>
      <c r="B265" s="217" t="s">
        <v>657</v>
      </c>
      <c r="C265" s="122" t="s">
        <v>69</v>
      </c>
      <c r="D265" s="120" t="s">
        <v>658</v>
      </c>
      <c r="E265" s="166">
        <v>7</v>
      </c>
      <c r="F265" s="166">
        <v>2</v>
      </c>
      <c r="G265" s="166">
        <f t="shared" si="8"/>
        <v>9</v>
      </c>
      <c r="H265" s="216">
        <v>43708</v>
      </c>
      <c r="I265" s="164">
        <v>3000</v>
      </c>
    </row>
    <row r="266" spans="1:9" outlineLevel="1" x14ac:dyDescent="0.35">
      <c r="A266" s="122" t="s">
        <v>68</v>
      </c>
      <c r="B266" s="217" t="s">
        <v>659</v>
      </c>
      <c r="C266" s="122" t="s">
        <v>69</v>
      </c>
      <c r="D266" s="120" t="s">
        <v>660</v>
      </c>
      <c r="E266" s="166">
        <v>4</v>
      </c>
      <c r="F266" s="166">
        <v>2</v>
      </c>
      <c r="G266" s="166">
        <f t="shared" si="8"/>
        <v>6</v>
      </c>
      <c r="H266" s="216">
        <v>43708</v>
      </c>
      <c r="I266" s="164">
        <v>3000</v>
      </c>
    </row>
    <row r="267" spans="1:9" outlineLevel="1" x14ac:dyDescent="0.35">
      <c r="A267" s="122" t="s">
        <v>68</v>
      </c>
      <c r="B267" s="217" t="s">
        <v>661</v>
      </c>
      <c r="C267" s="122" t="s">
        <v>69</v>
      </c>
      <c r="D267" s="120" t="s">
        <v>662</v>
      </c>
      <c r="E267" s="166">
        <v>2</v>
      </c>
      <c r="F267" s="166">
        <v>2</v>
      </c>
      <c r="G267" s="166">
        <f t="shared" si="8"/>
        <v>4</v>
      </c>
      <c r="H267" s="216">
        <v>43708</v>
      </c>
      <c r="I267" s="164">
        <v>3000</v>
      </c>
    </row>
    <row r="268" spans="1:9" outlineLevel="1" x14ac:dyDescent="0.35">
      <c r="A268" s="122" t="s">
        <v>68</v>
      </c>
      <c r="B268" s="217" t="s">
        <v>663</v>
      </c>
      <c r="C268" s="122" t="s">
        <v>69</v>
      </c>
      <c r="D268" s="120" t="s">
        <v>664</v>
      </c>
      <c r="E268" s="166">
        <v>6</v>
      </c>
      <c r="F268" s="166">
        <v>1</v>
      </c>
      <c r="G268" s="166">
        <f t="shared" si="8"/>
        <v>7</v>
      </c>
      <c r="H268" s="216">
        <v>43708</v>
      </c>
      <c r="I268" s="164">
        <v>3000</v>
      </c>
    </row>
    <row r="269" spans="1:9" outlineLevel="1" x14ac:dyDescent="0.35">
      <c r="A269" s="122" t="s">
        <v>68</v>
      </c>
      <c r="B269" s="217" t="s">
        <v>665</v>
      </c>
      <c r="C269" s="122" t="s">
        <v>69</v>
      </c>
      <c r="D269" s="120" t="s">
        <v>666</v>
      </c>
      <c r="E269" s="166">
        <v>4</v>
      </c>
      <c r="F269" s="166">
        <v>2</v>
      </c>
      <c r="G269" s="166">
        <f t="shared" ref="G269:G272" si="9">E269+F269</f>
        <v>6</v>
      </c>
      <c r="H269" s="216">
        <v>43708</v>
      </c>
      <c r="I269" s="164">
        <v>3000</v>
      </c>
    </row>
    <row r="270" spans="1:9" outlineLevel="1" x14ac:dyDescent="0.35">
      <c r="A270" s="122" t="s">
        <v>68</v>
      </c>
      <c r="B270" s="217" t="s">
        <v>667</v>
      </c>
      <c r="C270" s="122" t="s">
        <v>69</v>
      </c>
      <c r="D270" s="120" t="s">
        <v>668</v>
      </c>
      <c r="E270" s="166">
        <v>1</v>
      </c>
      <c r="F270" s="166">
        <v>1</v>
      </c>
      <c r="G270" s="166">
        <f t="shared" si="9"/>
        <v>2</v>
      </c>
      <c r="H270" s="216">
        <v>43708</v>
      </c>
      <c r="I270" s="164">
        <v>2000</v>
      </c>
    </row>
    <row r="271" spans="1:9" outlineLevel="1" x14ac:dyDescent="0.35">
      <c r="A271" s="122" t="s">
        <v>68</v>
      </c>
      <c r="B271" s="217" t="s">
        <v>669</v>
      </c>
      <c r="C271" s="122" t="s">
        <v>69</v>
      </c>
      <c r="D271" s="120" t="s">
        <v>670</v>
      </c>
      <c r="E271" s="166">
        <v>0</v>
      </c>
      <c r="F271" s="166">
        <v>2</v>
      </c>
      <c r="G271" s="166">
        <f t="shared" si="9"/>
        <v>2</v>
      </c>
      <c r="H271" s="216">
        <v>43708</v>
      </c>
      <c r="I271" s="164">
        <v>2000</v>
      </c>
    </row>
    <row r="272" spans="1:9" outlineLevel="1" x14ac:dyDescent="0.35">
      <c r="A272" s="122" t="s">
        <v>68</v>
      </c>
      <c r="B272" s="217" t="s">
        <v>671</v>
      </c>
      <c r="C272" s="122" t="s">
        <v>69</v>
      </c>
      <c r="D272" s="122" t="s">
        <v>672</v>
      </c>
      <c r="E272" s="166">
        <v>0</v>
      </c>
      <c r="F272" s="166">
        <v>2</v>
      </c>
      <c r="G272" s="166">
        <f t="shared" si="9"/>
        <v>2</v>
      </c>
      <c r="H272" s="216">
        <v>43708</v>
      </c>
      <c r="I272" s="164">
        <v>2000</v>
      </c>
    </row>
    <row r="273" spans="1:9" ht="15" thickBot="1" x14ac:dyDescent="0.4">
      <c r="A273" s="84" t="s">
        <v>68</v>
      </c>
      <c r="B273" s="212"/>
      <c r="C273" s="93" t="s">
        <v>69</v>
      </c>
      <c r="D273" s="135">
        <f>COUNTA(D205:D272)</f>
        <v>68</v>
      </c>
      <c r="E273" s="94">
        <f>SUM(E205:E272)</f>
        <v>278</v>
      </c>
      <c r="F273" s="94">
        <f>SUM(F205:F272)</f>
        <v>131</v>
      </c>
      <c r="G273" s="94">
        <f>SUM(G205:G272)</f>
        <v>409</v>
      </c>
      <c r="H273" s="193">
        <v>43708</v>
      </c>
      <c r="I273" s="136">
        <f>AVERAGE(I205:I272)</f>
        <v>1692.6470588235295</v>
      </c>
    </row>
    <row r="274" spans="1:9" outlineLevel="1" x14ac:dyDescent="0.35">
      <c r="A274" s="85" t="s">
        <v>70</v>
      </c>
      <c r="B274" s="215" t="s">
        <v>673</v>
      </c>
      <c r="C274" s="99" t="s">
        <v>71</v>
      </c>
      <c r="D274" s="85" t="s">
        <v>674</v>
      </c>
      <c r="E274" s="111">
        <v>4</v>
      </c>
      <c r="F274" s="111">
        <v>5</v>
      </c>
      <c r="G274" s="112">
        <f t="shared" ref="G274:G305" si="10">E274+F274</f>
        <v>9</v>
      </c>
      <c r="H274" s="213">
        <v>43774</v>
      </c>
      <c r="I274" s="123">
        <v>50</v>
      </c>
    </row>
    <row r="275" spans="1:9" outlineLevel="1" x14ac:dyDescent="0.35">
      <c r="A275" s="83" t="s">
        <v>70</v>
      </c>
      <c r="B275" s="214" t="s">
        <v>675</v>
      </c>
      <c r="C275" s="92" t="s">
        <v>71</v>
      </c>
      <c r="D275" s="83" t="s">
        <v>676</v>
      </c>
      <c r="E275" s="89">
        <v>10</v>
      </c>
      <c r="F275" s="89">
        <v>6</v>
      </c>
      <c r="G275" s="90">
        <f t="shared" si="10"/>
        <v>16</v>
      </c>
      <c r="H275" s="213">
        <v>43774</v>
      </c>
      <c r="I275" s="91">
        <v>52</v>
      </c>
    </row>
    <row r="276" spans="1:9" outlineLevel="1" x14ac:dyDescent="0.35">
      <c r="A276" s="83" t="s">
        <v>70</v>
      </c>
      <c r="B276" s="214" t="s">
        <v>677</v>
      </c>
      <c r="C276" s="92" t="s">
        <v>71</v>
      </c>
      <c r="D276" s="83" t="s">
        <v>678</v>
      </c>
      <c r="E276" s="89">
        <v>6</v>
      </c>
      <c r="F276" s="89">
        <v>2</v>
      </c>
      <c r="G276" s="90">
        <f t="shared" si="10"/>
        <v>8</v>
      </c>
      <c r="H276" s="213">
        <v>43774</v>
      </c>
      <c r="I276" s="91">
        <v>52</v>
      </c>
    </row>
    <row r="277" spans="1:9" outlineLevel="1" x14ac:dyDescent="0.35">
      <c r="A277" s="83" t="s">
        <v>70</v>
      </c>
      <c r="B277" s="214" t="s">
        <v>679</v>
      </c>
      <c r="C277" s="92" t="s">
        <v>71</v>
      </c>
      <c r="D277" s="83" t="s">
        <v>680</v>
      </c>
      <c r="E277" s="89">
        <v>1</v>
      </c>
      <c r="F277" s="89">
        <v>4</v>
      </c>
      <c r="G277" s="90">
        <f t="shared" si="10"/>
        <v>5</v>
      </c>
      <c r="H277" s="213">
        <v>43774</v>
      </c>
      <c r="I277" s="91">
        <v>30</v>
      </c>
    </row>
    <row r="278" spans="1:9" outlineLevel="1" x14ac:dyDescent="0.35">
      <c r="A278" s="83" t="s">
        <v>70</v>
      </c>
      <c r="B278" s="214" t="s">
        <v>681</v>
      </c>
      <c r="C278" s="92" t="s">
        <v>71</v>
      </c>
      <c r="D278" s="83" t="s">
        <v>682</v>
      </c>
      <c r="E278" s="89">
        <v>4</v>
      </c>
      <c r="F278" s="89">
        <v>5</v>
      </c>
      <c r="G278" s="90">
        <f t="shared" si="10"/>
        <v>9</v>
      </c>
      <c r="H278" s="213">
        <v>43774</v>
      </c>
      <c r="I278" s="91">
        <v>50</v>
      </c>
    </row>
    <row r="279" spans="1:9" outlineLevel="1" x14ac:dyDescent="0.35">
      <c r="A279" s="83" t="s">
        <v>70</v>
      </c>
      <c r="B279" s="214" t="s">
        <v>683</v>
      </c>
      <c r="C279" s="92" t="s">
        <v>71</v>
      </c>
      <c r="D279" s="83" t="s">
        <v>684</v>
      </c>
      <c r="E279" s="89">
        <v>5</v>
      </c>
      <c r="F279" s="89">
        <v>4</v>
      </c>
      <c r="G279" s="90">
        <f t="shared" si="10"/>
        <v>9</v>
      </c>
      <c r="H279" s="213">
        <v>43774</v>
      </c>
      <c r="I279" s="91">
        <v>30</v>
      </c>
    </row>
    <row r="280" spans="1:9" outlineLevel="1" x14ac:dyDescent="0.35">
      <c r="A280" s="83" t="s">
        <v>70</v>
      </c>
      <c r="B280" s="214" t="s">
        <v>685</v>
      </c>
      <c r="C280" s="92" t="s">
        <v>71</v>
      </c>
      <c r="D280" s="83" t="s">
        <v>686</v>
      </c>
      <c r="E280" s="89">
        <v>1</v>
      </c>
      <c r="F280" s="89">
        <v>2</v>
      </c>
      <c r="G280" s="90">
        <f t="shared" si="10"/>
        <v>3</v>
      </c>
      <c r="H280" s="213">
        <v>43774</v>
      </c>
      <c r="I280" s="91">
        <v>50</v>
      </c>
    </row>
    <row r="281" spans="1:9" outlineLevel="1" x14ac:dyDescent="0.35">
      <c r="A281" s="83" t="s">
        <v>70</v>
      </c>
      <c r="B281" s="214" t="s">
        <v>687</v>
      </c>
      <c r="C281" s="92" t="s">
        <v>71</v>
      </c>
      <c r="D281" s="83" t="s">
        <v>688</v>
      </c>
      <c r="E281" s="89">
        <v>3</v>
      </c>
      <c r="F281" s="89">
        <v>8</v>
      </c>
      <c r="G281" s="90">
        <f t="shared" si="10"/>
        <v>11</v>
      </c>
      <c r="H281" s="213">
        <v>43774</v>
      </c>
      <c r="I281" s="91">
        <v>30</v>
      </c>
    </row>
    <row r="282" spans="1:9" outlineLevel="1" x14ac:dyDescent="0.35">
      <c r="A282" s="83" t="s">
        <v>70</v>
      </c>
      <c r="B282" s="214" t="s">
        <v>689</v>
      </c>
      <c r="C282" s="92" t="s">
        <v>71</v>
      </c>
      <c r="D282" s="83" t="s">
        <v>690</v>
      </c>
      <c r="E282" s="89">
        <v>2</v>
      </c>
      <c r="F282" s="89">
        <v>3</v>
      </c>
      <c r="G282" s="90">
        <f t="shared" si="10"/>
        <v>5</v>
      </c>
      <c r="H282" s="213">
        <v>43774</v>
      </c>
      <c r="I282" s="91">
        <v>360</v>
      </c>
    </row>
    <row r="283" spans="1:9" outlineLevel="1" x14ac:dyDescent="0.35">
      <c r="A283" s="83" t="s">
        <v>70</v>
      </c>
      <c r="B283" s="214" t="s">
        <v>691</v>
      </c>
      <c r="C283" s="92" t="s">
        <v>71</v>
      </c>
      <c r="D283" s="92" t="s">
        <v>692</v>
      </c>
      <c r="E283" s="89">
        <v>2</v>
      </c>
      <c r="F283" s="89">
        <v>3</v>
      </c>
      <c r="G283" s="90">
        <f t="shared" si="10"/>
        <v>5</v>
      </c>
      <c r="H283" s="213">
        <v>43774</v>
      </c>
      <c r="I283" s="91">
        <v>305</v>
      </c>
    </row>
    <row r="284" spans="1:9" outlineLevel="1" x14ac:dyDescent="0.35">
      <c r="A284" s="83" t="s">
        <v>70</v>
      </c>
      <c r="B284" s="214" t="s">
        <v>693</v>
      </c>
      <c r="C284" s="92" t="s">
        <v>71</v>
      </c>
      <c r="D284" s="92" t="s">
        <v>694</v>
      </c>
      <c r="E284" s="89">
        <v>4</v>
      </c>
      <c r="F284" s="89">
        <v>8</v>
      </c>
      <c r="G284" s="90">
        <f t="shared" si="10"/>
        <v>12</v>
      </c>
      <c r="H284" s="213">
        <v>43774</v>
      </c>
      <c r="I284" s="91">
        <v>30</v>
      </c>
    </row>
    <row r="285" spans="1:9" outlineLevel="1" x14ac:dyDescent="0.35">
      <c r="A285" s="83" t="s">
        <v>70</v>
      </c>
      <c r="B285" s="214" t="s">
        <v>695</v>
      </c>
      <c r="C285" s="92" t="s">
        <v>71</v>
      </c>
      <c r="D285" s="92" t="s">
        <v>696</v>
      </c>
      <c r="E285" s="89">
        <v>3</v>
      </c>
      <c r="F285" s="89">
        <v>5</v>
      </c>
      <c r="G285" s="90">
        <f t="shared" si="10"/>
        <v>8</v>
      </c>
      <c r="H285" s="213">
        <v>43774</v>
      </c>
      <c r="I285" s="91">
        <v>300</v>
      </c>
    </row>
    <row r="286" spans="1:9" outlineLevel="1" x14ac:dyDescent="0.35">
      <c r="A286" s="83" t="s">
        <v>70</v>
      </c>
      <c r="B286" s="214" t="s">
        <v>697</v>
      </c>
      <c r="C286" s="92" t="s">
        <v>71</v>
      </c>
      <c r="D286" s="92" t="s">
        <v>698</v>
      </c>
      <c r="E286" s="89">
        <v>2</v>
      </c>
      <c r="F286" s="89">
        <v>2</v>
      </c>
      <c r="G286" s="90">
        <f t="shared" si="10"/>
        <v>4</v>
      </c>
      <c r="H286" s="213">
        <v>43774</v>
      </c>
      <c r="I286" s="91">
        <v>500</v>
      </c>
    </row>
    <row r="287" spans="1:9" outlineLevel="1" x14ac:dyDescent="0.35">
      <c r="A287" s="83" t="s">
        <v>70</v>
      </c>
      <c r="B287" s="214" t="s">
        <v>699</v>
      </c>
      <c r="C287" s="92" t="s">
        <v>71</v>
      </c>
      <c r="D287" s="92" t="s">
        <v>700</v>
      </c>
      <c r="E287" s="89">
        <v>1</v>
      </c>
      <c r="F287" s="89">
        <v>2</v>
      </c>
      <c r="G287" s="90">
        <f t="shared" si="10"/>
        <v>3</v>
      </c>
      <c r="H287" s="213">
        <v>43774</v>
      </c>
      <c r="I287" s="91">
        <v>10</v>
      </c>
    </row>
    <row r="288" spans="1:9" outlineLevel="1" x14ac:dyDescent="0.35">
      <c r="A288" s="83" t="s">
        <v>70</v>
      </c>
      <c r="B288" s="214" t="s">
        <v>701</v>
      </c>
      <c r="C288" s="92" t="s">
        <v>71</v>
      </c>
      <c r="D288" s="92" t="s">
        <v>702</v>
      </c>
      <c r="E288" s="89">
        <v>5</v>
      </c>
      <c r="F288" s="89">
        <v>4</v>
      </c>
      <c r="G288" s="90">
        <f t="shared" si="10"/>
        <v>9</v>
      </c>
      <c r="H288" s="213">
        <v>43774</v>
      </c>
      <c r="I288" s="91">
        <v>30</v>
      </c>
    </row>
    <row r="289" spans="1:9" outlineLevel="1" x14ac:dyDescent="0.35">
      <c r="A289" s="83" t="s">
        <v>70</v>
      </c>
      <c r="B289" s="214" t="s">
        <v>703</v>
      </c>
      <c r="C289" s="92" t="s">
        <v>71</v>
      </c>
      <c r="D289" s="92" t="s">
        <v>704</v>
      </c>
      <c r="E289" s="89">
        <v>3</v>
      </c>
      <c r="F289" s="89">
        <v>5</v>
      </c>
      <c r="G289" s="90">
        <f t="shared" si="10"/>
        <v>8</v>
      </c>
      <c r="H289" s="213">
        <v>43774</v>
      </c>
      <c r="I289" s="91">
        <v>30</v>
      </c>
    </row>
    <row r="290" spans="1:9" outlineLevel="1" x14ac:dyDescent="0.35">
      <c r="A290" s="83" t="s">
        <v>70</v>
      </c>
      <c r="B290" s="214" t="s">
        <v>705</v>
      </c>
      <c r="C290" s="92" t="s">
        <v>71</v>
      </c>
      <c r="D290" s="92" t="s">
        <v>706</v>
      </c>
      <c r="E290" s="89">
        <v>3</v>
      </c>
      <c r="F290" s="89">
        <v>5</v>
      </c>
      <c r="G290" s="90">
        <f t="shared" si="10"/>
        <v>8</v>
      </c>
      <c r="H290" s="213">
        <v>43774</v>
      </c>
      <c r="I290" s="91">
        <v>30</v>
      </c>
    </row>
    <row r="291" spans="1:9" outlineLevel="1" x14ac:dyDescent="0.35">
      <c r="A291" s="83" t="s">
        <v>70</v>
      </c>
      <c r="B291" s="214" t="s">
        <v>707</v>
      </c>
      <c r="C291" s="92" t="s">
        <v>71</v>
      </c>
      <c r="D291" s="92" t="s">
        <v>708</v>
      </c>
      <c r="E291" s="89">
        <v>1</v>
      </c>
      <c r="F291" s="89">
        <v>2</v>
      </c>
      <c r="G291" s="90">
        <f t="shared" si="10"/>
        <v>3</v>
      </c>
      <c r="H291" s="213">
        <v>43774</v>
      </c>
      <c r="I291" s="91">
        <v>20</v>
      </c>
    </row>
    <row r="292" spans="1:9" outlineLevel="1" x14ac:dyDescent="0.35">
      <c r="A292" s="83" t="s">
        <v>70</v>
      </c>
      <c r="B292" s="214" t="s">
        <v>709</v>
      </c>
      <c r="C292" s="92" t="s">
        <v>71</v>
      </c>
      <c r="D292" s="92" t="s">
        <v>710</v>
      </c>
      <c r="E292" s="89">
        <v>4</v>
      </c>
      <c r="F292" s="89">
        <v>6</v>
      </c>
      <c r="G292" s="90">
        <f t="shared" si="10"/>
        <v>10</v>
      </c>
      <c r="H292" s="213">
        <v>43774</v>
      </c>
      <c r="I292" s="91">
        <v>30</v>
      </c>
    </row>
    <row r="293" spans="1:9" outlineLevel="1" x14ac:dyDescent="0.35">
      <c r="A293" s="83" t="s">
        <v>70</v>
      </c>
      <c r="B293" s="214" t="s">
        <v>711</v>
      </c>
      <c r="C293" s="92" t="s">
        <v>71</v>
      </c>
      <c r="D293" s="83" t="s">
        <v>712</v>
      </c>
      <c r="E293" s="89">
        <v>1</v>
      </c>
      <c r="F293" s="89">
        <v>5</v>
      </c>
      <c r="G293" s="90">
        <f t="shared" si="10"/>
        <v>6</v>
      </c>
      <c r="H293" s="213">
        <v>43774</v>
      </c>
      <c r="I293" s="91">
        <v>30</v>
      </c>
    </row>
    <row r="294" spans="1:9" outlineLevel="1" x14ac:dyDescent="0.35">
      <c r="A294" s="83" t="s">
        <v>70</v>
      </c>
      <c r="B294" s="214" t="s">
        <v>713</v>
      </c>
      <c r="C294" s="92" t="s">
        <v>71</v>
      </c>
      <c r="D294" s="83" t="s">
        <v>714</v>
      </c>
      <c r="E294" s="89">
        <v>1</v>
      </c>
      <c r="F294" s="89">
        <v>3</v>
      </c>
      <c r="G294" s="90">
        <f t="shared" si="10"/>
        <v>4</v>
      </c>
      <c r="H294" s="213">
        <v>43774</v>
      </c>
      <c r="I294" s="91">
        <v>20</v>
      </c>
    </row>
    <row r="295" spans="1:9" outlineLevel="1" x14ac:dyDescent="0.35">
      <c r="A295" s="83" t="s">
        <v>70</v>
      </c>
      <c r="B295" s="214" t="s">
        <v>715</v>
      </c>
      <c r="C295" s="92" t="s">
        <v>71</v>
      </c>
      <c r="D295" s="83" t="s">
        <v>716</v>
      </c>
      <c r="E295" s="89">
        <v>2</v>
      </c>
      <c r="F295" s="89">
        <v>4</v>
      </c>
      <c r="G295" s="90">
        <f t="shared" si="10"/>
        <v>6</v>
      </c>
      <c r="H295" s="213">
        <v>43774</v>
      </c>
      <c r="I295" s="91">
        <v>30</v>
      </c>
    </row>
    <row r="296" spans="1:9" outlineLevel="1" x14ac:dyDescent="0.35">
      <c r="A296" s="83" t="s">
        <v>70</v>
      </c>
      <c r="B296" s="214" t="s">
        <v>717</v>
      </c>
      <c r="C296" s="92" t="s">
        <v>71</v>
      </c>
      <c r="D296" s="83" t="s">
        <v>718</v>
      </c>
      <c r="E296" s="89">
        <v>2</v>
      </c>
      <c r="F296" s="89">
        <v>2</v>
      </c>
      <c r="G296" s="90">
        <f t="shared" si="10"/>
        <v>4</v>
      </c>
      <c r="H296" s="213">
        <v>43774</v>
      </c>
      <c r="I296" s="91">
        <v>50</v>
      </c>
    </row>
    <row r="297" spans="1:9" outlineLevel="1" x14ac:dyDescent="0.35">
      <c r="A297" s="83" t="s">
        <v>70</v>
      </c>
      <c r="B297" s="214" t="s">
        <v>719</v>
      </c>
      <c r="C297" s="92" t="s">
        <v>71</v>
      </c>
      <c r="D297" s="92" t="s">
        <v>720</v>
      </c>
      <c r="E297" s="89">
        <v>4</v>
      </c>
      <c r="F297" s="89">
        <v>2</v>
      </c>
      <c r="G297" s="90">
        <f t="shared" si="10"/>
        <v>6</v>
      </c>
      <c r="H297" s="213">
        <v>43774</v>
      </c>
      <c r="I297" s="91">
        <v>20</v>
      </c>
    </row>
    <row r="298" spans="1:9" outlineLevel="1" x14ac:dyDescent="0.35">
      <c r="A298" s="83" t="s">
        <v>70</v>
      </c>
      <c r="B298" s="214" t="s">
        <v>721</v>
      </c>
      <c r="C298" s="92" t="s">
        <v>71</v>
      </c>
      <c r="D298" s="92" t="s">
        <v>722</v>
      </c>
      <c r="E298" s="89">
        <v>2</v>
      </c>
      <c r="F298" s="89">
        <v>2</v>
      </c>
      <c r="G298" s="90">
        <f t="shared" si="10"/>
        <v>4</v>
      </c>
      <c r="H298" s="213">
        <v>43774</v>
      </c>
      <c r="I298" s="91">
        <v>20</v>
      </c>
    </row>
    <row r="299" spans="1:9" outlineLevel="1" x14ac:dyDescent="0.35">
      <c r="A299" s="83" t="s">
        <v>70</v>
      </c>
      <c r="B299" s="214" t="s">
        <v>723</v>
      </c>
      <c r="C299" s="92" t="s">
        <v>71</v>
      </c>
      <c r="D299" s="92" t="s">
        <v>724</v>
      </c>
      <c r="E299" s="89">
        <v>3</v>
      </c>
      <c r="F299" s="89">
        <v>2</v>
      </c>
      <c r="G299" s="90">
        <f t="shared" si="10"/>
        <v>5</v>
      </c>
      <c r="H299" s="213">
        <v>43774</v>
      </c>
      <c r="I299" s="91">
        <v>20</v>
      </c>
    </row>
    <row r="300" spans="1:9" outlineLevel="1" x14ac:dyDescent="0.35">
      <c r="A300" s="83" t="s">
        <v>70</v>
      </c>
      <c r="B300" s="214" t="s">
        <v>725</v>
      </c>
      <c r="C300" s="92" t="s">
        <v>71</v>
      </c>
      <c r="D300" s="92" t="s">
        <v>726</v>
      </c>
      <c r="E300" s="89">
        <v>2</v>
      </c>
      <c r="F300" s="89">
        <v>7</v>
      </c>
      <c r="G300" s="90">
        <f t="shared" si="10"/>
        <v>9</v>
      </c>
      <c r="H300" s="213">
        <v>43774</v>
      </c>
      <c r="I300" s="91">
        <v>30</v>
      </c>
    </row>
    <row r="301" spans="1:9" outlineLevel="1" x14ac:dyDescent="0.35">
      <c r="A301" s="83" t="s">
        <v>70</v>
      </c>
      <c r="B301" s="214" t="s">
        <v>727</v>
      </c>
      <c r="C301" s="92" t="s">
        <v>71</v>
      </c>
      <c r="D301" s="92" t="s">
        <v>728</v>
      </c>
      <c r="E301" s="89">
        <v>1</v>
      </c>
      <c r="F301" s="89">
        <v>6</v>
      </c>
      <c r="G301" s="90">
        <f t="shared" si="10"/>
        <v>7</v>
      </c>
      <c r="H301" s="213">
        <v>43774</v>
      </c>
      <c r="I301" s="91">
        <v>50</v>
      </c>
    </row>
    <row r="302" spans="1:9" outlineLevel="1" x14ac:dyDescent="0.35">
      <c r="A302" s="83" t="s">
        <v>70</v>
      </c>
      <c r="B302" s="214" t="s">
        <v>729</v>
      </c>
      <c r="C302" s="92" t="s">
        <v>71</v>
      </c>
      <c r="D302" s="92" t="s">
        <v>730</v>
      </c>
      <c r="E302" s="89">
        <v>2</v>
      </c>
      <c r="F302" s="89">
        <v>6</v>
      </c>
      <c r="G302" s="90">
        <f t="shared" si="10"/>
        <v>8</v>
      </c>
      <c r="H302" s="213">
        <v>43774</v>
      </c>
      <c r="I302" s="91">
        <v>30</v>
      </c>
    </row>
    <row r="303" spans="1:9" outlineLevel="1" x14ac:dyDescent="0.35">
      <c r="A303" s="83" t="s">
        <v>70</v>
      </c>
      <c r="B303" s="214" t="s">
        <v>731</v>
      </c>
      <c r="C303" s="92" t="s">
        <v>71</v>
      </c>
      <c r="D303" s="92" t="s">
        <v>732</v>
      </c>
      <c r="E303" s="89">
        <v>1</v>
      </c>
      <c r="F303" s="89">
        <v>3</v>
      </c>
      <c r="G303" s="90">
        <f t="shared" si="10"/>
        <v>4</v>
      </c>
      <c r="H303" s="213">
        <v>43774</v>
      </c>
      <c r="I303" s="91">
        <v>30</v>
      </c>
    </row>
    <row r="304" spans="1:9" outlineLevel="1" x14ac:dyDescent="0.35">
      <c r="A304" s="83" t="s">
        <v>70</v>
      </c>
      <c r="B304" s="214" t="s">
        <v>733</v>
      </c>
      <c r="C304" s="92" t="s">
        <v>71</v>
      </c>
      <c r="D304" s="92" t="s">
        <v>734</v>
      </c>
      <c r="E304" s="89">
        <v>1</v>
      </c>
      <c r="F304" s="89">
        <v>5</v>
      </c>
      <c r="G304" s="90">
        <f t="shared" si="10"/>
        <v>6</v>
      </c>
      <c r="H304" s="213">
        <v>43774</v>
      </c>
      <c r="I304" s="91">
        <v>50</v>
      </c>
    </row>
    <row r="305" spans="1:9" outlineLevel="1" x14ac:dyDescent="0.35">
      <c r="A305" s="83" t="s">
        <v>70</v>
      </c>
      <c r="B305" s="214" t="s">
        <v>735</v>
      </c>
      <c r="C305" s="92" t="s">
        <v>71</v>
      </c>
      <c r="D305" s="92" t="s">
        <v>736</v>
      </c>
      <c r="E305" s="89">
        <v>1</v>
      </c>
      <c r="F305" s="89">
        <v>7</v>
      </c>
      <c r="G305" s="90">
        <f t="shared" si="10"/>
        <v>8</v>
      </c>
      <c r="H305" s="213">
        <v>43774</v>
      </c>
      <c r="I305" s="91">
        <v>30</v>
      </c>
    </row>
    <row r="306" spans="1:9" outlineLevel="1" x14ac:dyDescent="0.35">
      <c r="A306" s="83" t="s">
        <v>70</v>
      </c>
      <c r="B306" s="214" t="s">
        <v>737</v>
      </c>
      <c r="C306" s="92" t="s">
        <v>71</v>
      </c>
      <c r="D306" s="92" t="s">
        <v>738</v>
      </c>
      <c r="E306" s="89">
        <v>2</v>
      </c>
      <c r="F306" s="89">
        <v>9</v>
      </c>
      <c r="G306" s="90">
        <f t="shared" ref="G306:G337" si="11">E306+F306</f>
        <v>11</v>
      </c>
      <c r="H306" s="213">
        <v>43774</v>
      </c>
      <c r="I306" s="91">
        <v>30</v>
      </c>
    </row>
    <row r="307" spans="1:9" outlineLevel="1" x14ac:dyDescent="0.35">
      <c r="A307" s="83" t="s">
        <v>70</v>
      </c>
      <c r="B307" s="214" t="s">
        <v>739</v>
      </c>
      <c r="C307" s="92" t="s">
        <v>71</v>
      </c>
      <c r="D307" s="92" t="s">
        <v>740</v>
      </c>
      <c r="E307" s="89">
        <v>3</v>
      </c>
      <c r="F307" s="89">
        <v>5</v>
      </c>
      <c r="G307" s="90">
        <f t="shared" si="11"/>
        <v>8</v>
      </c>
      <c r="H307" s="213">
        <v>43774</v>
      </c>
      <c r="I307" s="91">
        <v>50</v>
      </c>
    </row>
    <row r="308" spans="1:9" outlineLevel="1" x14ac:dyDescent="0.35">
      <c r="A308" s="83" t="s">
        <v>70</v>
      </c>
      <c r="B308" s="214" t="s">
        <v>741</v>
      </c>
      <c r="C308" s="92" t="s">
        <v>71</v>
      </c>
      <c r="D308" s="92" t="s">
        <v>742</v>
      </c>
      <c r="E308" s="89">
        <v>2</v>
      </c>
      <c r="F308" s="89">
        <v>5</v>
      </c>
      <c r="G308" s="90">
        <f t="shared" si="11"/>
        <v>7</v>
      </c>
      <c r="H308" s="213">
        <v>43774</v>
      </c>
      <c r="I308" s="91">
        <v>50</v>
      </c>
    </row>
    <row r="309" spans="1:9" outlineLevel="1" x14ac:dyDescent="0.35">
      <c r="A309" s="83" t="s">
        <v>70</v>
      </c>
      <c r="B309" s="214" t="s">
        <v>743</v>
      </c>
      <c r="C309" s="92" t="s">
        <v>71</v>
      </c>
      <c r="D309" s="92" t="s">
        <v>744</v>
      </c>
      <c r="E309" s="89">
        <v>1</v>
      </c>
      <c r="F309" s="89">
        <v>7</v>
      </c>
      <c r="G309" s="90">
        <f t="shared" si="11"/>
        <v>8</v>
      </c>
      <c r="H309" s="213">
        <v>43774</v>
      </c>
      <c r="I309" s="91">
        <v>50</v>
      </c>
    </row>
    <row r="310" spans="1:9" outlineLevel="1" x14ac:dyDescent="0.35">
      <c r="A310" s="83" t="s">
        <v>70</v>
      </c>
      <c r="B310" s="214" t="s">
        <v>745</v>
      </c>
      <c r="C310" s="92" t="s">
        <v>71</v>
      </c>
      <c r="D310" s="92" t="s">
        <v>746</v>
      </c>
      <c r="E310" s="89">
        <v>6</v>
      </c>
      <c r="F310" s="89">
        <v>2</v>
      </c>
      <c r="G310" s="90">
        <f t="shared" si="11"/>
        <v>8</v>
      </c>
      <c r="H310" s="213">
        <v>43774</v>
      </c>
      <c r="I310" s="91">
        <v>50</v>
      </c>
    </row>
    <row r="311" spans="1:9" outlineLevel="1" x14ac:dyDescent="0.35">
      <c r="A311" s="83" t="s">
        <v>70</v>
      </c>
      <c r="B311" s="214" t="s">
        <v>747</v>
      </c>
      <c r="C311" s="92" t="s">
        <v>71</v>
      </c>
      <c r="D311" s="92" t="s">
        <v>748</v>
      </c>
      <c r="E311" s="89">
        <v>3</v>
      </c>
      <c r="F311" s="89">
        <v>5</v>
      </c>
      <c r="G311" s="90">
        <f t="shared" si="11"/>
        <v>8</v>
      </c>
      <c r="H311" s="213">
        <v>43774</v>
      </c>
      <c r="I311" s="91">
        <v>30</v>
      </c>
    </row>
    <row r="312" spans="1:9" outlineLevel="1" x14ac:dyDescent="0.35">
      <c r="A312" s="83" t="s">
        <v>70</v>
      </c>
      <c r="B312" s="214" t="s">
        <v>749</v>
      </c>
      <c r="C312" s="92" t="s">
        <v>71</v>
      </c>
      <c r="D312" s="92" t="s">
        <v>750</v>
      </c>
      <c r="E312" s="89">
        <v>5</v>
      </c>
      <c r="F312" s="89">
        <v>5</v>
      </c>
      <c r="G312" s="90">
        <f t="shared" si="11"/>
        <v>10</v>
      </c>
      <c r="H312" s="213">
        <v>43774</v>
      </c>
      <c r="I312" s="91">
        <v>30</v>
      </c>
    </row>
    <row r="313" spans="1:9" outlineLevel="1" x14ac:dyDescent="0.35">
      <c r="A313" s="83" t="s">
        <v>70</v>
      </c>
      <c r="B313" s="214" t="s">
        <v>751</v>
      </c>
      <c r="C313" s="92" t="s">
        <v>71</v>
      </c>
      <c r="D313" s="92" t="s">
        <v>752</v>
      </c>
      <c r="E313" s="89">
        <v>1</v>
      </c>
      <c r="F313" s="89">
        <v>5</v>
      </c>
      <c r="G313" s="90">
        <f t="shared" si="11"/>
        <v>6</v>
      </c>
      <c r="H313" s="213">
        <v>43774</v>
      </c>
      <c r="I313" s="91">
        <v>30</v>
      </c>
    </row>
    <row r="314" spans="1:9" outlineLevel="1" x14ac:dyDescent="0.35">
      <c r="A314" s="83" t="s">
        <v>70</v>
      </c>
      <c r="B314" s="214" t="s">
        <v>753</v>
      </c>
      <c r="C314" s="92" t="s">
        <v>71</v>
      </c>
      <c r="D314" s="92" t="s">
        <v>754</v>
      </c>
      <c r="E314" s="89">
        <v>1</v>
      </c>
      <c r="F314" s="89">
        <v>5</v>
      </c>
      <c r="G314" s="90">
        <f t="shared" si="11"/>
        <v>6</v>
      </c>
      <c r="H314" s="213">
        <v>43774</v>
      </c>
      <c r="I314" s="91">
        <v>50</v>
      </c>
    </row>
    <row r="315" spans="1:9" outlineLevel="1" x14ac:dyDescent="0.35">
      <c r="A315" s="83" t="s">
        <v>70</v>
      </c>
      <c r="B315" s="214" t="s">
        <v>755</v>
      </c>
      <c r="C315" s="92" t="s">
        <v>71</v>
      </c>
      <c r="D315" s="92" t="s">
        <v>756</v>
      </c>
      <c r="E315" s="89">
        <v>1</v>
      </c>
      <c r="F315" s="89">
        <v>3</v>
      </c>
      <c r="G315" s="90">
        <f t="shared" si="11"/>
        <v>4</v>
      </c>
      <c r="H315" s="213">
        <v>43774</v>
      </c>
      <c r="I315" s="91">
        <v>30</v>
      </c>
    </row>
    <row r="316" spans="1:9" outlineLevel="1" x14ac:dyDescent="0.35">
      <c r="A316" s="83" t="s">
        <v>70</v>
      </c>
      <c r="B316" s="214" t="s">
        <v>757</v>
      </c>
      <c r="C316" s="92" t="s">
        <v>71</v>
      </c>
      <c r="D316" s="83" t="s">
        <v>758</v>
      </c>
      <c r="E316" s="89">
        <v>2</v>
      </c>
      <c r="F316" s="89">
        <v>4</v>
      </c>
      <c r="G316" s="90">
        <f t="shared" si="11"/>
        <v>6</v>
      </c>
      <c r="H316" s="213">
        <v>43774</v>
      </c>
      <c r="I316" s="91">
        <v>30</v>
      </c>
    </row>
    <row r="317" spans="1:9" outlineLevel="1" x14ac:dyDescent="0.35">
      <c r="A317" s="83" t="s">
        <v>70</v>
      </c>
      <c r="B317" s="214" t="s">
        <v>759</v>
      </c>
      <c r="C317" s="92" t="s">
        <v>71</v>
      </c>
      <c r="D317" s="92" t="s">
        <v>760</v>
      </c>
      <c r="E317" s="89">
        <v>3</v>
      </c>
      <c r="F317" s="89">
        <v>3</v>
      </c>
      <c r="G317" s="90">
        <f t="shared" si="11"/>
        <v>6</v>
      </c>
      <c r="H317" s="213">
        <v>43774</v>
      </c>
      <c r="I317" s="91">
        <v>50</v>
      </c>
    </row>
    <row r="318" spans="1:9" outlineLevel="1" x14ac:dyDescent="0.35">
      <c r="A318" s="83" t="s">
        <v>70</v>
      </c>
      <c r="B318" s="214" t="s">
        <v>761</v>
      </c>
      <c r="C318" s="92" t="s">
        <v>71</v>
      </c>
      <c r="D318" s="92" t="s">
        <v>762</v>
      </c>
      <c r="E318" s="89">
        <v>1</v>
      </c>
      <c r="F318" s="89">
        <v>4</v>
      </c>
      <c r="G318" s="90">
        <f t="shared" si="11"/>
        <v>5</v>
      </c>
      <c r="H318" s="213">
        <v>43774</v>
      </c>
      <c r="I318" s="91">
        <v>30</v>
      </c>
    </row>
    <row r="319" spans="1:9" outlineLevel="1" x14ac:dyDescent="0.35">
      <c r="A319" s="83" t="s">
        <v>70</v>
      </c>
      <c r="B319" s="214" t="s">
        <v>763</v>
      </c>
      <c r="C319" s="92" t="s">
        <v>71</v>
      </c>
      <c r="D319" s="92" t="s">
        <v>764</v>
      </c>
      <c r="E319" s="89">
        <v>2</v>
      </c>
      <c r="F319" s="89">
        <v>4</v>
      </c>
      <c r="G319" s="90">
        <f t="shared" si="11"/>
        <v>6</v>
      </c>
      <c r="H319" s="213">
        <v>43774</v>
      </c>
      <c r="I319" s="91">
        <v>30</v>
      </c>
    </row>
    <row r="320" spans="1:9" outlineLevel="1" x14ac:dyDescent="0.35">
      <c r="A320" s="83" t="s">
        <v>70</v>
      </c>
      <c r="B320" s="214" t="s">
        <v>765</v>
      </c>
      <c r="C320" s="92" t="s">
        <v>71</v>
      </c>
      <c r="D320" s="92" t="s">
        <v>766</v>
      </c>
      <c r="E320" s="89">
        <v>1</v>
      </c>
      <c r="F320" s="89">
        <v>4</v>
      </c>
      <c r="G320" s="90">
        <f t="shared" si="11"/>
        <v>5</v>
      </c>
      <c r="H320" s="213">
        <v>43774</v>
      </c>
      <c r="I320" s="91">
        <v>20</v>
      </c>
    </row>
    <row r="321" spans="1:9" outlineLevel="1" x14ac:dyDescent="0.35">
      <c r="A321" s="83" t="s">
        <v>70</v>
      </c>
      <c r="B321" s="214" t="s">
        <v>767</v>
      </c>
      <c r="C321" s="92" t="s">
        <v>71</v>
      </c>
      <c r="D321" s="92" t="s">
        <v>768</v>
      </c>
      <c r="E321" s="89">
        <v>1</v>
      </c>
      <c r="F321" s="89">
        <v>3</v>
      </c>
      <c r="G321" s="90">
        <f t="shared" si="11"/>
        <v>4</v>
      </c>
      <c r="H321" s="213">
        <v>43774</v>
      </c>
      <c r="I321" s="91">
        <v>20</v>
      </c>
    </row>
    <row r="322" spans="1:9" outlineLevel="1" x14ac:dyDescent="0.35">
      <c r="A322" s="83" t="s">
        <v>70</v>
      </c>
      <c r="B322" s="214" t="s">
        <v>769</v>
      </c>
      <c r="C322" s="92" t="s">
        <v>71</v>
      </c>
      <c r="D322" s="92" t="s">
        <v>770</v>
      </c>
      <c r="E322" s="89">
        <v>2</v>
      </c>
      <c r="F322" s="89">
        <v>5</v>
      </c>
      <c r="G322" s="90">
        <f t="shared" si="11"/>
        <v>7</v>
      </c>
      <c r="H322" s="213">
        <v>43774</v>
      </c>
      <c r="I322" s="91">
        <v>30</v>
      </c>
    </row>
    <row r="323" spans="1:9" outlineLevel="1" x14ac:dyDescent="0.35">
      <c r="A323" s="83" t="s">
        <v>70</v>
      </c>
      <c r="B323" s="214" t="s">
        <v>771</v>
      </c>
      <c r="C323" s="92" t="s">
        <v>71</v>
      </c>
      <c r="D323" s="92" t="s">
        <v>772</v>
      </c>
      <c r="E323" s="89">
        <v>1</v>
      </c>
      <c r="F323" s="89">
        <v>5</v>
      </c>
      <c r="G323" s="90">
        <f t="shared" si="11"/>
        <v>6</v>
      </c>
      <c r="H323" s="213">
        <v>43774</v>
      </c>
      <c r="I323" s="91">
        <v>30</v>
      </c>
    </row>
    <row r="324" spans="1:9" outlineLevel="1" x14ac:dyDescent="0.35">
      <c r="A324" s="83" t="s">
        <v>70</v>
      </c>
      <c r="B324" s="214" t="s">
        <v>773</v>
      </c>
      <c r="C324" s="92" t="s">
        <v>71</v>
      </c>
      <c r="D324" s="92" t="s">
        <v>774</v>
      </c>
      <c r="E324" s="89">
        <v>2</v>
      </c>
      <c r="F324" s="89">
        <v>5</v>
      </c>
      <c r="G324" s="90">
        <f t="shared" si="11"/>
        <v>7</v>
      </c>
      <c r="H324" s="213">
        <v>43774</v>
      </c>
      <c r="I324" s="91">
        <v>25</v>
      </c>
    </row>
    <row r="325" spans="1:9" outlineLevel="1" x14ac:dyDescent="0.35">
      <c r="A325" s="83" t="s">
        <v>70</v>
      </c>
      <c r="B325" s="214" t="s">
        <v>775</v>
      </c>
      <c r="C325" s="92" t="s">
        <v>71</v>
      </c>
      <c r="D325" s="92" t="s">
        <v>776</v>
      </c>
      <c r="E325" s="89">
        <v>1</v>
      </c>
      <c r="F325" s="89">
        <v>5</v>
      </c>
      <c r="G325" s="90">
        <f t="shared" si="11"/>
        <v>6</v>
      </c>
      <c r="H325" s="213">
        <v>43774</v>
      </c>
      <c r="I325" s="91">
        <v>28</v>
      </c>
    </row>
    <row r="326" spans="1:9" outlineLevel="1" x14ac:dyDescent="0.35">
      <c r="A326" s="83" t="s">
        <v>70</v>
      </c>
      <c r="B326" s="214" t="s">
        <v>777</v>
      </c>
      <c r="C326" s="92" t="s">
        <v>71</v>
      </c>
      <c r="D326" s="92" t="s">
        <v>778</v>
      </c>
      <c r="E326" s="89">
        <v>2</v>
      </c>
      <c r="F326" s="89">
        <v>3</v>
      </c>
      <c r="G326" s="90">
        <f t="shared" si="11"/>
        <v>5</v>
      </c>
      <c r="H326" s="213">
        <v>43774</v>
      </c>
      <c r="I326" s="91">
        <v>30</v>
      </c>
    </row>
    <row r="327" spans="1:9" outlineLevel="1" x14ac:dyDescent="0.35">
      <c r="A327" s="83" t="s">
        <v>70</v>
      </c>
      <c r="B327" s="214" t="s">
        <v>779</v>
      </c>
      <c r="C327" s="92" t="s">
        <v>71</v>
      </c>
      <c r="D327" s="92" t="s">
        <v>780</v>
      </c>
      <c r="E327" s="89">
        <v>2</v>
      </c>
      <c r="F327" s="89">
        <v>2</v>
      </c>
      <c r="G327" s="90">
        <f t="shared" si="11"/>
        <v>4</v>
      </c>
      <c r="H327" s="213">
        <v>43774</v>
      </c>
      <c r="I327" s="91">
        <v>20</v>
      </c>
    </row>
    <row r="328" spans="1:9" outlineLevel="1" x14ac:dyDescent="0.35">
      <c r="A328" s="83" t="s">
        <v>70</v>
      </c>
      <c r="B328" s="214" t="s">
        <v>781</v>
      </c>
      <c r="C328" s="92" t="s">
        <v>71</v>
      </c>
      <c r="D328" s="92" t="s">
        <v>782</v>
      </c>
      <c r="E328" s="89">
        <v>1</v>
      </c>
      <c r="F328" s="89">
        <v>4</v>
      </c>
      <c r="G328" s="90">
        <f t="shared" si="11"/>
        <v>5</v>
      </c>
      <c r="H328" s="213">
        <v>43774</v>
      </c>
      <c r="I328" s="91">
        <v>10</v>
      </c>
    </row>
    <row r="329" spans="1:9" outlineLevel="1" x14ac:dyDescent="0.35">
      <c r="A329" s="83" t="s">
        <v>70</v>
      </c>
      <c r="B329" s="214" t="s">
        <v>783</v>
      </c>
      <c r="C329" s="92" t="s">
        <v>71</v>
      </c>
      <c r="D329" s="92" t="s">
        <v>784</v>
      </c>
      <c r="E329" s="89">
        <v>2</v>
      </c>
      <c r="F329" s="89">
        <v>7</v>
      </c>
      <c r="G329" s="90">
        <f t="shared" si="11"/>
        <v>9</v>
      </c>
      <c r="H329" s="213">
        <v>43774</v>
      </c>
      <c r="I329" s="91">
        <v>50</v>
      </c>
    </row>
    <row r="330" spans="1:9" outlineLevel="1" x14ac:dyDescent="0.35">
      <c r="A330" s="83" t="s">
        <v>70</v>
      </c>
      <c r="B330" s="214" t="s">
        <v>785</v>
      </c>
      <c r="C330" s="92" t="s">
        <v>71</v>
      </c>
      <c r="D330" s="92" t="s">
        <v>786</v>
      </c>
      <c r="E330" s="89">
        <v>1</v>
      </c>
      <c r="F330" s="89">
        <v>4</v>
      </c>
      <c r="G330" s="90">
        <f t="shared" si="11"/>
        <v>5</v>
      </c>
      <c r="H330" s="213">
        <v>43774</v>
      </c>
      <c r="I330" s="91">
        <v>50</v>
      </c>
    </row>
    <row r="331" spans="1:9" outlineLevel="1" x14ac:dyDescent="0.35">
      <c r="A331" s="83" t="s">
        <v>70</v>
      </c>
      <c r="B331" s="214" t="s">
        <v>787</v>
      </c>
      <c r="C331" s="92" t="s">
        <v>71</v>
      </c>
      <c r="D331" s="92" t="s">
        <v>788</v>
      </c>
      <c r="E331" s="89">
        <v>2</v>
      </c>
      <c r="F331" s="89">
        <v>7</v>
      </c>
      <c r="G331" s="90">
        <f t="shared" si="11"/>
        <v>9</v>
      </c>
      <c r="H331" s="213">
        <v>43774</v>
      </c>
      <c r="I331" s="91">
        <v>50</v>
      </c>
    </row>
    <row r="332" spans="1:9" outlineLevel="1" x14ac:dyDescent="0.35">
      <c r="A332" s="83" t="s">
        <v>70</v>
      </c>
      <c r="B332" s="214" t="s">
        <v>789</v>
      </c>
      <c r="C332" s="92" t="s">
        <v>71</v>
      </c>
      <c r="D332" s="92" t="s">
        <v>790</v>
      </c>
      <c r="E332" s="89">
        <v>1</v>
      </c>
      <c r="F332" s="89">
        <v>7</v>
      </c>
      <c r="G332" s="90">
        <f t="shared" si="11"/>
        <v>8</v>
      </c>
      <c r="H332" s="213">
        <v>43774</v>
      </c>
      <c r="I332" s="91">
        <v>50</v>
      </c>
    </row>
    <row r="333" spans="1:9" outlineLevel="1" x14ac:dyDescent="0.35">
      <c r="A333" s="83" t="s">
        <v>70</v>
      </c>
      <c r="B333" s="214" t="s">
        <v>791</v>
      </c>
      <c r="C333" s="92" t="s">
        <v>71</v>
      </c>
      <c r="D333" s="83" t="s">
        <v>792</v>
      </c>
      <c r="E333" s="89">
        <v>1</v>
      </c>
      <c r="F333" s="89">
        <v>4</v>
      </c>
      <c r="G333" s="90">
        <f t="shared" si="11"/>
        <v>5</v>
      </c>
      <c r="H333" s="213">
        <v>43774</v>
      </c>
      <c r="I333" s="91">
        <v>30</v>
      </c>
    </row>
    <row r="334" spans="1:9" outlineLevel="1" x14ac:dyDescent="0.35">
      <c r="A334" s="83" t="s">
        <v>70</v>
      </c>
      <c r="B334" s="214" t="s">
        <v>793</v>
      </c>
      <c r="C334" s="92" t="s">
        <v>71</v>
      </c>
      <c r="D334" s="83" t="s">
        <v>794</v>
      </c>
      <c r="E334" s="89">
        <v>2</v>
      </c>
      <c r="F334" s="89">
        <v>7</v>
      </c>
      <c r="G334" s="90">
        <f t="shared" si="11"/>
        <v>9</v>
      </c>
      <c r="H334" s="213">
        <v>43774</v>
      </c>
      <c r="I334" s="91">
        <v>50</v>
      </c>
    </row>
    <row r="335" spans="1:9" outlineLevel="1" x14ac:dyDescent="0.35">
      <c r="A335" s="83" t="s">
        <v>70</v>
      </c>
      <c r="B335" s="214" t="s">
        <v>795</v>
      </c>
      <c r="C335" s="92" t="s">
        <v>71</v>
      </c>
      <c r="D335" s="83" t="s">
        <v>796</v>
      </c>
      <c r="E335" s="89">
        <v>2</v>
      </c>
      <c r="F335" s="89">
        <v>3</v>
      </c>
      <c r="G335" s="90">
        <f t="shared" si="11"/>
        <v>5</v>
      </c>
      <c r="H335" s="213">
        <v>43774</v>
      </c>
      <c r="I335" s="91">
        <v>30</v>
      </c>
    </row>
    <row r="336" spans="1:9" outlineLevel="1" x14ac:dyDescent="0.35">
      <c r="A336" s="83" t="s">
        <v>70</v>
      </c>
      <c r="B336" s="214" t="s">
        <v>797</v>
      </c>
      <c r="C336" s="92" t="s">
        <v>71</v>
      </c>
      <c r="D336" s="83" t="s">
        <v>798</v>
      </c>
      <c r="E336" s="89">
        <v>1</v>
      </c>
      <c r="F336" s="89">
        <v>5</v>
      </c>
      <c r="G336" s="90">
        <f t="shared" si="11"/>
        <v>6</v>
      </c>
      <c r="H336" s="213">
        <v>43774</v>
      </c>
      <c r="I336" s="91">
        <v>50</v>
      </c>
    </row>
    <row r="337" spans="1:9" outlineLevel="1" x14ac:dyDescent="0.35">
      <c r="A337" s="83" t="s">
        <v>70</v>
      </c>
      <c r="B337" s="214" t="s">
        <v>799</v>
      </c>
      <c r="C337" s="92" t="s">
        <v>71</v>
      </c>
      <c r="D337" s="83" t="s">
        <v>800</v>
      </c>
      <c r="E337" s="89">
        <v>1</v>
      </c>
      <c r="F337" s="89">
        <v>4</v>
      </c>
      <c r="G337" s="90">
        <f t="shared" si="11"/>
        <v>5</v>
      </c>
      <c r="H337" s="213">
        <v>43774</v>
      </c>
      <c r="I337" s="91">
        <v>30</v>
      </c>
    </row>
    <row r="338" spans="1:9" outlineLevel="1" x14ac:dyDescent="0.35">
      <c r="A338" s="83" t="s">
        <v>70</v>
      </c>
      <c r="B338" s="214" t="s">
        <v>801</v>
      </c>
      <c r="C338" s="92" t="s">
        <v>71</v>
      </c>
      <c r="D338" s="83" t="s">
        <v>802</v>
      </c>
      <c r="E338" s="89">
        <v>2</v>
      </c>
      <c r="F338" s="89">
        <v>5</v>
      </c>
      <c r="G338" s="90">
        <f t="shared" ref="G338:G346" si="12">E338+F338</f>
        <v>7</v>
      </c>
      <c r="H338" s="213">
        <v>43774</v>
      </c>
      <c r="I338" s="91">
        <v>50</v>
      </c>
    </row>
    <row r="339" spans="1:9" outlineLevel="1" x14ac:dyDescent="0.35">
      <c r="A339" s="83" t="s">
        <v>70</v>
      </c>
      <c r="B339" s="214" t="s">
        <v>803</v>
      </c>
      <c r="C339" s="92" t="s">
        <v>71</v>
      </c>
      <c r="D339" s="83" t="s">
        <v>804</v>
      </c>
      <c r="E339" s="89">
        <v>2</v>
      </c>
      <c r="F339" s="89">
        <v>5</v>
      </c>
      <c r="G339" s="90">
        <f t="shared" si="12"/>
        <v>7</v>
      </c>
      <c r="H339" s="213">
        <v>43774</v>
      </c>
      <c r="I339" s="91">
        <v>50</v>
      </c>
    </row>
    <row r="340" spans="1:9" outlineLevel="1" x14ac:dyDescent="0.35">
      <c r="A340" s="83" t="s">
        <v>70</v>
      </c>
      <c r="B340" s="214" t="s">
        <v>805</v>
      </c>
      <c r="C340" s="92" t="s">
        <v>71</v>
      </c>
      <c r="D340" s="83" t="s">
        <v>806</v>
      </c>
      <c r="E340" s="89">
        <v>1</v>
      </c>
      <c r="F340" s="89">
        <v>4</v>
      </c>
      <c r="G340" s="90">
        <f t="shared" si="12"/>
        <v>5</v>
      </c>
      <c r="H340" s="213">
        <v>43774</v>
      </c>
      <c r="I340" s="91">
        <v>50</v>
      </c>
    </row>
    <row r="341" spans="1:9" outlineLevel="1" x14ac:dyDescent="0.35">
      <c r="A341" s="83" t="s">
        <v>70</v>
      </c>
      <c r="B341" s="214" t="s">
        <v>807</v>
      </c>
      <c r="C341" s="92" t="s">
        <v>71</v>
      </c>
      <c r="D341" s="92" t="s">
        <v>808</v>
      </c>
      <c r="E341" s="89">
        <v>1</v>
      </c>
      <c r="F341" s="89">
        <v>4</v>
      </c>
      <c r="G341" s="90">
        <f t="shared" si="12"/>
        <v>5</v>
      </c>
      <c r="H341" s="213">
        <v>43774</v>
      </c>
      <c r="I341" s="91">
        <v>30</v>
      </c>
    </row>
    <row r="342" spans="1:9" outlineLevel="1" x14ac:dyDescent="0.35">
      <c r="A342" s="83" t="s">
        <v>70</v>
      </c>
      <c r="B342" s="214" t="s">
        <v>809</v>
      </c>
      <c r="C342" s="92" t="s">
        <v>71</v>
      </c>
      <c r="D342" s="83" t="s">
        <v>810</v>
      </c>
      <c r="E342" s="89">
        <v>2</v>
      </c>
      <c r="F342" s="89">
        <v>7</v>
      </c>
      <c r="G342" s="90">
        <f t="shared" si="12"/>
        <v>9</v>
      </c>
      <c r="H342" s="213">
        <v>43774</v>
      </c>
      <c r="I342" s="91">
        <v>20</v>
      </c>
    </row>
    <row r="343" spans="1:9" outlineLevel="1" x14ac:dyDescent="0.35">
      <c r="A343" s="83" t="s">
        <v>70</v>
      </c>
      <c r="B343" s="214" t="s">
        <v>811</v>
      </c>
      <c r="C343" s="92" t="s">
        <v>71</v>
      </c>
      <c r="D343" s="83" t="s">
        <v>812</v>
      </c>
      <c r="E343" s="89">
        <v>1</v>
      </c>
      <c r="F343" s="89">
        <v>5</v>
      </c>
      <c r="G343" s="90">
        <f t="shared" si="12"/>
        <v>6</v>
      </c>
      <c r="H343" s="213">
        <v>43774</v>
      </c>
      <c r="I343" s="91">
        <v>50</v>
      </c>
    </row>
    <row r="344" spans="1:9" outlineLevel="1" x14ac:dyDescent="0.35">
      <c r="A344" s="83" t="s">
        <v>70</v>
      </c>
      <c r="B344" s="214" t="s">
        <v>813</v>
      </c>
      <c r="C344" s="92" t="s">
        <v>71</v>
      </c>
      <c r="D344" s="83" t="s">
        <v>738</v>
      </c>
      <c r="E344" s="89">
        <v>2</v>
      </c>
      <c r="F344" s="89">
        <v>4</v>
      </c>
      <c r="G344" s="90">
        <f t="shared" si="12"/>
        <v>6</v>
      </c>
      <c r="H344" s="213">
        <v>43774</v>
      </c>
      <c r="I344" s="91">
        <v>30</v>
      </c>
    </row>
    <row r="345" spans="1:9" outlineLevel="1" x14ac:dyDescent="0.35">
      <c r="A345" s="83" t="s">
        <v>70</v>
      </c>
      <c r="B345" s="214" t="s">
        <v>814</v>
      </c>
      <c r="C345" s="92" t="s">
        <v>71</v>
      </c>
      <c r="D345" s="83" t="s">
        <v>815</v>
      </c>
      <c r="E345" s="89">
        <v>1</v>
      </c>
      <c r="F345" s="89">
        <v>3</v>
      </c>
      <c r="G345" s="90">
        <f t="shared" si="12"/>
        <v>4</v>
      </c>
      <c r="H345" s="213">
        <v>43774</v>
      </c>
      <c r="I345" s="91">
        <v>30</v>
      </c>
    </row>
    <row r="346" spans="1:9" outlineLevel="1" x14ac:dyDescent="0.35">
      <c r="A346" s="83" t="s">
        <v>70</v>
      </c>
      <c r="B346" s="214" t="s">
        <v>816</v>
      </c>
      <c r="C346" s="92" t="s">
        <v>71</v>
      </c>
      <c r="D346" s="83" t="s">
        <v>817</v>
      </c>
      <c r="E346" s="90">
        <v>1</v>
      </c>
      <c r="F346" s="89">
        <v>5</v>
      </c>
      <c r="G346" s="90">
        <f t="shared" si="12"/>
        <v>6</v>
      </c>
      <c r="H346" s="213">
        <v>43774</v>
      </c>
      <c r="I346" s="177">
        <v>30</v>
      </c>
    </row>
    <row r="347" spans="1:9" ht="15" thickBot="1" x14ac:dyDescent="0.4">
      <c r="A347" s="84" t="s">
        <v>70</v>
      </c>
      <c r="B347" s="212"/>
      <c r="C347" s="93" t="s">
        <v>71</v>
      </c>
      <c r="D347" s="135">
        <f>COUNTA(D274:D346)</f>
        <v>73</v>
      </c>
      <c r="E347" s="135">
        <f>SUM(E274:E346)</f>
        <v>159</v>
      </c>
      <c r="F347" s="135">
        <f>SUM(F274:F346)</f>
        <v>327</v>
      </c>
      <c r="G347" s="135">
        <f>SUM(G274:G346)</f>
        <v>486</v>
      </c>
      <c r="H347" s="193">
        <v>43774</v>
      </c>
      <c r="I347" s="136">
        <f>AVERAGE(I274:I346)</f>
        <v>53.178082191780824</v>
      </c>
    </row>
    <row r="348" spans="1:9" outlineLevel="1" x14ac:dyDescent="0.35">
      <c r="A348" s="85" t="s">
        <v>72</v>
      </c>
      <c r="B348" s="215" t="s">
        <v>818</v>
      </c>
      <c r="C348" s="99" t="s">
        <v>73</v>
      </c>
      <c r="D348" s="85" t="s">
        <v>819</v>
      </c>
      <c r="E348" s="111">
        <v>4</v>
      </c>
      <c r="F348" s="111">
        <v>5</v>
      </c>
      <c r="G348" s="112">
        <f t="shared" ref="G348:G379" si="13">E348+F348</f>
        <v>9</v>
      </c>
      <c r="H348" s="213">
        <v>43777</v>
      </c>
      <c r="I348" s="123">
        <v>80</v>
      </c>
    </row>
    <row r="349" spans="1:9" outlineLevel="1" x14ac:dyDescent="0.35">
      <c r="A349" s="83" t="s">
        <v>72</v>
      </c>
      <c r="B349" s="214" t="s">
        <v>820</v>
      </c>
      <c r="C349" s="92" t="s">
        <v>73</v>
      </c>
      <c r="D349" s="83" t="s">
        <v>821</v>
      </c>
      <c r="E349" s="89">
        <v>3</v>
      </c>
      <c r="F349" s="89">
        <v>3</v>
      </c>
      <c r="G349" s="90">
        <f t="shared" si="13"/>
        <v>6</v>
      </c>
      <c r="H349" s="213">
        <v>43777</v>
      </c>
      <c r="I349" s="91">
        <v>40</v>
      </c>
    </row>
    <row r="350" spans="1:9" outlineLevel="1" x14ac:dyDescent="0.35">
      <c r="A350" s="83" t="s">
        <v>72</v>
      </c>
      <c r="B350" s="214" t="s">
        <v>822</v>
      </c>
      <c r="C350" s="92" t="s">
        <v>73</v>
      </c>
      <c r="D350" s="83" t="s">
        <v>823</v>
      </c>
      <c r="E350" s="89">
        <v>4</v>
      </c>
      <c r="F350" s="89">
        <v>3</v>
      </c>
      <c r="G350" s="90">
        <f t="shared" si="13"/>
        <v>7</v>
      </c>
      <c r="H350" s="213">
        <v>43777</v>
      </c>
      <c r="I350" s="91">
        <v>70</v>
      </c>
    </row>
    <row r="351" spans="1:9" outlineLevel="1" x14ac:dyDescent="0.35">
      <c r="A351" s="83" t="s">
        <v>72</v>
      </c>
      <c r="B351" s="214" t="s">
        <v>824</v>
      </c>
      <c r="C351" s="92" t="s">
        <v>73</v>
      </c>
      <c r="D351" s="83" t="s">
        <v>825</v>
      </c>
      <c r="E351" s="89">
        <v>6</v>
      </c>
      <c r="F351" s="89">
        <v>4</v>
      </c>
      <c r="G351" s="90">
        <f t="shared" si="13"/>
        <v>10</v>
      </c>
      <c r="H351" s="213">
        <v>43777</v>
      </c>
      <c r="I351" s="91">
        <v>180</v>
      </c>
    </row>
    <row r="352" spans="1:9" outlineLevel="1" x14ac:dyDescent="0.35">
      <c r="A352" s="83" t="s">
        <v>72</v>
      </c>
      <c r="B352" s="214" t="s">
        <v>826</v>
      </c>
      <c r="C352" s="92" t="s">
        <v>73</v>
      </c>
      <c r="D352" s="83" t="s">
        <v>827</v>
      </c>
      <c r="E352" s="89">
        <v>7</v>
      </c>
      <c r="F352" s="89">
        <v>6</v>
      </c>
      <c r="G352" s="90">
        <f t="shared" si="13"/>
        <v>13</v>
      </c>
      <c r="H352" s="213">
        <v>43777</v>
      </c>
      <c r="I352" s="91">
        <v>90</v>
      </c>
    </row>
    <row r="353" spans="1:9" outlineLevel="1" x14ac:dyDescent="0.35">
      <c r="A353" s="83" t="s">
        <v>72</v>
      </c>
      <c r="B353" s="214" t="s">
        <v>828</v>
      </c>
      <c r="C353" s="92" t="s">
        <v>73</v>
      </c>
      <c r="D353" s="83" t="s">
        <v>829</v>
      </c>
      <c r="E353" s="89">
        <v>10</v>
      </c>
      <c r="F353" s="89">
        <v>4</v>
      </c>
      <c r="G353" s="90">
        <f t="shared" si="13"/>
        <v>14</v>
      </c>
      <c r="H353" s="213">
        <v>43777</v>
      </c>
      <c r="I353" s="91">
        <v>100</v>
      </c>
    </row>
    <row r="354" spans="1:9" outlineLevel="1" x14ac:dyDescent="0.35">
      <c r="A354" s="83" t="s">
        <v>72</v>
      </c>
      <c r="B354" s="214" t="s">
        <v>830</v>
      </c>
      <c r="C354" s="92" t="s">
        <v>73</v>
      </c>
      <c r="D354" s="83" t="s">
        <v>831</v>
      </c>
      <c r="E354" s="89">
        <v>3</v>
      </c>
      <c r="F354" s="89">
        <v>2</v>
      </c>
      <c r="G354" s="90">
        <f t="shared" si="13"/>
        <v>5</v>
      </c>
      <c r="H354" s="213">
        <v>43777</v>
      </c>
      <c r="I354" s="91">
        <v>70</v>
      </c>
    </row>
    <row r="355" spans="1:9" outlineLevel="1" x14ac:dyDescent="0.35">
      <c r="A355" s="83" t="s">
        <v>72</v>
      </c>
      <c r="B355" s="214" t="s">
        <v>832</v>
      </c>
      <c r="C355" s="92" t="s">
        <v>73</v>
      </c>
      <c r="D355" s="83" t="s">
        <v>833</v>
      </c>
      <c r="E355" s="89">
        <v>4</v>
      </c>
      <c r="F355" s="89">
        <v>5</v>
      </c>
      <c r="G355" s="90">
        <f t="shared" si="13"/>
        <v>9</v>
      </c>
      <c r="H355" s="213">
        <v>43777</v>
      </c>
      <c r="I355" s="91">
        <v>50</v>
      </c>
    </row>
    <row r="356" spans="1:9" outlineLevel="1" x14ac:dyDescent="0.35">
      <c r="A356" s="83" t="s">
        <v>72</v>
      </c>
      <c r="B356" s="214" t="s">
        <v>834</v>
      </c>
      <c r="C356" s="92" t="s">
        <v>73</v>
      </c>
      <c r="D356" s="83" t="s">
        <v>835</v>
      </c>
      <c r="E356" s="89">
        <v>3</v>
      </c>
      <c r="F356" s="89">
        <v>2</v>
      </c>
      <c r="G356" s="90">
        <f t="shared" si="13"/>
        <v>5</v>
      </c>
      <c r="H356" s="213">
        <v>43777</v>
      </c>
      <c r="I356" s="91">
        <v>45</v>
      </c>
    </row>
    <row r="357" spans="1:9" outlineLevel="1" x14ac:dyDescent="0.35">
      <c r="A357" s="83" t="s">
        <v>72</v>
      </c>
      <c r="B357" s="214" t="s">
        <v>836</v>
      </c>
      <c r="C357" s="92" t="s">
        <v>73</v>
      </c>
      <c r="D357" s="92" t="s">
        <v>837</v>
      </c>
      <c r="E357" s="89">
        <v>3</v>
      </c>
      <c r="F357" s="89">
        <v>2</v>
      </c>
      <c r="G357" s="90">
        <f t="shared" si="13"/>
        <v>5</v>
      </c>
      <c r="H357" s="213">
        <v>43777</v>
      </c>
      <c r="I357" s="91">
        <v>60</v>
      </c>
    </row>
    <row r="358" spans="1:9" outlineLevel="1" x14ac:dyDescent="0.35">
      <c r="A358" s="83" t="s">
        <v>72</v>
      </c>
      <c r="B358" s="214" t="s">
        <v>838</v>
      </c>
      <c r="C358" s="92" t="s">
        <v>73</v>
      </c>
      <c r="D358" s="92" t="s">
        <v>839</v>
      </c>
      <c r="E358" s="89">
        <v>4</v>
      </c>
      <c r="F358" s="89">
        <v>4</v>
      </c>
      <c r="G358" s="90">
        <f t="shared" si="13"/>
        <v>8</v>
      </c>
      <c r="H358" s="213">
        <v>43777</v>
      </c>
      <c r="I358" s="91">
        <v>100</v>
      </c>
    </row>
    <row r="359" spans="1:9" outlineLevel="1" x14ac:dyDescent="0.35">
      <c r="A359" s="83" t="s">
        <v>72</v>
      </c>
      <c r="B359" s="214" t="s">
        <v>840</v>
      </c>
      <c r="C359" s="92" t="s">
        <v>73</v>
      </c>
      <c r="D359" s="92" t="s">
        <v>841</v>
      </c>
      <c r="E359" s="89">
        <v>2</v>
      </c>
      <c r="F359" s="89">
        <v>3</v>
      </c>
      <c r="G359" s="90">
        <f t="shared" si="13"/>
        <v>5</v>
      </c>
      <c r="H359" s="213">
        <v>43777</v>
      </c>
      <c r="I359" s="91">
        <v>80</v>
      </c>
    </row>
    <row r="360" spans="1:9" outlineLevel="1" x14ac:dyDescent="0.35">
      <c r="A360" s="83" t="s">
        <v>72</v>
      </c>
      <c r="B360" s="214" t="s">
        <v>842</v>
      </c>
      <c r="C360" s="92" t="s">
        <v>73</v>
      </c>
      <c r="D360" s="92" t="s">
        <v>843</v>
      </c>
      <c r="E360" s="89">
        <v>3</v>
      </c>
      <c r="F360" s="89">
        <v>2</v>
      </c>
      <c r="G360" s="90">
        <f t="shared" si="13"/>
        <v>5</v>
      </c>
      <c r="H360" s="213">
        <v>43777</v>
      </c>
      <c r="I360" s="91">
        <v>110</v>
      </c>
    </row>
    <row r="361" spans="1:9" outlineLevel="1" x14ac:dyDescent="0.35">
      <c r="A361" s="83" t="s">
        <v>72</v>
      </c>
      <c r="B361" s="214" t="s">
        <v>844</v>
      </c>
      <c r="C361" s="92" t="s">
        <v>73</v>
      </c>
      <c r="D361" s="92" t="s">
        <v>845</v>
      </c>
      <c r="E361" s="89">
        <v>1</v>
      </c>
      <c r="F361" s="89">
        <v>5</v>
      </c>
      <c r="G361" s="90">
        <f t="shared" si="13"/>
        <v>6</v>
      </c>
      <c r="H361" s="213">
        <v>43777</v>
      </c>
      <c r="I361" s="91">
        <v>30</v>
      </c>
    </row>
    <row r="362" spans="1:9" outlineLevel="1" x14ac:dyDescent="0.35">
      <c r="A362" s="83" t="s">
        <v>72</v>
      </c>
      <c r="B362" s="214" t="s">
        <v>846</v>
      </c>
      <c r="C362" s="92" t="s">
        <v>73</v>
      </c>
      <c r="D362" s="92" t="s">
        <v>847</v>
      </c>
      <c r="E362" s="89">
        <v>4</v>
      </c>
      <c r="F362" s="89">
        <v>2</v>
      </c>
      <c r="G362" s="90">
        <f t="shared" si="13"/>
        <v>6</v>
      </c>
      <c r="H362" s="213">
        <v>43777</v>
      </c>
      <c r="I362" s="91">
        <v>55</v>
      </c>
    </row>
    <row r="363" spans="1:9" outlineLevel="1" x14ac:dyDescent="0.35">
      <c r="A363" s="83" t="s">
        <v>72</v>
      </c>
      <c r="B363" s="214" t="s">
        <v>848</v>
      </c>
      <c r="C363" s="92" t="s">
        <v>73</v>
      </c>
      <c r="D363" s="92" t="s">
        <v>849</v>
      </c>
      <c r="E363" s="89">
        <v>3</v>
      </c>
      <c r="F363" s="89">
        <v>4</v>
      </c>
      <c r="G363" s="90">
        <f t="shared" si="13"/>
        <v>7</v>
      </c>
      <c r="H363" s="213">
        <v>43777</v>
      </c>
      <c r="I363" s="91">
        <v>140</v>
      </c>
    </row>
    <row r="364" spans="1:9" outlineLevel="1" x14ac:dyDescent="0.35">
      <c r="A364" s="83" t="s">
        <v>72</v>
      </c>
      <c r="B364" s="214" t="s">
        <v>850</v>
      </c>
      <c r="C364" s="92" t="s">
        <v>73</v>
      </c>
      <c r="D364" s="92" t="s">
        <v>851</v>
      </c>
      <c r="E364" s="89">
        <v>6</v>
      </c>
      <c r="F364" s="89">
        <v>5</v>
      </c>
      <c r="G364" s="90">
        <f t="shared" si="13"/>
        <v>11</v>
      </c>
      <c r="H364" s="213">
        <v>43777</v>
      </c>
      <c r="I364" s="91">
        <v>110</v>
      </c>
    </row>
    <row r="365" spans="1:9" outlineLevel="1" x14ac:dyDescent="0.35">
      <c r="A365" s="83" t="s">
        <v>72</v>
      </c>
      <c r="B365" s="214" t="s">
        <v>852</v>
      </c>
      <c r="C365" s="92" t="s">
        <v>73</v>
      </c>
      <c r="D365" s="92" t="s">
        <v>853</v>
      </c>
      <c r="E365" s="89">
        <v>7</v>
      </c>
      <c r="F365" s="89">
        <v>3</v>
      </c>
      <c r="G365" s="90">
        <f t="shared" si="13"/>
        <v>10</v>
      </c>
      <c r="H365" s="213">
        <v>43777</v>
      </c>
      <c r="I365" s="91">
        <v>30</v>
      </c>
    </row>
    <row r="366" spans="1:9" outlineLevel="1" x14ac:dyDescent="0.35">
      <c r="A366" s="83" t="s">
        <v>72</v>
      </c>
      <c r="B366" s="214" t="s">
        <v>854</v>
      </c>
      <c r="C366" s="92" t="s">
        <v>73</v>
      </c>
      <c r="D366" s="92" t="s">
        <v>855</v>
      </c>
      <c r="E366" s="89">
        <v>10</v>
      </c>
      <c r="F366" s="89">
        <v>6</v>
      </c>
      <c r="G366" s="90">
        <f t="shared" si="13"/>
        <v>16</v>
      </c>
      <c r="H366" s="213">
        <v>43777</v>
      </c>
      <c r="I366" s="91">
        <v>80</v>
      </c>
    </row>
    <row r="367" spans="1:9" outlineLevel="1" x14ac:dyDescent="0.35">
      <c r="A367" s="83" t="s">
        <v>72</v>
      </c>
      <c r="B367" s="214" t="s">
        <v>856</v>
      </c>
      <c r="C367" s="92" t="s">
        <v>73</v>
      </c>
      <c r="D367" s="83" t="s">
        <v>857</v>
      </c>
      <c r="E367" s="89">
        <v>3</v>
      </c>
      <c r="F367" s="89">
        <v>5</v>
      </c>
      <c r="G367" s="90">
        <f t="shared" si="13"/>
        <v>8</v>
      </c>
      <c r="H367" s="213">
        <v>43777</v>
      </c>
      <c r="I367" s="91">
        <v>20</v>
      </c>
    </row>
    <row r="368" spans="1:9" outlineLevel="1" x14ac:dyDescent="0.35">
      <c r="A368" s="83" t="s">
        <v>72</v>
      </c>
      <c r="B368" s="214" t="s">
        <v>858</v>
      </c>
      <c r="C368" s="92" t="s">
        <v>73</v>
      </c>
      <c r="D368" s="83" t="s">
        <v>859</v>
      </c>
      <c r="E368" s="89">
        <v>4</v>
      </c>
      <c r="F368" s="89">
        <v>6</v>
      </c>
      <c r="G368" s="90">
        <f t="shared" si="13"/>
        <v>10</v>
      </c>
      <c r="H368" s="213">
        <v>43777</v>
      </c>
      <c r="I368" s="91">
        <v>80</v>
      </c>
    </row>
    <row r="369" spans="1:9" outlineLevel="1" x14ac:dyDescent="0.35">
      <c r="A369" s="83" t="s">
        <v>72</v>
      </c>
      <c r="B369" s="214" t="s">
        <v>860</v>
      </c>
      <c r="C369" s="92" t="s">
        <v>73</v>
      </c>
      <c r="D369" s="83" t="s">
        <v>861</v>
      </c>
      <c r="E369" s="89">
        <v>3</v>
      </c>
      <c r="F369" s="89">
        <v>2</v>
      </c>
      <c r="G369" s="90">
        <f t="shared" si="13"/>
        <v>5</v>
      </c>
      <c r="H369" s="213">
        <v>43777</v>
      </c>
      <c r="I369" s="91">
        <v>75</v>
      </c>
    </row>
    <row r="370" spans="1:9" outlineLevel="1" x14ac:dyDescent="0.35">
      <c r="A370" s="83" t="s">
        <v>72</v>
      </c>
      <c r="B370" s="214" t="s">
        <v>862</v>
      </c>
      <c r="C370" s="92" t="s">
        <v>73</v>
      </c>
      <c r="D370" s="83" t="s">
        <v>863</v>
      </c>
      <c r="E370" s="89">
        <v>4</v>
      </c>
      <c r="F370" s="89">
        <v>5</v>
      </c>
      <c r="G370" s="90">
        <f t="shared" si="13"/>
        <v>9</v>
      </c>
      <c r="H370" s="213">
        <v>43777</v>
      </c>
      <c r="I370" s="91">
        <v>40</v>
      </c>
    </row>
    <row r="371" spans="1:9" outlineLevel="1" x14ac:dyDescent="0.35">
      <c r="A371" s="83" t="s">
        <v>72</v>
      </c>
      <c r="B371" s="214" t="s">
        <v>864</v>
      </c>
      <c r="C371" s="92" t="s">
        <v>73</v>
      </c>
      <c r="D371" s="92" t="s">
        <v>865</v>
      </c>
      <c r="E371" s="89">
        <v>5</v>
      </c>
      <c r="F371" s="89">
        <v>5</v>
      </c>
      <c r="G371" s="90">
        <f t="shared" si="13"/>
        <v>10</v>
      </c>
      <c r="H371" s="213">
        <v>43777</v>
      </c>
      <c r="I371" s="91">
        <v>90</v>
      </c>
    </row>
    <row r="372" spans="1:9" outlineLevel="1" x14ac:dyDescent="0.35">
      <c r="A372" s="83" t="s">
        <v>72</v>
      </c>
      <c r="B372" s="214" t="s">
        <v>866</v>
      </c>
      <c r="C372" s="92" t="s">
        <v>73</v>
      </c>
      <c r="D372" s="92" t="s">
        <v>867</v>
      </c>
      <c r="E372" s="89">
        <v>9</v>
      </c>
      <c r="F372" s="89">
        <v>5</v>
      </c>
      <c r="G372" s="90">
        <f t="shared" si="13"/>
        <v>14</v>
      </c>
      <c r="H372" s="213">
        <v>43777</v>
      </c>
      <c r="I372" s="91">
        <v>110</v>
      </c>
    </row>
    <row r="373" spans="1:9" outlineLevel="1" x14ac:dyDescent="0.35">
      <c r="A373" s="83" t="s">
        <v>72</v>
      </c>
      <c r="B373" s="214" t="s">
        <v>868</v>
      </c>
      <c r="C373" s="92" t="s">
        <v>73</v>
      </c>
      <c r="D373" s="92" t="s">
        <v>869</v>
      </c>
      <c r="E373" s="89">
        <v>6</v>
      </c>
      <c r="F373" s="89">
        <v>3</v>
      </c>
      <c r="G373" s="90">
        <f t="shared" si="13"/>
        <v>9</v>
      </c>
      <c r="H373" s="213">
        <v>43777</v>
      </c>
      <c r="I373" s="91">
        <v>140</v>
      </c>
    </row>
    <row r="374" spans="1:9" outlineLevel="1" x14ac:dyDescent="0.35">
      <c r="A374" s="83" t="s">
        <v>72</v>
      </c>
      <c r="B374" s="214" t="s">
        <v>870</v>
      </c>
      <c r="C374" s="92" t="s">
        <v>73</v>
      </c>
      <c r="D374" s="92" t="s">
        <v>871</v>
      </c>
      <c r="E374" s="89">
        <v>3</v>
      </c>
      <c r="F374" s="89">
        <v>4</v>
      </c>
      <c r="G374" s="90">
        <f t="shared" si="13"/>
        <v>7</v>
      </c>
      <c r="H374" s="213">
        <v>43777</v>
      </c>
      <c r="I374" s="91">
        <v>110</v>
      </c>
    </row>
    <row r="375" spans="1:9" outlineLevel="1" x14ac:dyDescent="0.35">
      <c r="A375" s="83" t="s">
        <v>72</v>
      </c>
      <c r="B375" s="214" t="s">
        <v>872</v>
      </c>
      <c r="C375" s="92" t="s">
        <v>73</v>
      </c>
      <c r="D375" s="92" t="s">
        <v>873</v>
      </c>
      <c r="E375" s="89">
        <v>2</v>
      </c>
      <c r="F375" s="89">
        <v>5</v>
      </c>
      <c r="G375" s="90">
        <f t="shared" si="13"/>
        <v>7</v>
      </c>
      <c r="H375" s="213">
        <v>43777</v>
      </c>
      <c r="I375" s="91">
        <v>120</v>
      </c>
    </row>
    <row r="376" spans="1:9" outlineLevel="1" x14ac:dyDescent="0.35">
      <c r="A376" s="83" t="s">
        <v>72</v>
      </c>
      <c r="B376" s="214" t="s">
        <v>874</v>
      </c>
      <c r="C376" s="92" t="s">
        <v>73</v>
      </c>
      <c r="D376" s="92" t="s">
        <v>875</v>
      </c>
      <c r="E376" s="89">
        <v>4</v>
      </c>
      <c r="F376" s="89">
        <v>3</v>
      </c>
      <c r="G376" s="90">
        <f t="shared" si="13"/>
        <v>7</v>
      </c>
      <c r="H376" s="213">
        <v>43777</v>
      </c>
      <c r="I376" s="91">
        <v>115</v>
      </c>
    </row>
    <row r="377" spans="1:9" outlineLevel="1" x14ac:dyDescent="0.35">
      <c r="A377" s="83" t="s">
        <v>72</v>
      </c>
      <c r="B377" s="214" t="s">
        <v>876</v>
      </c>
      <c r="C377" s="92" t="s">
        <v>73</v>
      </c>
      <c r="D377" s="92" t="s">
        <v>877</v>
      </c>
      <c r="E377" s="89">
        <v>3</v>
      </c>
      <c r="F377" s="89">
        <v>5</v>
      </c>
      <c r="G377" s="90">
        <f t="shared" si="13"/>
        <v>8</v>
      </c>
      <c r="H377" s="213">
        <v>43777</v>
      </c>
      <c r="I377" s="91">
        <v>150</v>
      </c>
    </row>
    <row r="378" spans="1:9" outlineLevel="1" x14ac:dyDescent="0.35">
      <c r="A378" s="83" t="s">
        <v>72</v>
      </c>
      <c r="B378" s="214" t="s">
        <v>878</v>
      </c>
      <c r="C378" s="92" t="s">
        <v>73</v>
      </c>
      <c r="D378" s="92" t="s">
        <v>879</v>
      </c>
      <c r="E378" s="89">
        <v>2</v>
      </c>
      <c r="F378" s="89">
        <v>5</v>
      </c>
      <c r="G378" s="90">
        <f t="shared" si="13"/>
        <v>7</v>
      </c>
      <c r="H378" s="213">
        <v>43777</v>
      </c>
      <c r="I378" s="91">
        <v>190</v>
      </c>
    </row>
    <row r="379" spans="1:9" outlineLevel="1" x14ac:dyDescent="0.35">
      <c r="A379" s="83" t="s">
        <v>72</v>
      </c>
      <c r="B379" s="214" t="s">
        <v>880</v>
      </c>
      <c r="C379" s="92" t="s">
        <v>73</v>
      </c>
      <c r="D379" s="92" t="s">
        <v>881</v>
      </c>
      <c r="E379" s="89">
        <v>4</v>
      </c>
      <c r="F379" s="89">
        <v>5</v>
      </c>
      <c r="G379" s="90">
        <f t="shared" si="13"/>
        <v>9</v>
      </c>
      <c r="H379" s="213">
        <v>43777</v>
      </c>
      <c r="I379" s="91">
        <v>70</v>
      </c>
    </row>
    <row r="380" spans="1:9" outlineLevel="1" x14ac:dyDescent="0.35">
      <c r="A380" s="83" t="s">
        <v>72</v>
      </c>
      <c r="B380" s="214" t="s">
        <v>882</v>
      </c>
      <c r="C380" s="92" t="s">
        <v>73</v>
      </c>
      <c r="D380" s="92" t="s">
        <v>883</v>
      </c>
      <c r="E380" s="89">
        <v>1</v>
      </c>
      <c r="F380" s="89">
        <v>5</v>
      </c>
      <c r="G380" s="90">
        <f t="shared" ref="G380:G411" si="14">E380+F380</f>
        <v>6</v>
      </c>
      <c r="H380" s="213">
        <v>43777</v>
      </c>
      <c r="I380" s="91">
        <v>210</v>
      </c>
    </row>
    <row r="381" spans="1:9" outlineLevel="1" x14ac:dyDescent="0.35">
      <c r="A381" s="83" t="s">
        <v>72</v>
      </c>
      <c r="B381" s="214" t="s">
        <v>884</v>
      </c>
      <c r="C381" s="92" t="s">
        <v>73</v>
      </c>
      <c r="D381" s="92" t="s">
        <v>885</v>
      </c>
      <c r="E381" s="89">
        <v>3</v>
      </c>
      <c r="F381" s="89">
        <v>7</v>
      </c>
      <c r="G381" s="90">
        <f t="shared" si="14"/>
        <v>10</v>
      </c>
      <c r="H381" s="213">
        <v>43777</v>
      </c>
      <c r="I381" s="91">
        <v>65</v>
      </c>
    </row>
    <row r="382" spans="1:9" outlineLevel="1" x14ac:dyDescent="0.35">
      <c r="A382" s="83" t="s">
        <v>72</v>
      </c>
      <c r="B382" s="214" t="s">
        <v>886</v>
      </c>
      <c r="C382" s="92" t="s">
        <v>73</v>
      </c>
      <c r="D382" s="92" t="s">
        <v>887</v>
      </c>
      <c r="E382" s="89">
        <v>1</v>
      </c>
      <c r="F382" s="89">
        <v>9</v>
      </c>
      <c r="G382" s="90">
        <f t="shared" si="14"/>
        <v>10</v>
      </c>
      <c r="H382" s="213">
        <v>43777</v>
      </c>
      <c r="I382" s="91">
        <v>100</v>
      </c>
    </row>
    <row r="383" spans="1:9" outlineLevel="1" x14ac:dyDescent="0.35">
      <c r="A383" s="83" t="s">
        <v>72</v>
      </c>
      <c r="B383" s="214" t="s">
        <v>888</v>
      </c>
      <c r="C383" s="92" t="s">
        <v>73</v>
      </c>
      <c r="D383" s="92" t="s">
        <v>889</v>
      </c>
      <c r="E383" s="89">
        <v>2</v>
      </c>
      <c r="F383" s="89">
        <v>4</v>
      </c>
      <c r="G383" s="90">
        <f t="shared" si="14"/>
        <v>6</v>
      </c>
      <c r="H383" s="213">
        <v>43777</v>
      </c>
      <c r="I383" s="91">
        <v>65</v>
      </c>
    </row>
    <row r="384" spans="1:9" outlineLevel="1" x14ac:dyDescent="0.35">
      <c r="A384" s="83" t="s">
        <v>72</v>
      </c>
      <c r="B384" s="214" t="s">
        <v>890</v>
      </c>
      <c r="C384" s="92" t="s">
        <v>73</v>
      </c>
      <c r="D384" s="92" t="s">
        <v>891</v>
      </c>
      <c r="E384" s="89">
        <v>4</v>
      </c>
      <c r="F384" s="89">
        <v>3</v>
      </c>
      <c r="G384" s="90">
        <f t="shared" si="14"/>
        <v>7</v>
      </c>
      <c r="H384" s="213">
        <v>43777</v>
      </c>
      <c r="I384" s="91">
        <v>40</v>
      </c>
    </row>
    <row r="385" spans="1:9" outlineLevel="1" x14ac:dyDescent="0.35">
      <c r="A385" s="83" t="s">
        <v>72</v>
      </c>
      <c r="B385" s="214" t="s">
        <v>892</v>
      </c>
      <c r="C385" s="92" t="s">
        <v>73</v>
      </c>
      <c r="D385" s="92" t="s">
        <v>825</v>
      </c>
      <c r="E385" s="89">
        <v>5</v>
      </c>
      <c r="F385" s="89">
        <v>5</v>
      </c>
      <c r="G385" s="90">
        <f t="shared" si="14"/>
        <v>10</v>
      </c>
      <c r="H385" s="213">
        <v>43777</v>
      </c>
      <c r="I385" s="91">
        <v>150</v>
      </c>
    </row>
    <row r="386" spans="1:9" outlineLevel="1" x14ac:dyDescent="0.35">
      <c r="A386" s="83" t="s">
        <v>72</v>
      </c>
      <c r="B386" s="214" t="s">
        <v>893</v>
      </c>
      <c r="C386" s="92" t="s">
        <v>73</v>
      </c>
      <c r="D386" s="92" t="s">
        <v>894</v>
      </c>
      <c r="E386" s="89">
        <v>3</v>
      </c>
      <c r="F386" s="89">
        <v>4</v>
      </c>
      <c r="G386" s="90">
        <f t="shared" si="14"/>
        <v>7</v>
      </c>
      <c r="H386" s="213">
        <v>43777</v>
      </c>
      <c r="I386" s="91">
        <v>120</v>
      </c>
    </row>
    <row r="387" spans="1:9" outlineLevel="1" x14ac:dyDescent="0.35">
      <c r="A387" s="83" t="s">
        <v>72</v>
      </c>
      <c r="B387" s="214" t="s">
        <v>895</v>
      </c>
      <c r="C387" s="92" t="s">
        <v>73</v>
      </c>
      <c r="D387" s="92" t="s">
        <v>896</v>
      </c>
      <c r="E387" s="89">
        <v>4</v>
      </c>
      <c r="F387" s="89">
        <v>5</v>
      </c>
      <c r="G387" s="90">
        <f t="shared" si="14"/>
        <v>9</v>
      </c>
      <c r="H387" s="213">
        <v>43777</v>
      </c>
      <c r="I387" s="91">
        <v>70</v>
      </c>
    </row>
    <row r="388" spans="1:9" outlineLevel="1" x14ac:dyDescent="0.35">
      <c r="A388" s="83" t="s">
        <v>72</v>
      </c>
      <c r="B388" s="214" t="s">
        <v>897</v>
      </c>
      <c r="C388" s="92" t="s">
        <v>73</v>
      </c>
      <c r="D388" s="92" t="s">
        <v>898</v>
      </c>
      <c r="E388" s="89">
        <v>3</v>
      </c>
      <c r="F388" s="89">
        <v>5</v>
      </c>
      <c r="G388" s="90">
        <f t="shared" si="14"/>
        <v>8</v>
      </c>
      <c r="H388" s="213">
        <v>43777</v>
      </c>
      <c r="I388" s="91">
        <v>60</v>
      </c>
    </row>
    <row r="389" spans="1:9" outlineLevel="1" x14ac:dyDescent="0.35">
      <c r="A389" s="83" t="s">
        <v>72</v>
      </c>
      <c r="B389" s="214" t="s">
        <v>899</v>
      </c>
      <c r="C389" s="92" t="s">
        <v>73</v>
      </c>
      <c r="D389" s="92" t="s">
        <v>900</v>
      </c>
      <c r="E389" s="89">
        <v>2</v>
      </c>
      <c r="F389" s="89">
        <v>2</v>
      </c>
      <c r="G389" s="90">
        <f t="shared" si="14"/>
        <v>4</v>
      </c>
      <c r="H389" s="213">
        <v>43777</v>
      </c>
      <c r="I389" s="91">
        <v>50</v>
      </c>
    </row>
    <row r="390" spans="1:9" outlineLevel="1" x14ac:dyDescent="0.35">
      <c r="A390" s="83" t="s">
        <v>72</v>
      </c>
      <c r="B390" s="214" t="s">
        <v>901</v>
      </c>
      <c r="C390" s="92" t="s">
        <v>73</v>
      </c>
      <c r="D390" s="83" t="s">
        <v>902</v>
      </c>
      <c r="E390" s="89">
        <v>1</v>
      </c>
      <c r="F390" s="89">
        <v>5</v>
      </c>
      <c r="G390" s="90">
        <f t="shared" si="14"/>
        <v>6</v>
      </c>
      <c r="H390" s="213">
        <v>43777</v>
      </c>
      <c r="I390" s="91">
        <v>60</v>
      </c>
    </row>
    <row r="391" spans="1:9" outlineLevel="1" x14ac:dyDescent="0.35">
      <c r="A391" s="83" t="s">
        <v>72</v>
      </c>
      <c r="B391" s="214" t="s">
        <v>903</v>
      </c>
      <c r="C391" s="92" t="s">
        <v>73</v>
      </c>
      <c r="D391" s="92" t="s">
        <v>904</v>
      </c>
      <c r="E391" s="89">
        <v>2</v>
      </c>
      <c r="F391" s="89">
        <v>3</v>
      </c>
      <c r="G391" s="90">
        <f t="shared" si="14"/>
        <v>5</v>
      </c>
      <c r="H391" s="213">
        <v>43777</v>
      </c>
      <c r="I391" s="91">
        <v>90</v>
      </c>
    </row>
    <row r="392" spans="1:9" outlineLevel="1" x14ac:dyDescent="0.35">
      <c r="A392" s="83" t="s">
        <v>72</v>
      </c>
      <c r="B392" s="214" t="s">
        <v>905</v>
      </c>
      <c r="C392" s="92" t="s">
        <v>73</v>
      </c>
      <c r="D392" s="92" t="s">
        <v>906</v>
      </c>
      <c r="E392" s="89">
        <v>3</v>
      </c>
      <c r="F392" s="89">
        <v>3</v>
      </c>
      <c r="G392" s="90">
        <f t="shared" si="14"/>
        <v>6</v>
      </c>
      <c r="H392" s="213">
        <v>43777</v>
      </c>
      <c r="I392" s="91">
        <v>30</v>
      </c>
    </row>
    <row r="393" spans="1:9" outlineLevel="1" x14ac:dyDescent="0.35">
      <c r="A393" s="83" t="s">
        <v>72</v>
      </c>
      <c r="B393" s="214" t="s">
        <v>907</v>
      </c>
      <c r="C393" s="92" t="s">
        <v>73</v>
      </c>
      <c r="D393" s="92" t="s">
        <v>908</v>
      </c>
      <c r="E393" s="89">
        <v>1</v>
      </c>
      <c r="F393" s="89">
        <v>6</v>
      </c>
      <c r="G393" s="90">
        <f t="shared" si="14"/>
        <v>7</v>
      </c>
      <c r="H393" s="213">
        <v>43777</v>
      </c>
      <c r="I393" s="91">
        <v>45</v>
      </c>
    </row>
    <row r="394" spans="1:9" outlineLevel="1" x14ac:dyDescent="0.35">
      <c r="A394" s="83" t="s">
        <v>72</v>
      </c>
      <c r="B394" s="214" t="s">
        <v>909</v>
      </c>
      <c r="C394" s="92" t="s">
        <v>73</v>
      </c>
      <c r="D394" s="92" t="s">
        <v>910</v>
      </c>
      <c r="E394" s="89">
        <v>2</v>
      </c>
      <c r="F394" s="89">
        <v>2</v>
      </c>
      <c r="G394" s="90">
        <f t="shared" si="14"/>
        <v>4</v>
      </c>
      <c r="H394" s="213">
        <v>43777</v>
      </c>
      <c r="I394" s="91">
        <v>80</v>
      </c>
    </row>
    <row r="395" spans="1:9" outlineLevel="1" x14ac:dyDescent="0.35">
      <c r="A395" s="83" t="s">
        <v>72</v>
      </c>
      <c r="B395" s="214" t="s">
        <v>911</v>
      </c>
      <c r="C395" s="92" t="s">
        <v>73</v>
      </c>
      <c r="D395" s="92" t="s">
        <v>912</v>
      </c>
      <c r="E395" s="89">
        <v>3</v>
      </c>
      <c r="F395" s="89">
        <v>3</v>
      </c>
      <c r="G395" s="90">
        <f t="shared" si="14"/>
        <v>6</v>
      </c>
      <c r="H395" s="213">
        <v>43777</v>
      </c>
      <c r="I395" s="91">
        <v>90</v>
      </c>
    </row>
    <row r="396" spans="1:9" outlineLevel="1" x14ac:dyDescent="0.35">
      <c r="A396" s="83" t="s">
        <v>72</v>
      </c>
      <c r="B396" s="214" t="s">
        <v>913</v>
      </c>
      <c r="C396" s="92" t="s">
        <v>73</v>
      </c>
      <c r="D396" s="92" t="s">
        <v>914</v>
      </c>
      <c r="E396" s="89">
        <v>4</v>
      </c>
      <c r="F396" s="89">
        <v>5</v>
      </c>
      <c r="G396" s="90">
        <f t="shared" si="14"/>
        <v>9</v>
      </c>
      <c r="H396" s="213">
        <v>43777</v>
      </c>
      <c r="I396" s="91">
        <v>50</v>
      </c>
    </row>
    <row r="397" spans="1:9" outlineLevel="1" x14ac:dyDescent="0.35">
      <c r="A397" s="83" t="s">
        <v>72</v>
      </c>
      <c r="B397" s="214" t="s">
        <v>915</v>
      </c>
      <c r="C397" s="92" t="s">
        <v>73</v>
      </c>
      <c r="D397" s="92" t="s">
        <v>916</v>
      </c>
      <c r="E397" s="89">
        <v>3</v>
      </c>
      <c r="F397" s="89">
        <v>4</v>
      </c>
      <c r="G397" s="90">
        <f t="shared" si="14"/>
        <v>7</v>
      </c>
      <c r="H397" s="213">
        <v>43777</v>
      </c>
      <c r="I397" s="91">
        <v>110</v>
      </c>
    </row>
    <row r="398" spans="1:9" outlineLevel="1" x14ac:dyDescent="0.35">
      <c r="A398" s="83" t="s">
        <v>72</v>
      </c>
      <c r="B398" s="214" t="s">
        <v>917</v>
      </c>
      <c r="C398" s="92" t="s">
        <v>73</v>
      </c>
      <c r="D398" s="92" t="s">
        <v>918</v>
      </c>
      <c r="E398" s="89">
        <v>5</v>
      </c>
      <c r="F398" s="89">
        <v>8</v>
      </c>
      <c r="G398" s="90">
        <f t="shared" si="14"/>
        <v>13</v>
      </c>
      <c r="H398" s="213">
        <v>43777</v>
      </c>
      <c r="I398" s="91">
        <v>55</v>
      </c>
    </row>
    <row r="399" spans="1:9" outlineLevel="1" x14ac:dyDescent="0.35">
      <c r="A399" s="83" t="s">
        <v>72</v>
      </c>
      <c r="B399" s="214" t="s">
        <v>919</v>
      </c>
      <c r="C399" s="92" t="s">
        <v>73</v>
      </c>
      <c r="D399" s="92" t="s">
        <v>920</v>
      </c>
      <c r="E399" s="89">
        <v>6</v>
      </c>
      <c r="F399" s="89">
        <v>6</v>
      </c>
      <c r="G399" s="90">
        <f t="shared" si="14"/>
        <v>12</v>
      </c>
      <c r="H399" s="213">
        <v>43777</v>
      </c>
      <c r="I399" s="91">
        <v>40</v>
      </c>
    </row>
    <row r="400" spans="1:9" outlineLevel="1" x14ac:dyDescent="0.35">
      <c r="A400" s="83" t="s">
        <v>72</v>
      </c>
      <c r="B400" s="214" t="s">
        <v>921</v>
      </c>
      <c r="C400" s="92" t="s">
        <v>73</v>
      </c>
      <c r="D400" s="92" t="s">
        <v>524</v>
      </c>
      <c r="E400" s="89">
        <v>7</v>
      </c>
      <c r="F400" s="89">
        <v>2</v>
      </c>
      <c r="G400" s="90">
        <f t="shared" si="14"/>
        <v>9</v>
      </c>
      <c r="H400" s="213">
        <v>43777</v>
      </c>
      <c r="I400" s="91">
        <v>55</v>
      </c>
    </row>
    <row r="401" spans="1:9" outlineLevel="1" x14ac:dyDescent="0.35">
      <c r="A401" s="83" t="s">
        <v>72</v>
      </c>
      <c r="B401" s="214" t="s">
        <v>922</v>
      </c>
      <c r="C401" s="92" t="s">
        <v>73</v>
      </c>
      <c r="D401" s="92" t="s">
        <v>923</v>
      </c>
      <c r="E401" s="89">
        <v>8</v>
      </c>
      <c r="F401" s="89">
        <v>3</v>
      </c>
      <c r="G401" s="90">
        <f t="shared" si="14"/>
        <v>11</v>
      </c>
      <c r="H401" s="213">
        <v>43777</v>
      </c>
      <c r="I401" s="91">
        <v>60</v>
      </c>
    </row>
    <row r="402" spans="1:9" outlineLevel="1" x14ac:dyDescent="0.35">
      <c r="A402" s="83" t="s">
        <v>72</v>
      </c>
      <c r="B402" s="214" t="s">
        <v>924</v>
      </c>
      <c r="C402" s="92" t="s">
        <v>73</v>
      </c>
      <c r="D402" s="92" t="s">
        <v>925</v>
      </c>
      <c r="E402" s="89">
        <v>3</v>
      </c>
      <c r="F402" s="89">
        <v>5</v>
      </c>
      <c r="G402" s="90">
        <f t="shared" si="14"/>
        <v>8</v>
      </c>
      <c r="H402" s="213">
        <v>43777</v>
      </c>
      <c r="I402" s="91">
        <v>120</v>
      </c>
    </row>
    <row r="403" spans="1:9" outlineLevel="1" x14ac:dyDescent="0.35">
      <c r="A403" s="83" t="s">
        <v>72</v>
      </c>
      <c r="B403" s="214" t="s">
        <v>926</v>
      </c>
      <c r="C403" s="92" t="s">
        <v>73</v>
      </c>
      <c r="D403" s="92" t="s">
        <v>927</v>
      </c>
      <c r="E403" s="89">
        <v>1</v>
      </c>
      <c r="F403" s="89">
        <v>2</v>
      </c>
      <c r="G403" s="90">
        <f t="shared" si="14"/>
        <v>3</v>
      </c>
      <c r="H403" s="213">
        <v>43777</v>
      </c>
      <c r="I403" s="91">
        <v>45</v>
      </c>
    </row>
    <row r="404" spans="1:9" outlineLevel="1" x14ac:dyDescent="0.35">
      <c r="A404" s="83" t="s">
        <v>72</v>
      </c>
      <c r="B404" s="214" t="s">
        <v>928</v>
      </c>
      <c r="C404" s="92" t="s">
        <v>73</v>
      </c>
      <c r="D404" s="92" t="s">
        <v>929</v>
      </c>
      <c r="E404" s="89">
        <v>4</v>
      </c>
      <c r="F404" s="89">
        <v>7</v>
      </c>
      <c r="G404" s="90">
        <f t="shared" si="14"/>
        <v>11</v>
      </c>
      <c r="H404" s="213">
        <v>43777</v>
      </c>
      <c r="I404" s="91">
        <v>100</v>
      </c>
    </row>
    <row r="405" spans="1:9" outlineLevel="1" x14ac:dyDescent="0.35">
      <c r="A405" s="83" t="s">
        <v>72</v>
      </c>
      <c r="B405" s="214" t="s">
        <v>930</v>
      </c>
      <c r="C405" s="92" t="s">
        <v>73</v>
      </c>
      <c r="D405" s="92" t="s">
        <v>931</v>
      </c>
      <c r="E405" s="89">
        <v>5</v>
      </c>
      <c r="F405" s="89">
        <v>6</v>
      </c>
      <c r="G405" s="90">
        <f t="shared" si="14"/>
        <v>11</v>
      </c>
      <c r="H405" s="213">
        <v>43777</v>
      </c>
      <c r="I405" s="91">
        <v>200</v>
      </c>
    </row>
    <row r="406" spans="1:9" outlineLevel="1" x14ac:dyDescent="0.35">
      <c r="A406" s="83" t="s">
        <v>72</v>
      </c>
      <c r="B406" s="214" t="s">
        <v>932</v>
      </c>
      <c r="C406" s="92" t="s">
        <v>73</v>
      </c>
      <c r="D406" s="92" t="s">
        <v>933</v>
      </c>
      <c r="E406" s="89">
        <v>3</v>
      </c>
      <c r="F406" s="89">
        <v>9</v>
      </c>
      <c r="G406" s="90">
        <f t="shared" si="14"/>
        <v>12</v>
      </c>
      <c r="H406" s="213">
        <v>43777</v>
      </c>
      <c r="I406" s="91">
        <v>250</v>
      </c>
    </row>
    <row r="407" spans="1:9" outlineLevel="1" x14ac:dyDescent="0.35">
      <c r="A407" s="83" t="s">
        <v>72</v>
      </c>
      <c r="B407" s="214" t="s">
        <v>934</v>
      </c>
      <c r="C407" s="92" t="s">
        <v>73</v>
      </c>
      <c r="D407" s="83" t="s">
        <v>935</v>
      </c>
      <c r="E407" s="89">
        <v>1</v>
      </c>
      <c r="F407" s="89">
        <v>9</v>
      </c>
      <c r="G407" s="90">
        <f t="shared" si="14"/>
        <v>10</v>
      </c>
      <c r="H407" s="213">
        <v>43777</v>
      </c>
      <c r="I407" s="91">
        <v>75</v>
      </c>
    </row>
    <row r="408" spans="1:9" outlineLevel="1" x14ac:dyDescent="0.35">
      <c r="A408" s="83" t="s">
        <v>72</v>
      </c>
      <c r="B408" s="214" t="s">
        <v>936</v>
      </c>
      <c r="C408" s="92" t="s">
        <v>73</v>
      </c>
      <c r="D408" s="83" t="s">
        <v>937</v>
      </c>
      <c r="E408" s="89">
        <v>4</v>
      </c>
      <c r="F408" s="89">
        <v>2</v>
      </c>
      <c r="G408" s="90">
        <f t="shared" si="14"/>
        <v>6</v>
      </c>
      <c r="H408" s="213">
        <v>43777</v>
      </c>
      <c r="I408" s="91">
        <v>70</v>
      </c>
    </row>
    <row r="409" spans="1:9" outlineLevel="1" x14ac:dyDescent="0.35">
      <c r="A409" s="83" t="s">
        <v>72</v>
      </c>
      <c r="B409" s="214" t="s">
        <v>938</v>
      </c>
      <c r="C409" s="92" t="s">
        <v>73</v>
      </c>
      <c r="D409" s="83" t="s">
        <v>939</v>
      </c>
      <c r="E409" s="89">
        <v>2</v>
      </c>
      <c r="F409" s="89">
        <v>5</v>
      </c>
      <c r="G409" s="90">
        <f t="shared" si="14"/>
        <v>7</v>
      </c>
      <c r="H409" s="213">
        <v>43777</v>
      </c>
      <c r="I409" s="91">
        <v>40</v>
      </c>
    </row>
    <row r="410" spans="1:9" outlineLevel="1" x14ac:dyDescent="0.35">
      <c r="A410" s="83" t="s">
        <v>72</v>
      </c>
      <c r="B410" s="214" t="s">
        <v>940</v>
      </c>
      <c r="C410" s="92" t="s">
        <v>73</v>
      </c>
      <c r="D410" s="83" t="s">
        <v>941</v>
      </c>
      <c r="E410" s="89">
        <v>1</v>
      </c>
      <c r="F410" s="89">
        <v>3</v>
      </c>
      <c r="G410" s="90">
        <f t="shared" si="14"/>
        <v>4</v>
      </c>
      <c r="H410" s="213">
        <v>43777</v>
      </c>
      <c r="I410" s="91">
        <v>50</v>
      </c>
    </row>
    <row r="411" spans="1:9" outlineLevel="1" x14ac:dyDescent="0.35">
      <c r="A411" s="83" t="s">
        <v>72</v>
      </c>
      <c r="B411" s="214" t="s">
        <v>942</v>
      </c>
      <c r="C411" s="92" t="s">
        <v>73</v>
      </c>
      <c r="D411" s="83" t="s">
        <v>943</v>
      </c>
      <c r="E411" s="89">
        <v>1</v>
      </c>
      <c r="F411" s="89">
        <v>3</v>
      </c>
      <c r="G411" s="90">
        <f t="shared" si="14"/>
        <v>4</v>
      </c>
      <c r="H411" s="213">
        <v>43777</v>
      </c>
      <c r="I411" s="91">
        <v>60</v>
      </c>
    </row>
    <row r="412" spans="1:9" outlineLevel="1" x14ac:dyDescent="0.35">
      <c r="A412" s="83" t="s">
        <v>72</v>
      </c>
      <c r="B412" s="214" t="s">
        <v>944</v>
      </c>
      <c r="C412" s="92" t="s">
        <v>73</v>
      </c>
      <c r="D412" s="83" t="s">
        <v>945</v>
      </c>
      <c r="E412" s="89">
        <v>1</v>
      </c>
      <c r="F412" s="89">
        <v>2</v>
      </c>
      <c r="G412" s="90">
        <f t="shared" ref="G412:G426" si="15">E412+F412</f>
        <v>3</v>
      </c>
      <c r="H412" s="213">
        <v>43777</v>
      </c>
      <c r="I412" s="91">
        <v>110</v>
      </c>
    </row>
    <row r="413" spans="1:9" outlineLevel="1" x14ac:dyDescent="0.35">
      <c r="A413" s="83" t="s">
        <v>72</v>
      </c>
      <c r="B413" s="214" t="s">
        <v>946</v>
      </c>
      <c r="C413" s="92" t="s">
        <v>73</v>
      </c>
      <c r="D413" s="83" t="s">
        <v>947</v>
      </c>
      <c r="E413" s="89">
        <v>3</v>
      </c>
      <c r="F413" s="89">
        <v>3</v>
      </c>
      <c r="G413" s="90">
        <f t="shared" si="15"/>
        <v>6</v>
      </c>
      <c r="H413" s="213">
        <v>43777</v>
      </c>
      <c r="I413" s="91">
        <v>120</v>
      </c>
    </row>
    <row r="414" spans="1:9" outlineLevel="1" x14ac:dyDescent="0.35">
      <c r="A414" s="83" t="s">
        <v>72</v>
      </c>
      <c r="B414" s="214" t="s">
        <v>948</v>
      </c>
      <c r="C414" s="92" t="s">
        <v>73</v>
      </c>
      <c r="D414" s="83" t="s">
        <v>949</v>
      </c>
      <c r="E414" s="89">
        <v>2</v>
      </c>
      <c r="F414" s="89">
        <v>2</v>
      </c>
      <c r="G414" s="90">
        <f t="shared" si="15"/>
        <v>4</v>
      </c>
      <c r="H414" s="213">
        <v>43777</v>
      </c>
      <c r="I414" s="91">
        <v>80</v>
      </c>
    </row>
    <row r="415" spans="1:9" outlineLevel="1" x14ac:dyDescent="0.35">
      <c r="A415" s="83" t="s">
        <v>72</v>
      </c>
      <c r="B415" s="214" t="s">
        <v>950</v>
      </c>
      <c r="C415" s="92" t="s">
        <v>73</v>
      </c>
      <c r="D415" s="92" t="s">
        <v>951</v>
      </c>
      <c r="E415" s="89">
        <v>1</v>
      </c>
      <c r="F415" s="89">
        <v>3</v>
      </c>
      <c r="G415" s="90">
        <f t="shared" si="15"/>
        <v>4</v>
      </c>
      <c r="H415" s="213">
        <v>43777</v>
      </c>
      <c r="I415" s="91">
        <v>60</v>
      </c>
    </row>
    <row r="416" spans="1:9" outlineLevel="1" x14ac:dyDescent="0.35">
      <c r="A416" s="83" t="s">
        <v>72</v>
      </c>
      <c r="B416" s="214" t="s">
        <v>952</v>
      </c>
      <c r="C416" s="92" t="s">
        <v>73</v>
      </c>
      <c r="D416" s="83" t="s">
        <v>953</v>
      </c>
      <c r="E416" s="89">
        <v>2</v>
      </c>
      <c r="F416" s="89">
        <v>3</v>
      </c>
      <c r="G416" s="90">
        <f t="shared" si="15"/>
        <v>5</v>
      </c>
      <c r="H416" s="213">
        <v>43777</v>
      </c>
      <c r="I416" s="91">
        <v>100</v>
      </c>
    </row>
    <row r="417" spans="1:9" outlineLevel="1" x14ac:dyDescent="0.35">
      <c r="A417" s="83" t="s">
        <v>72</v>
      </c>
      <c r="B417" s="214" t="s">
        <v>954</v>
      </c>
      <c r="C417" s="92" t="s">
        <v>73</v>
      </c>
      <c r="D417" s="83" t="s">
        <v>955</v>
      </c>
      <c r="E417" s="89">
        <v>4</v>
      </c>
      <c r="F417" s="89">
        <v>3</v>
      </c>
      <c r="G417" s="90">
        <f t="shared" si="15"/>
        <v>7</v>
      </c>
      <c r="H417" s="213">
        <v>43777</v>
      </c>
      <c r="I417" s="91">
        <v>200</v>
      </c>
    </row>
    <row r="418" spans="1:9" outlineLevel="1" x14ac:dyDescent="0.35">
      <c r="A418" s="83" t="s">
        <v>72</v>
      </c>
      <c r="B418" s="214" t="s">
        <v>956</v>
      </c>
      <c r="C418" s="92" t="s">
        <v>73</v>
      </c>
      <c r="D418" s="83" t="s">
        <v>957</v>
      </c>
      <c r="E418" s="89">
        <v>3</v>
      </c>
      <c r="F418" s="89">
        <v>5</v>
      </c>
      <c r="G418" s="90">
        <f t="shared" si="15"/>
        <v>8</v>
      </c>
      <c r="H418" s="213">
        <v>43777</v>
      </c>
      <c r="I418" s="91">
        <v>90</v>
      </c>
    </row>
    <row r="419" spans="1:9" outlineLevel="1" x14ac:dyDescent="0.35">
      <c r="A419" s="83" t="s">
        <v>72</v>
      </c>
      <c r="B419" s="214" t="s">
        <v>958</v>
      </c>
      <c r="C419" s="92" t="s">
        <v>73</v>
      </c>
      <c r="D419" s="83" t="s">
        <v>959</v>
      </c>
      <c r="E419" s="89">
        <v>1</v>
      </c>
      <c r="F419" s="89">
        <v>5</v>
      </c>
      <c r="G419" s="90">
        <f t="shared" si="15"/>
        <v>6</v>
      </c>
      <c r="H419" s="213">
        <v>43777</v>
      </c>
      <c r="I419" s="91">
        <v>50</v>
      </c>
    </row>
    <row r="420" spans="1:9" outlineLevel="1" x14ac:dyDescent="0.35">
      <c r="A420" s="83" t="s">
        <v>72</v>
      </c>
      <c r="B420" s="214" t="s">
        <v>960</v>
      </c>
      <c r="C420" s="92" t="s">
        <v>73</v>
      </c>
      <c r="D420" s="83" t="s">
        <v>961</v>
      </c>
      <c r="E420" s="90">
        <v>2</v>
      </c>
      <c r="F420" s="89">
        <v>4</v>
      </c>
      <c r="G420" s="90">
        <f t="shared" si="15"/>
        <v>6</v>
      </c>
      <c r="H420" s="213">
        <v>43777</v>
      </c>
      <c r="I420" s="177">
        <v>100</v>
      </c>
    </row>
    <row r="421" spans="1:9" outlineLevel="1" x14ac:dyDescent="0.35">
      <c r="A421" s="83" t="s">
        <v>72</v>
      </c>
      <c r="B421" s="214" t="s">
        <v>962</v>
      </c>
      <c r="C421" s="92" t="s">
        <v>73</v>
      </c>
      <c r="D421" s="83" t="s">
        <v>963</v>
      </c>
      <c r="E421" s="90">
        <v>4</v>
      </c>
      <c r="F421" s="89">
        <v>3</v>
      </c>
      <c r="G421" s="90">
        <f t="shared" si="15"/>
        <v>7</v>
      </c>
      <c r="H421" s="213">
        <v>43777</v>
      </c>
      <c r="I421" s="177">
        <v>35</v>
      </c>
    </row>
    <row r="422" spans="1:9" outlineLevel="1" x14ac:dyDescent="0.35">
      <c r="A422" s="83" t="s">
        <v>72</v>
      </c>
      <c r="B422" s="214" t="s">
        <v>964</v>
      </c>
      <c r="C422" s="92" t="s">
        <v>73</v>
      </c>
      <c r="D422" s="92" t="s">
        <v>965</v>
      </c>
      <c r="E422" s="90">
        <v>6</v>
      </c>
      <c r="F422" s="89">
        <v>4</v>
      </c>
      <c r="G422" s="90">
        <f t="shared" si="15"/>
        <v>10</v>
      </c>
      <c r="H422" s="213">
        <v>43777</v>
      </c>
      <c r="I422" s="177">
        <v>110</v>
      </c>
    </row>
    <row r="423" spans="1:9" outlineLevel="1" x14ac:dyDescent="0.35">
      <c r="A423" s="83" t="s">
        <v>72</v>
      </c>
      <c r="B423" s="214" t="s">
        <v>966</v>
      </c>
      <c r="C423" s="92" t="s">
        <v>73</v>
      </c>
      <c r="D423" s="83" t="s">
        <v>967</v>
      </c>
      <c r="E423" s="90">
        <v>7</v>
      </c>
      <c r="F423" s="89">
        <v>2</v>
      </c>
      <c r="G423" s="90">
        <f t="shared" si="15"/>
        <v>9</v>
      </c>
      <c r="H423" s="213">
        <v>43777</v>
      </c>
      <c r="I423" s="177">
        <v>130</v>
      </c>
    </row>
    <row r="424" spans="1:9" outlineLevel="1" x14ac:dyDescent="0.35">
      <c r="A424" s="83" t="s">
        <v>72</v>
      </c>
      <c r="B424" s="214" t="s">
        <v>968</v>
      </c>
      <c r="C424" s="92" t="s">
        <v>73</v>
      </c>
      <c r="D424" s="178" t="s">
        <v>969</v>
      </c>
      <c r="E424" s="90">
        <v>3</v>
      </c>
      <c r="F424" s="89">
        <v>4</v>
      </c>
      <c r="G424" s="90">
        <f t="shared" si="15"/>
        <v>7</v>
      </c>
      <c r="H424" s="213">
        <v>43777</v>
      </c>
      <c r="I424" s="177">
        <v>45</v>
      </c>
    </row>
    <row r="425" spans="1:9" outlineLevel="1" x14ac:dyDescent="0.35">
      <c r="A425" s="83" t="s">
        <v>72</v>
      </c>
      <c r="B425" s="214" t="s">
        <v>970</v>
      </c>
      <c r="C425" s="92" t="s">
        <v>73</v>
      </c>
      <c r="D425" s="293" t="s">
        <v>971</v>
      </c>
      <c r="E425" s="90">
        <v>8</v>
      </c>
      <c r="F425" s="89">
        <v>4</v>
      </c>
      <c r="G425" s="90">
        <f t="shared" si="15"/>
        <v>12</v>
      </c>
      <c r="H425" s="213">
        <v>43777</v>
      </c>
      <c r="I425" s="177">
        <v>100</v>
      </c>
    </row>
    <row r="426" spans="1:9" outlineLevel="1" x14ac:dyDescent="0.35">
      <c r="A426" s="83" t="s">
        <v>72</v>
      </c>
      <c r="B426" s="214" t="s">
        <v>972</v>
      </c>
      <c r="C426" s="92" t="s">
        <v>73</v>
      </c>
      <c r="D426" s="293" t="s">
        <v>973</v>
      </c>
      <c r="E426" s="90">
        <v>4</v>
      </c>
      <c r="F426" s="89">
        <v>6</v>
      </c>
      <c r="G426" s="90">
        <f t="shared" si="15"/>
        <v>10</v>
      </c>
      <c r="H426" s="213">
        <v>43777</v>
      </c>
      <c r="I426" s="177">
        <v>900</v>
      </c>
    </row>
    <row r="427" spans="1:9" ht="15" thickBot="1" x14ac:dyDescent="0.4">
      <c r="A427" s="84" t="s">
        <v>72</v>
      </c>
      <c r="B427" s="212"/>
      <c r="C427" s="93" t="s">
        <v>73</v>
      </c>
      <c r="D427" s="135">
        <f>COUNTA(D348:D426)</f>
        <v>79</v>
      </c>
      <c r="E427" s="135">
        <f>SUM(E348:E426)</f>
        <v>288</v>
      </c>
      <c r="F427" s="135">
        <f>SUM(F348:F426)</f>
        <v>331</v>
      </c>
      <c r="G427" s="135">
        <f>SUM(G348:G426)</f>
        <v>619</v>
      </c>
      <c r="H427" s="193">
        <v>43777</v>
      </c>
      <c r="I427" s="136">
        <f>AVERAGE(I348:I426)</f>
        <v>98.291139240506325</v>
      </c>
    </row>
    <row r="428" spans="1:9" outlineLevel="1" x14ac:dyDescent="0.35">
      <c r="A428" s="85" t="s">
        <v>74</v>
      </c>
      <c r="B428" s="88" t="s">
        <v>974</v>
      </c>
      <c r="C428" s="99" t="s">
        <v>75</v>
      </c>
      <c r="D428" s="85" t="s">
        <v>975</v>
      </c>
      <c r="E428" s="111">
        <v>2</v>
      </c>
      <c r="F428" s="111">
        <v>2</v>
      </c>
      <c r="G428" s="112">
        <f t="shared" ref="G428:G459" si="16">E428+F428</f>
        <v>4</v>
      </c>
      <c r="H428" s="211">
        <v>43769</v>
      </c>
      <c r="I428" s="123">
        <v>2</v>
      </c>
    </row>
    <row r="429" spans="1:9" outlineLevel="1" x14ac:dyDescent="0.35">
      <c r="A429" s="83" t="s">
        <v>74</v>
      </c>
      <c r="B429" s="86" t="s">
        <v>976</v>
      </c>
      <c r="C429" s="92" t="s">
        <v>75</v>
      </c>
      <c r="D429" s="83" t="s">
        <v>977</v>
      </c>
      <c r="E429" s="89">
        <v>5</v>
      </c>
      <c r="F429" s="89">
        <v>2</v>
      </c>
      <c r="G429" s="90">
        <f t="shared" si="16"/>
        <v>7</v>
      </c>
      <c r="H429" s="210" t="s">
        <v>978</v>
      </c>
      <c r="I429" s="91">
        <v>50</v>
      </c>
    </row>
    <row r="430" spans="1:9" outlineLevel="1" x14ac:dyDescent="0.35">
      <c r="A430" s="83" t="s">
        <v>74</v>
      </c>
      <c r="B430" s="86" t="s">
        <v>979</v>
      </c>
      <c r="C430" s="92" t="s">
        <v>75</v>
      </c>
      <c r="D430" s="83" t="s">
        <v>980</v>
      </c>
      <c r="E430" s="89">
        <v>0</v>
      </c>
      <c r="F430" s="89">
        <v>1</v>
      </c>
      <c r="G430" s="90">
        <f t="shared" si="16"/>
        <v>1</v>
      </c>
      <c r="H430" s="210" t="s">
        <v>978</v>
      </c>
      <c r="I430" s="91">
        <v>30</v>
      </c>
    </row>
    <row r="431" spans="1:9" outlineLevel="1" x14ac:dyDescent="0.35">
      <c r="A431" s="83" t="s">
        <v>74</v>
      </c>
      <c r="B431" s="86" t="s">
        <v>981</v>
      </c>
      <c r="C431" s="92" t="s">
        <v>75</v>
      </c>
      <c r="D431" s="83" t="s">
        <v>982</v>
      </c>
      <c r="E431" s="89">
        <v>8</v>
      </c>
      <c r="F431" s="89">
        <v>5</v>
      </c>
      <c r="G431" s="90">
        <f t="shared" si="16"/>
        <v>13</v>
      </c>
      <c r="H431" s="210" t="s">
        <v>978</v>
      </c>
      <c r="I431" s="91">
        <v>30</v>
      </c>
    </row>
    <row r="432" spans="1:9" outlineLevel="1" x14ac:dyDescent="0.35">
      <c r="A432" s="83" t="s">
        <v>74</v>
      </c>
      <c r="B432" s="86" t="s">
        <v>983</v>
      </c>
      <c r="C432" s="92" t="s">
        <v>75</v>
      </c>
      <c r="D432" s="83" t="s">
        <v>984</v>
      </c>
      <c r="E432" s="89">
        <v>4</v>
      </c>
      <c r="F432" s="89">
        <v>2</v>
      </c>
      <c r="G432" s="90">
        <f t="shared" si="16"/>
        <v>6</v>
      </c>
      <c r="H432" s="210" t="s">
        <v>978</v>
      </c>
      <c r="I432" s="91">
        <v>70</v>
      </c>
    </row>
    <row r="433" spans="1:9" outlineLevel="1" x14ac:dyDescent="0.35">
      <c r="A433" s="83" t="s">
        <v>74</v>
      </c>
      <c r="B433" s="86" t="s">
        <v>985</v>
      </c>
      <c r="C433" s="92" t="s">
        <v>75</v>
      </c>
      <c r="D433" s="83" t="s">
        <v>986</v>
      </c>
      <c r="E433" s="89">
        <v>4</v>
      </c>
      <c r="F433" s="89">
        <v>3</v>
      </c>
      <c r="G433" s="90">
        <f t="shared" si="16"/>
        <v>7</v>
      </c>
      <c r="H433" s="210" t="s">
        <v>978</v>
      </c>
      <c r="I433" s="91">
        <v>20</v>
      </c>
    </row>
    <row r="434" spans="1:9" outlineLevel="1" x14ac:dyDescent="0.35">
      <c r="A434" s="83" t="s">
        <v>74</v>
      </c>
      <c r="B434" s="86" t="s">
        <v>987</v>
      </c>
      <c r="C434" s="92" t="s">
        <v>75</v>
      </c>
      <c r="D434" s="83" t="s">
        <v>988</v>
      </c>
      <c r="E434" s="89">
        <v>6</v>
      </c>
      <c r="F434" s="89">
        <v>1</v>
      </c>
      <c r="G434" s="90">
        <f t="shared" si="16"/>
        <v>7</v>
      </c>
      <c r="H434" s="210" t="s">
        <v>978</v>
      </c>
      <c r="I434" s="91">
        <v>45</v>
      </c>
    </row>
    <row r="435" spans="1:9" outlineLevel="1" x14ac:dyDescent="0.35">
      <c r="A435" s="83" t="s">
        <v>74</v>
      </c>
      <c r="B435" s="86" t="s">
        <v>989</v>
      </c>
      <c r="C435" s="92" t="s">
        <v>75</v>
      </c>
      <c r="D435" s="83" t="s">
        <v>990</v>
      </c>
      <c r="E435" s="89">
        <v>2</v>
      </c>
      <c r="F435" s="89">
        <v>2</v>
      </c>
      <c r="G435" s="90">
        <f t="shared" si="16"/>
        <v>4</v>
      </c>
      <c r="H435" s="210" t="s">
        <v>978</v>
      </c>
      <c r="I435" s="91">
        <v>30</v>
      </c>
    </row>
    <row r="436" spans="1:9" outlineLevel="1" x14ac:dyDescent="0.35">
      <c r="A436" s="83" t="s">
        <v>74</v>
      </c>
      <c r="B436" s="86" t="s">
        <v>991</v>
      </c>
      <c r="C436" s="92" t="s">
        <v>75</v>
      </c>
      <c r="D436" s="83" t="s">
        <v>992</v>
      </c>
      <c r="E436" s="89">
        <v>3</v>
      </c>
      <c r="F436" s="89">
        <v>2</v>
      </c>
      <c r="G436" s="90">
        <f t="shared" si="16"/>
        <v>5</v>
      </c>
      <c r="H436" s="210" t="s">
        <v>978</v>
      </c>
      <c r="I436" s="91">
        <v>300</v>
      </c>
    </row>
    <row r="437" spans="1:9" outlineLevel="1" x14ac:dyDescent="0.35">
      <c r="A437" s="83" t="s">
        <v>74</v>
      </c>
      <c r="B437" s="86" t="s">
        <v>993</v>
      </c>
      <c r="C437" s="92" t="s">
        <v>75</v>
      </c>
      <c r="D437" s="92" t="s">
        <v>994</v>
      </c>
      <c r="E437" s="89">
        <v>3</v>
      </c>
      <c r="F437" s="89">
        <v>1</v>
      </c>
      <c r="G437" s="90">
        <f t="shared" si="16"/>
        <v>4</v>
      </c>
      <c r="H437" s="210" t="s">
        <v>978</v>
      </c>
      <c r="I437" s="91">
        <v>200</v>
      </c>
    </row>
    <row r="438" spans="1:9" outlineLevel="1" x14ac:dyDescent="0.35">
      <c r="A438" s="83" t="s">
        <v>74</v>
      </c>
      <c r="B438" s="86" t="s">
        <v>995</v>
      </c>
      <c r="C438" s="92" t="s">
        <v>75</v>
      </c>
      <c r="D438" s="92" t="s">
        <v>996</v>
      </c>
      <c r="E438" s="89">
        <v>4</v>
      </c>
      <c r="F438" s="89">
        <v>2</v>
      </c>
      <c r="G438" s="90">
        <f t="shared" si="16"/>
        <v>6</v>
      </c>
      <c r="H438" s="210" t="s">
        <v>978</v>
      </c>
      <c r="I438" s="91">
        <v>50</v>
      </c>
    </row>
    <row r="439" spans="1:9" outlineLevel="1" x14ac:dyDescent="0.35">
      <c r="A439" s="83" t="s">
        <v>74</v>
      </c>
      <c r="B439" s="86" t="s">
        <v>997</v>
      </c>
      <c r="C439" s="92" t="s">
        <v>75</v>
      </c>
      <c r="D439" s="92" t="s">
        <v>998</v>
      </c>
      <c r="E439" s="89">
        <v>4</v>
      </c>
      <c r="F439" s="89">
        <v>1</v>
      </c>
      <c r="G439" s="90">
        <f t="shared" si="16"/>
        <v>5</v>
      </c>
      <c r="H439" s="210" t="s">
        <v>978</v>
      </c>
      <c r="I439" s="91">
        <v>100</v>
      </c>
    </row>
    <row r="440" spans="1:9" outlineLevel="1" x14ac:dyDescent="0.35">
      <c r="A440" s="83" t="s">
        <v>74</v>
      </c>
      <c r="B440" s="86" t="s">
        <v>999</v>
      </c>
      <c r="C440" s="92" t="s">
        <v>75</v>
      </c>
      <c r="D440" s="92" t="s">
        <v>1000</v>
      </c>
      <c r="E440" s="89">
        <v>5</v>
      </c>
      <c r="F440" s="89">
        <v>2</v>
      </c>
      <c r="G440" s="90">
        <f t="shared" si="16"/>
        <v>7</v>
      </c>
      <c r="H440" s="210" t="s">
        <v>978</v>
      </c>
      <c r="I440" s="91">
        <v>100</v>
      </c>
    </row>
    <row r="441" spans="1:9" outlineLevel="1" x14ac:dyDescent="0.35">
      <c r="A441" s="83" t="s">
        <v>74</v>
      </c>
      <c r="B441" s="86" t="s">
        <v>1001</v>
      </c>
      <c r="C441" s="92" t="s">
        <v>75</v>
      </c>
      <c r="D441" s="92" t="s">
        <v>1002</v>
      </c>
      <c r="E441" s="89">
        <v>6</v>
      </c>
      <c r="F441" s="89">
        <v>1</v>
      </c>
      <c r="G441" s="90">
        <f t="shared" si="16"/>
        <v>7</v>
      </c>
      <c r="H441" s="210" t="s">
        <v>978</v>
      </c>
      <c r="I441" s="91">
        <v>110</v>
      </c>
    </row>
    <row r="442" spans="1:9" outlineLevel="1" x14ac:dyDescent="0.35">
      <c r="A442" s="83" t="s">
        <v>74</v>
      </c>
      <c r="B442" s="86" t="s">
        <v>1003</v>
      </c>
      <c r="C442" s="92" t="s">
        <v>75</v>
      </c>
      <c r="D442" s="92" t="s">
        <v>1004</v>
      </c>
      <c r="E442" s="89">
        <v>0</v>
      </c>
      <c r="F442" s="89">
        <v>2</v>
      </c>
      <c r="G442" s="90">
        <f t="shared" si="16"/>
        <v>2</v>
      </c>
      <c r="H442" s="210" t="s">
        <v>978</v>
      </c>
      <c r="I442" s="91">
        <v>50</v>
      </c>
    </row>
    <row r="443" spans="1:9" outlineLevel="1" x14ac:dyDescent="0.35">
      <c r="A443" s="83" t="s">
        <v>74</v>
      </c>
      <c r="B443" s="86" t="s">
        <v>1005</v>
      </c>
      <c r="C443" s="92" t="s">
        <v>75</v>
      </c>
      <c r="D443" s="92" t="s">
        <v>1006</v>
      </c>
      <c r="E443" s="89">
        <v>3</v>
      </c>
      <c r="F443" s="89">
        <v>2</v>
      </c>
      <c r="G443" s="90">
        <f t="shared" si="16"/>
        <v>5</v>
      </c>
      <c r="H443" s="210" t="s">
        <v>978</v>
      </c>
      <c r="I443" s="91">
        <v>120</v>
      </c>
    </row>
    <row r="444" spans="1:9" outlineLevel="1" x14ac:dyDescent="0.35">
      <c r="A444" s="83" t="s">
        <v>74</v>
      </c>
      <c r="B444" s="86" t="s">
        <v>1007</v>
      </c>
      <c r="C444" s="92" t="s">
        <v>75</v>
      </c>
      <c r="D444" s="92" t="s">
        <v>1008</v>
      </c>
      <c r="E444" s="89">
        <v>5</v>
      </c>
      <c r="F444" s="89">
        <v>2</v>
      </c>
      <c r="G444" s="90">
        <f t="shared" si="16"/>
        <v>7</v>
      </c>
      <c r="H444" s="210" t="s">
        <v>978</v>
      </c>
      <c r="I444" s="91">
        <v>200</v>
      </c>
    </row>
    <row r="445" spans="1:9" outlineLevel="1" x14ac:dyDescent="0.35">
      <c r="A445" s="83" t="s">
        <v>74</v>
      </c>
      <c r="B445" s="86" t="s">
        <v>1009</v>
      </c>
      <c r="C445" s="92" t="s">
        <v>75</v>
      </c>
      <c r="D445" s="92" t="s">
        <v>1010</v>
      </c>
      <c r="E445" s="89">
        <v>4</v>
      </c>
      <c r="F445" s="89">
        <v>2</v>
      </c>
      <c r="G445" s="90">
        <f t="shared" si="16"/>
        <v>6</v>
      </c>
      <c r="H445" s="210" t="s">
        <v>978</v>
      </c>
      <c r="I445" s="91">
        <v>250</v>
      </c>
    </row>
    <row r="446" spans="1:9" outlineLevel="1" x14ac:dyDescent="0.35">
      <c r="A446" s="83" t="s">
        <v>74</v>
      </c>
      <c r="B446" s="86" t="s">
        <v>1011</v>
      </c>
      <c r="C446" s="92" t="s">
        <v>75</v>
      </c>
      <c r="D446" s="92" t="s">
        <v>1012</v>
      </c>
      <c r="E446" s="89">
        <v>6</v>
      </c>
      <c r="F446" s="89">
        <v>2</v>
      </c>
      <c r="G446" s="90">
        <f t="shared" si="16"/>
        <v>8</v>
      </c>
      <c r="H446" s="210" t="s">
        <v>978</v>
      </c>
      <c r="I446" s="91">
        <v>40</v>
      </c>
    </row>
    <row r="447" spans="1:9" outlineLevel="1" x14ac:dyDescent="0.35">
      <c r="A447" s="83" t="s">
        <v>74</v>
      </c>
      <c r="B447" s="86" t="s">
        <v>1013</v>
      </c>
      <c r="C447" s="92" t="s">
        <v>75</v>
      </c>
      <c r="D447" s="83" t="s">
        <v>1014</v>
      </c>
      <c r="E447" s="89">
        <v>6</v>
      </c>
      <c r="F447" s="89">
        <v>2</v>
      </c>
      <c r="G447" s="90">
        <f t="shared" si="16"/>
        <v>8</v>
      </c>
      <c r="H447" s="210" t="s">
        <v>978</v>
      </c>
      <c r="I447" s="91">
        <v>80</v>
      </c>
    </row>
    <row r="448" spans="1:9" outlineLevel="1" x14ac:dyDescent="0.35">
      <c r="A448" s="83" t="s">
        <v>74</v>
      </c>
      <c r="B448" s="86" t="s">
        <v>1015</v>
      </c>
      <c r="C448" s="92" t="s">
        <v>75</v>
      </c>
      <c r="D448" s="83" t="s">
        <v>1016</v>
      </c>
      <c r="E448" s="89">
        <v>4</v>
      </c>
      <c r="F448" s="89">
        <v>2</v>
      </c>
      <c r="G448" s="90">
        <f t="shared" si="16"/>
        <v>6</v>
      </c>
      <c r="H448" s="210" t="s">
        <v>978</v>
      </c>
      <c r="I448" s="91">
        <v>100</v>
      </c>
    </row>
    <row r="449" spans="1:9" outlineLevel="1" x14ac:dyDescent="0.35">
      <c r="A449" s="83" t="s">
        <v>74</v>
      </c>
      <c r="B449" s="86" t="s">
        <v>1017</v>
      </c>
      <c r="C449" s="92" t="s">
        <v>75</v>
      </c>
      <c r="D449" s="83" t="s">
        <v>1018</v>
      </c>
      <c r="E449" s="89">
        <v>1</v>
      </c>
      <c r="F449" s="89">
        <v>2</v>
      </c>
      <c r="G449" s="90">
        <f t="shared" si="16"/>
        <v>3</v>
      </c>
      <c r="H449" s="210" t="s">
        <v>978</v>
      </c>
      <c r="I449" s="91">
        <v>70</v>
      </c>
    </row>
    <row r="450" spans="1:9" outlineLevel="1" x14ac:dyDescent="0.35">
      <c r="A450" s="83" t="s">
        <v>74</v>
      </c>
      <c r="B450" s="86" t="s">
        <v>1019</v>
      </c>
      <c r="C450" s="92" t="s">
        <v>75</v>
      </c>
      <c r="D450" s="83" t="s">
        <v>1020</v>
      </c>
      <c r="E450" s="89">
        <v>5</v>
      </c>
      <c r="F450" s="89">
        <v>2</v>
      </c>
      <c r="G450" s="90">
        <f t="shared" si="16"/>
        <v>7</v>
      </c>
      <c r="H450" s="210" t="s">
        <v>978</v>
      </c>
      <c r="I450" s="91">
        <v>60</v>
      </c>
    </row>
    <row r="451" spans="1:9" outlineLevel="1" x14ac:dyDescent="0.35">
      <c r="A451" s="83" t="s">
        <v>74</v>
      </c>
      <c r="B451" s="86" t="s">
        <v>1021</v>
      </c>
      <c r="C451" s="92" t="s">
        <v>75</v>
      </c>
      <c r="D451" s="92" t="s">
        <v>1022</v>
      </c>
      <c r="E451" s="89">
        <v>3</v>
      </c>
      <c r="F451" s="89">
        <v>2</v>
      </c>
      <c r="G451" s="90">
        <f t="shared" si="16"/>
        <v>5</v>
      </c>
      <c r="H451" s="210" t="s">
        <v>978</v>
      </c>
      <c r="I451" s="91">
        <v>200</v>
      </c>
    </row>
    <row r="452" spans="1:9" outlineLevel="1" x14ac:dyDescent="0.35">
      <c r="A452" s="83" t="s">
        <v>74</v>
      </c>
      <c r="B452" s="86" t="s">
        <v>1023</v>
      </c>
      <c r="C452" s="92" t="s">
        <v>75</v>
      </c>
      <c r="D452" s="92" t="s">
        <v>1024</v>
      </c>
      <c r="E452" s="89">
        <v>1</v>
      </c>
      <c r="F452" s="89">
        <v>2</v>
      </c>
      <c r="G452" s="90">
        <f t="shared" si="16"/>
        <v>3</v>
      </c>
      <c r="H452" s="210" t="s">
        <v>978</v>
      </c>
      <c r="I452" s="91">
        <v>200</v>
      </c>
    </row>
    <row r="453" spans="1:9" outlineLevel="1" x14ac:dyDescent="0.35">
      <c r="A453" s="83" t="s">
        <v>74</v>
      </c>
      <c r="B453" s="86" t="s">
        <v>1025</v>
      </c>
      <c r="C453" s="92" t="s">
        <v>75</v>
      </c>
      <c r="D453" s="92" t="s">
        <v>1026</v>
      </c>
      <c r="E453" s="89">
        <v>7</v>
      </c>
      <c r="F453" s="89">
        <v>1</v>
      </c>
      <c r="G453" s="90">
        <f t="shared" si="16"/>
        <v>8</v>
      </c>
      <c r="H453" s="210" t="s">
        <v>978</v>
      </c>
      <c r="I453" s="91">
        <v>200</v>
      </c>
    </row>
    <row r="454" spans="1:9" outlineLevel="1" x14ac:dyDescent="0.35">
      <c r="A454" s="83" t="s">
        <v>74</v>
      </c>
      <c r="B454" s="86" t="s">
        <v>1027</v>
      </c>
      <c r="C454" s="92" t="s">
        <v>75</v>
      </c>
      <c r="D454" s="92" t="s">
        <v>1028</v>
      </c>
      <c r="E454" s="89">
        <v>7</v>
      </c>
      <c r="F454" s="89">
        <v>1</v>
      </c>
      <c r="G454" s="90">
        <f t="shared" si="16"/>
        <v>8</v>
      </c>
      <c r="H454" s="210" t="s">
        <v>978</v>
      </c>
      <c r="I454" s="91">
        <v>50</v>
      </c>
    </row>
    <row r="455" spans="1:9" outlineLevel="1" x14ac:dyDescent="0.35">
      <c r="A455" s="83" t="s">
        <v>74</v>
      </c>
      <c r="B455" s="86" t="s">
        <v>1029</v>
      </c>
      <c r="C455" s="92" t="s">
        <v>75</v>
      </c>
      <c r="D455" s="92" t="s">
        <v>1030</v>
      </c>
      <c r="E455" s="89">
        <v>3</v>
      </c>
      <c r="F455" s="89">
        <v>2</v>
      </c>
      <c r="G455" s="90">
        <f t="shared" si="16"/>
        <v>5</v>
      </c>
      <c r="H455" s="210" t="s">
        <v>978</v>
      </c>
      <c r="I455" s="91">
        <v>200</v>
      </c>
    </row>
    <row r="456" spans="1:9" outlineLevel="1" x14ac:dyDescent="0.35">
      <c r="A456" s="83" t="s">
        <v>74</v>
      </c>
      <c r="B456" s="86" t="s">
        <v>1031</v>
      </c>
      <c r="C456" s="92" t="s">
        <v>75</v>
      </c>
      <c r="D456" s="92" t="s">
        <v>1032</v>
      </c>
      <c r="E456" s="89">
        <v>0</v>
      </c>
      <c r="F456" s="89">
        <v>1</v>
      </c>
      <c r="G456" s="90">
        <f t="shared" si="16"/>
        <v>1</v>
      </c>
      <c r="H456" s="210" t="s">
        <v>978</v>
      </c>
      <c r="I456" s="91">
        <v>150</v>
      </c>
    </row>
    <row r="457" spans="1:9" outlineLevel="1" x14ac:dyDescent="0.35">
      <c r="A457" s="83" t="s">
        <v>74</v>
      </c>
      <c r="B457" s="86" t="s">
        <v>1033</v>
      </c>
      <c r="C457" s="92" t="s">
        <v>75</v>
      </c>
      <c r="D457" s="92" t="s">
        <v>1034</v>
      </c>
      <c r="E457" s="89">
        <v>0</v>
      </c>
      <c r="F457" s="89">
        <v>1</v>
      </c>
      <c r="G457" s="90">
        <f t="shared" si="16"/>
        <v>1</v>
      </c>
      <c r="H457" s="210" t="s">
        <v>978</v>
      </c>
      <c r="I457" s="91">
        <v>60</v>
      </c>
    </row>
    <row r="458" spans="1:9" outlineLevel="1" x14ac:dyDescent="0.35">
      <c r="A458" s="83" t="s">
        <v>74</v>
      </c>
      <c r="B458" s="86" t="s">
        <v>1035</v>
      </c>
      <c r="C458" s="92" t="s">
        <v>75</v>
      </c>
      <c r="D458" s="92" t="s">
        <v>1036</v>
      </c>
      <c r="E458" s="89">
        <v>1</v>
      </c>
      <c r="F458" s="89">
        <v>2</v>
      </c>
      <c r="G458" s="90">
        <f t="shared" si="16"/>
        <v>3</v>
      </c>
      <c r="H458" s="210" t="s">
        <v>978</v>
      </c>
      <c r="I458" s="91">
        <v>80</v>
      </c>
    </row>
    <row r="459" spans="1:9" outlineLevel="1" x14ac:dyDescent="0.35">
      <c r="A459" s="83" t="s">
        <v>74</v>
      </c>
      <c r="B459" s="86" t="s">
        <v>1037</v>
      </c>
      <c r="C459" s="92" t="s">
        <v>75</v>
      </c>
      <c r="D459" s="92" t="s">
        <v>1038</v>
      </c>
      <c r="E459" s="89">
        <v>2</v>
      </c>
      <c r="F459" s="89">
        <v>2</v>
      </c>
      <c r="G459" s="90">
        <f t="shared" si="16"/>
        <v>4</v>
      </c>
      <c r="H459" s="210" t="s">
        <v>978</v>
      </c>
      <c r="I459" s="91">
        <v>300</v>
      </c>
    </row>
    <row r="460" spans="1:9" outlineLevel="1" x14ac:dyDescent="0.35">
      <c r="A460" s="83" t="s">
        <v>74</v>
      </c>
      <c r="B460" s="86" t="s">
        <v>1039</v>
      </c>
      <c r="C460" s="92" t="s">
        <v>75</v>
      </c>
      <c r="D460" s="92" t="s">
        <v>1040</v>
      </c>
      <c r="E460" s="89">
        <v>2</v>
      </c>
      <c r="F460" s="89">
        <v>2</v>
      </c>
      <c r="G460" s="90">
        <f t="shared" ref="G460:G485" si="17">E460+F460</f>
        <v>4</v>
      </c>
      <c r="H460" s="210" t="s">
        <v>978</v>
      </c>
      <c r="I460" s="91">
        <v>200</v>
      </c>
    </row>
    <row r="461" spans="1:9" outlineLevel="1" x14ac:dyDescent="0.35">
      <c r="A461" s="83" t="s">
        <v>74</v>
      </c>
      <c r="B461" s="86" t="s">
        <v>1041</v>
      </c>
      <c r="C461" s="92" t="s">
        <v>75</v>
      </c>
      <c r="D461" s="92" t="s">
        <v>1042</v>
      </c>
      <c r="E461" s="89">
        <v>2</v>
      </c>
      <c r="F461" s="89">
        <v>2</v>
      </c>
      <c r="G461" s="90">
        <f t="shared" si="17"/>
        <v>4</v>
      </c>
      <c r="H461" s="210" t="s">
        <v>978</v>
      </c>
      <c r="I461" s="91">
        <v>200</v>
      </c>
    </row>
    <row r="462" spans="1:9" outlineLevel="1" x14ac:dyDescent="0.35">
      <c r="A462" s="83" t="s">
        <v>74</v>
      </c>
      <c r="B462" s="86" t="s">
        <v>1043</v>
      </c>
      <c r="C462" s="92" t="s">
        <v>75</v>
      </c>
      <c r="D462" s="92" t="s">
        <v>1044</v>
      </c>
      <c r="E462" s="89">
        <v>4</v>
      </c>
      <c r="F462" s="89">
        <v>2</v>
      </c>
      <c r="G462" s="90">
        <f t="shared" si="17"/>
        <v>6</v>
      </c>
      <c r="H462" s="210" t="s">
        <v>978</v>
      </c>
      <c r="I462" s="91">
        <v>300</v>
      </c>
    </row>
    <row r="463" spans="1:9" outlineLevel="1" x14ac:dyDescent="0.35">
      <c r="A463" s="83" t="s">
        <v>74</v>
      </c>
      <c r="B463" s="86" t="s">
        <v>1045</v>
      </c>
      <c r="C463" s="92" t="s">
        <v>75</v>
      </c>
      <c r="D463" s="92" t="s">
        <v>1046</v>
      </c>
      <c r="E463" s="89">
        <v>7</v>
      </c>
      <c r="F463" s="89">
        <v>1</v>
      </c>
      <c r="G463" s="90">
        <f t="shared" si="17"/>
        <v>8</v>
      </c>
      <c r="H463" s="210" t="s">
        <v>978</v>
      </c>
      <c r="I463" s="91">
        <v>60</v>
      </c>
    </row>
    <row r="464" spans="1:9" outlineLevel="1" x14ac:dyDescent="0.35">
      <c r="A464" s="83" t="s">
        <v>74</v>
      </c>
      <c r="B464" s="86" t="s">
        <v>1047</v>
      </c>
      <c r="C464" s="92" t="s">
        <v>75</v>
      </c>
      <c r="D464" s="92" t="s">
        <v>1048</v>
      </c>
      <c r="E464" s="89">
        <v>3</v>
      </c>
      <c r="F464" s="89">
        <v>2</v>
      </c>
      <c r="G464" s="90">
        <f t="shared" si="17"/>
        <v>5</v>
      </c>
      <c r="H464" s="210" t="s">
        <v>978</v>
      </c>
      <c r="I464" s="91">
        <v>150</v>
      </c>
    </row>
    <row r="465" spans="1:9" outlineLevel="1" x14ac:dyDescent="0.35">
      <c r="A465" s="83" t="s">
        <v>74</v>
      </c>
      <c r="B465" s="86" t="s">
        <v>1049</v>
      </c>
      <c r="C465" s="92" t="s">
        <v>75</v>
      </c>
      <c r="D465" s="92" t="s">
        <v>1050</v>
      </c>
      <c r="E465" s="89">
        <v>1</v>
      </c>
      <c r="F465" s="89">
        <v>2</v>
      </c>
      <c r="G465" s="90">
        <f t="shared" si="17"/>
        <v>3</v>
      </c>
      <c r="H465" s="210" t="s">
        <v>978</v>
      </c>
      <c r="I465" s="91">
        <v>150</v>
      </c>
    </row>
    <row r="466" spans="1:9" outlineLevel="1" x14ac:dyDescent="0.35">
      <c r="A466" s="83" t="s">
        <v>74</v>
      </c>
      <c r="B466" s="86" t="s">
        <v>1051</v>
      </c>
      <c r="C466" s="92" t="s">
        <v>75</v>
      </c>
      <c r="D466" s="92" t="s">
        <v>1052</v>
      </c>
      <c r="E466" s="89">
        <v>5</v>
      </c>
      <c r="F466" s="89">
        <v>1</v>
      </c>
      <c r="G466" s="90">
        <f t="shared" si="17"/>
        <v>6</v>
      </c>
      <c r="H466" s="210" t="s">
        <v>978</v>
      </c>
      <c r="I466" s="91">
        <v>500</v>
      </c>
    </row>
    <row r="467" spans="1:9" outlineLevel="1" x14ac:dyDescent="0.35">
      <c r="A467" s="83" t="s">
        <v>74</v>
      </c>
      <c r="B467" s="86" t="s">
        <v>1053</v>
      </c>
      <c r="C467" s="92" t="s">
        <v>75</v>
      </c>
      <c r="D467" s="92" t="s">
        <v>1054</v>
      </c>
      <c r="E467" s="89">
        <v>0</v>
      </c>
      <c r="F467" s="89">
        <v>1</v>
      </c>
      <c r="G467" s="90">
        <f t="shared" si="17"/>
        <v>1</v>
      </c>
      <c r="H467" s="210" t="s">
        <v>978</v>
      </c>
      <c r="I467" s="91">
        <v>200</v>
      </c>
    </row>
    <row r="468" spans="1:9" outlineLevel="1" x14ac:dyDescent="0.35">
      <c r="A468" s="83" t="s">
        <v>74</v>
      </c>
      <c r="B468" s="86" t="s">
        <v>1055</v>
      </c>
      <c r="C468" s="92" t="s">
        <v>75</v>
      </c>
      <c r="D468" s="92" t="s">
        <v>1056</v>
      </c>
      <c r="E468" s="89">
        <v>4</v>
      </c>
      <c r="F468" s="89">
        <v>2</v>
      </c>
      <c r="G468" s="90">
        <f t="shared" si="17"/>
        <v>6</v>
      </c>
      <c r="H468" s="210" t="s">
        <v>978</v>
      </c>
      <c r="I468" s="91">
        <v>300</v>
      </c>
    </row>
    <row r="469" spans="1:9" outlineLevel="1" x14ac:dyDescent="0.35">
      <c r="A469" s="83" t="s">
        <v>74</v>
      </c>
      <c r="B469" s="86" t="s">
        <v>1057</v>
      </c>
      <c r="C469" s="92" t="s">
        <v>75</v>
      </c>
      <c r="D469" s="92" t="s">
        <v>1058</v>
      </c>
      <c r="E469" s="89">
        <v>5</v>
      </c>
      <c r="F469" s="89">
        <v>3</v>
      </c>
      <c r="G469" s="90">
        <f t="shared" si="17"/>
        <v>8</v>
      </c>
      <c r="H469" s="210" t="s">
        <v>978</v>
      </c>
      <c r="I469" s="91">
        <v>300</v>
      </c>
    </row>
    <row r="470" spans="1:9" outlineLevel="1" x14ac:dyDescent="0.35">
      <c r="A470" s="83" t="s">
        <v>74</v>
      </c>
      <c r="B470" s="86" t="s">
        <v>1059</v>
      </c>
      <c r="C470" s="92" t="s">
        <v>75</v>
      </c>
      <c r="D470" s="92" t="s">
        <v>1060</v>
      </c>
      <c r="E470" s="89">
        <v>3</v>
      </c>
      <c r="F470" s="89">
        <v>2</v>
      </c>
      <c r="G470" s="90">
        <f t="shared" si="17"/>
        <v>5</v>
      </c>
      <c r="H470" s="210" t="s">
        <v>978</v>
      </c>
      <c r="I470" s="91">
        <v>60</v>
      </c>
    </row>
    <row r="471" spans="1:9" outlineLevel="1" x14ac:dyDescent="0.35">
      <c r="A471" s="83" t="s">
        <v>74</v>
      </c>
      <c r="B471" s="86" t="s">
        <v>1061</v>
      </c>
      <c r="C471" s="92" t="s">
        <v>75</v>
      </c>
      <c r="D471" s="92" t="s">
        <v>1062</v>
      </c>
      <c r="E471" s="89">
        <v>3</v>
      </c>
      <c r="F471" s="89">
        <v>1</v>
      </c>
      <c r="G471" s="90">
        <f t="shared" si="17"/>
        <v>4</v>
      </c>
      <c r="H471" s="210" t="s">
        <v>978</v>
      </c>
      <c r="I471" s="91">
        <v>150</v>
      </c>
    </row>
    <row r="472" spans="1:9" outlineLevel="1" x14ac:dyDescent="0.35">
      <c r="A472" s="83" t="s">
        <v>74</v>
      </c>
      <c r="B472" s="86" t="s">
        <v>1063</v>
      </c>
      <c r="C472" s="92" t="s">
        <v>75</v>
      </c>
      <c r="D472" s="92" t="s">
        <v>1064</v>
      </c>
      <c r="E472" s="89">
        <v>0</v>
      </c>
      <c r="F472" s="89">
        <v>2</v>
      </c>
      <c r="G472" s="90">
        <f t="shared" si="17"/>
        <v>2</v>
      </c>
      <c r="H472" s="210" t="s">
        <v>978</v>
      </c>
      <c r="I472" s="91">
        <v>100</v>
      </c>
    </row>
    <row r="473" spans="1:9" outlineLevel="1" x14ac:dyDescent="0.35">
      <c r="A473" s="83" t="s">
        <v>74</v>
      </c>
      <c r="B473" s="86" t="s">
        <v>1065</v>
      </c>
      <c r="C473" s="92" t="s">
        <v>75</v>
      </c>
      <c r="D473" s="92" t="s">
        <v>1066</v>
      </c>
      <c r="E473" s="89">
        <v>0</v>
      </c>
      <c r="F473" s="89">
        <v>1</v>
      </c>
      <c r="G473" s="90">
        <f t="shared" si="17"/>
        <v>1</v>
      </c>
      <c r="H473" s="210" t="s">
        <v>978</v>
      </c>
      <c r="I473" s="91">
        <v>60</v>
      </c>
    </row>
    <row r="474" spans="1:9" outlineLevel="1" x14ac:dyDescent="0.35">
      <c r="A474" s="83" t="s">
        <v>74</v>
      </c>
      <c r="B474" s="86" t="s">
        <v>1067</v>
      </c>
      <c r="C474" s="92" t="s">
        <v>75</v>
      </c>
      <c r="D474" s="92" t="s">
        <v>1068</v>
      </c>
      <c r="E474" s="89">
        <v>2</v>
      </c>
      <c r="F474" s="89">
        <v>1</v>
      </c>
      <c r="G474" s="90">
        <f t="shared" si="17"/>
        <v>3</v>
      </c>
      <c r="H474" s="210" t="s">
        <v>978</v>
      </c>
      <c r="I474" s="91">
        <v>30</v>
      </c>
    </row>
    <row r="475" spans="1:9" outlineLevel="1" x14ac:dyDescent="0.35">
      <c r="A475" s="83" t="s">
        <v>74</v>
      </c>
      <c r="B475" s="86" t="s">
        <v>1069</v>
      </c>
      <c r="C475" s="92" t="s">
        <v>75</v>
      </c>
      <c r="D475" s="92" t="s">
        <v>1070</v>
      </c>
      <c r="E475" s="89">
        <v>4</v>
      </c>
      <c r="F475" s="89">
        <v>2</v>
      </c>
      <c r="G475" s="90">
        <f t="shared" si="17"/>
        <v>6</v>
      </c>
      <c r="H475" s="210" t="s">
        <v>978</v>
      </c>
      <c r="I475" s="91">
        <v>100</v>
      </c>
    </row>
    <row r="476" spans="1:9" outlineLevel="1" x14ac:dyDescent="0.35">
      <c r="A476" s="83" t="s">
        <v>74</v>
      </c>
      <c r="B476" s="86" t="s">
        <v>1071</v>
      </c>
      <c r="C476" s="92" t="s">
        <v>75</v>
      </c>
      <c r="D476" s="92" t="s">
        <v>441</v>
      </c>
      <c r="E476" s="89">
        <v>4</v>
      </c>
      <c r="F476" s="89">
        <v>2</v>
      </c>
      <c r="G476" s="90">
        <f t="shared" si="17"/>
        <v>6</v>
      </c>
      <c r="H476" s="210" t="s">
        <v>978</v>
      </c>
      <c r="I476" s="91">
        <v>60</v>
      </c>
    </row>
    <row r="477" spans="1:9" outlineLevel="1" x14ac:dyDescent="0.35">
      <c r="A477" s="83" t="s">
        <v>74</v>
      </c>
      <c r="B477" s="86" t="s">
        <v>1072</v>
      </c>
      <c r="C477" s="92" t="s">
        <v>75</v>
      </c>
      <c r="D477" s="92" t="s">
        <v>1073</v>
      </c>
      <c r="E477" s="89">
        <v>1</v>
      </c>
      <c r="F477" s="89">
        <v>1</v>
      </c>
      <c r="G477" s="90">
        <f t="shared" si="17"/>
        <v>2</v>
      </c>
      <c r="H477" s="210" t="s">
        <v>978</v>
      </c>
      <c r="I477" s="91">
        <v>160</v>
      </c>
    </row>
    <row r="478" spans="1:9" outlineLevel="1" x14ac:dyDescent="0.35">
      <c r="A478" s="83" t="s">
        <v>74</v>
      </c>
      <c r="B478" s="86" t="s">
        <v>1074</v>
      </c>
      <c r="C478" s="92" t="s">
        <v>75</v>
      </c>
      <c r="D478" s="92" t="s">
        <v>1075</v>
      </c>
      <c r="E478" s="89">
        <v>4</v>
      </c>
      <c r="F478" s="89">
        <v>1</v>
      </c>
      <c r="G478" s="90">
        <f t="shared" si="17"/>
        <v>5</v>
      </c>
      <c r="H478" s="210" t="s">
        <v>978</v>
      </c>
      <c r="I478" s="91">
        <v>180</v>
      </c>
    </row>
    <row r="479" spans="1:9" outlineLevel="1" x14ac:dyDescent="0.35">
      <c r="A479" s="83" t="s">
        <v>74</v>
      </c>
      <c r="B479" s="86" t="s">
        <v>1076</v>
      </c>
      <c r="C479" s="92" t="s">
        <v>75</v>
      </c>
      <c r="D479" s="92" t="s">
        <v>1077</v>
      </c>
      <c r="E479" s="89">
        <v>4</v>
      </c>
      <c r="F479" s="89">
        <v>2</v>
      </c>
      <c r="G479" s="90">
        <f t="shared" si="17"/>
        <v>6</v>
      </c>
      <c r="H479" s="210" t="s">
        <v>978</v>
      </c>
      <c r="I479" s="91">
        <v>150</v>
      </c>
    </row>
    <row r="480" spans="1:9" outlineLevel="1" x14ac:dyDescent="0.35">
      <c r="A480" s="83" t="s">
        <v>74</v>
      </c>
      <c r="B480" s="86" t="s">
        <v>1078</v>
      </c>
      <c r="C480" s="92" t="s">
        <v>75</v>
      </c>
      <c r="D480" s="92" t="s">
        <v>1079</v>
      </c>
      <c r="E480" s="89">
        <v>5</v>
      </c>
      <c r="F480" s="89">
        <v>2</v>
      </c>
      <c r="G480" s="90">
        <f t="shared" si="17"/>
        <v>7</v>
      </c>
      <c r="H480" s="210" t="s">
        <v>978</v>
      </c>
      <c r="I480" s="91">
        <v>210</v>
      </c>
    </row>
    <row r="481" spans="1:9" outlineLevel="1" x14ac:dyDescent="0.35">
      <c r="A481" s="83" t="s">
        <v>74</v>
      </c>
      <c r="B481" s="86" t="s">
        <v>1080</v>
      </c>
      <c r="C481" s="92" t="s">
        <v>75</v>
      </c>
      <c r="D481" s="92" t="s">
        <v>1081</v>
      </c>
      <c r="E481" s="89">
        <v>4</v>
      </c>
      <c r="F481" s="89">
        <v>2</v>
      </c>
      <c r="G481" s="90">
        <f t="shared" si="17"/>
        <v>6</v>
      </c>
      <c r="H481" s="210" t="s">
        <v>978</v>
      </c>
      <c r="I481" s="91">
        <v>100</v>
      </c>
    </row>
    <row r="482" spans="1:9" outlineLevel="1" x14ac:dyDescent="0.35">
      <c r="A482" s="83" t="s">
        <v>74</v>
      </c>
      <c r="B482" s="86" t="s">
        <v>1082</v>
      </c>
      <c r="C482" s="92" t="s">
        <v>75</v>
      </c>
      <c r="D482" s="92" t="s">
        <v>1083</v>
      </c>
      <c r="E482" s="89">
        <v>2</v>
      </c>
      <c r="F482" s="89">
        <v>1</v>
      </c>
      <c r="G482" s="90">
        <f t="shared" si="17"/>
        <v>3</v>
      </c>
      <c r="H482" s="210" t="s">
        <v>978</v>
      </c>
      <c r="I482" s="91">
        <v>100</v>
      </c>
    </row>
    <row r="483" spans="1:9" outlineLevel="1" x14ac:dyDescent="0.35">
      <c r="A483" s="83" t="s">
        <v>74</v>
      </c>
      <c r="B483" s="86" t="s">
        <v>1084</v>
      </c>
      <c r="C483" s="92" t="s">
        <v>75</v>
      </c>
      <c r="D483" s="92" t="s">
        <v>1085</v>
      </c>
      <c r="E483" s="89">
        <v>3</v>
      </c>
      <c r="F483" s="89">
        <v>1</v>
      </c>
      <c r="G483" s="90">
        <f t="shared" si="17"/>
        <v>4</v>
      </c>
      <c r="H483" s="210" t="s">
        <v>978</v>
      </c>
      <c r="I483" s="91">
        <v>100</v>
      </c>
    </row>
    <row r="484" spans="1:9" outlineLevel="1" x14ac:dyDescent="0.35">
      <c r="A484" s="83" t="s">
        <v>74</v>
      </c>
      <c r="B484" s="86" t="s">
        <v>1086</v>
      </c>
      <c r="C484" s="92" t="s">
        <v>75</v>
      </c>
      <c r="D484" s="92" t="s">
        <v>1087</v>
      </c>
      <c r="E484" s="89">
        <v>4</v>
      </c>
      <c r="F484" s="89">
        <v>1</v>
      </c>
      <c r="G484" s="90">
        <f t="shared" si="17"/>
        <v>5</v>
      </c>
      <c r="H484" s="210" t="s">
        <v>978</v>
      </c>
      <c r="I484" s="91">
        <v>120</v>
      </c>
    </row>
    <row r="485" spans="1:9" outlineLevel="1" x14ac:dyDescent="0.35">
      <c r="A485" s="83" t="s">
        <v>74</v>
      </c>
      <c r="B485" s="86" t="s">
        <v>1088</v>
      </c>
      <c r="C485" s="92" t="s">
        <v>75</v>
      </c>
      <c r="D485" s="92" t="s">
        <v>1089</v>
      </c>
      <c r="E485" s="89">
        <v>5</v>
      </c>
      <c r="F485" s="89">
        <v>3</v>
      </c>
      <c r="G485" s="90">
        <f t="shared" si="17"/>
        <v>8</v>
      </c>
      <c r="H485" s="210" t="s">
        <v>978</v>
      </c>
      <c r="I485" s="91">
        <v>160</v>
      </c>
    </row>
    <row r="486" spans="1:9" ht="15" thickBot="1" x14ac:dyDescent="0.4">
      <c r="A486" s="84" t="s">
        <v>74</v>
      </c>
      <c r="B486" s="87"/>
      <c r="C486" s="93" t="s">
        <v>75</v>
      </c>
      <c r="D486" s="135">
        <f>COUNTA(D428:D485)</f>
        <v>58</v>
      </c>
      <c r="E486" s="135">
        <f>SUM(E428:E485)</f>
        <v>195</v>
      </c>
      <c r="F486" s="135">
        <f>SUM(F428:F485)</f>
        <v>102</v>
      </c>
      <c r="G486" s="135">
        <f>SUM(G428:G485)</f>
        <v>297</v>
      </c>
      <c r="H486" s="106">
        <v>43769</v>
      </c>
      <c r="I486" s="136">
        <f>AVERAGE(I428:I485)</f>
        <v>133.56896551724137</v>
      </c>
    </row>
    <row r="488" spans="1:9" x14ac:dyDescent="0.35">
      <c r="G488" s="55">
        <f>SUM(G39+G83+G154+G204+G273+G347+G427+G486)</f>
        <v>3683</v>
      </c>
    </row>
  </sheetData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A42D8-DE72-4020-82FB-A417E5EFE078}">
  <sheetPr codeName="Sheet50"/>
  <dimension ref="A1:I451"/>
  <sheetViews>
    <sheetView topLeftCell="B1" workbookViewId="0">
      <selection activeCell="G452" sqref="G452"/>
    </sheetView>
  </sheetViews>
  <sheetFormatPr defaultColWidth="9.1796875" defaultRowHeight="14.5" outlineLevelRow="1" x14ac:dyDescent="0.35"/>
  <cols>
    <col min="1" max="1" width="14" style="55" customWidth="1"/>
    <col min="2" max="2" width="18.1796875" style="55" customWidth="1"/>
    <col min="3" max="3" width="22.1796875" style="55" bestFit="1" customWidth="1"/>
    <col min="4" max="4" width="23.1796875" style="55" customWidth="1"/>
    <col min="5" max="5" width="13" style="55" customWidth="1"/>
    <col min="6" max="7" width="13.453125" style="55" customWidth="1"/>
    <col min="8" max="8" width="15.81640625" style="55" customWidth="1"/>
    <col min="9" max="9" width="22.1796875" style="55" customWidth="1"/>
    <col min="10" max="16384" width="9.1796875" style="55"/>
  </cols>
  <sheetData>
    <row r="1" spans="1:9" ht="31.5" thickBot="1" x14ac:dyDescent="0.4">
      <c r="A1" s="116" t="s">
        <v>47</v>
      </c>
      <c r="B1" s="116" t="s">
        <v>134</v>
      </c>
      <c r="C1" s="116" t="s">
        <v>48</v>
      </c>
      <c r="D1" s="116" t="s">
        <v>136</v>
      </c>
      <c r="E1" s="116" t="s">
        <v>1147</v>
      </c>
      <c r="F1" s="116" t="s">
        <v>1148</v>
      </c>
      <c r="G1" s="116" t="s">
        <v>1149</v>
      </c>
      <c r="H1" s="116" t="s">
        <v>51</v>
      </c>
      <c r="I1" s="116" t="s">
        <v>140</v>
      </c>
    </row>
    <row r="2" spans="1:9" hidden="1" outlineLevel="1" x14ac:dyDescent="0.35">
      <c r="A2" s="85" t="s">
        <v>8450</v>
      </c>
      <c r="B2" s="88" t="s">
        <v>8467</v>
      </c>
      <c r="C2" s="111" t="s">
        <v>8451</v>
      </c>
      <c r="D2" s="85" t="s">
        <v>8468</v>
      </c>
      <c r="E2" s="85">
        <v>12</v>
      </c>
      <c r="F2" s="111">
        <v>2</v>
      </c>
      <c r="G2" s="112">
        <f t="shared" ref="G2:G37" si="0">E2+F2</f>
        <v>14</v>
      </c>
      <c r="H2" s="81">
        <v>43728</v>
      </c>
      <c r="I2" s="123">
        <v>500</v>
      </c>
    </row>
    <row r="3" spans="1:9" hidden="1" outlineLevel="1" x14ac:dyDescent="0.35">
      <c r="A3" s="83" t="s">
        <v>8450</v>
      </c>
      <c r="B3" s="86" t="s">
        <v>8469</v>
      </c>
      <c r="C3" s="89" t="s">
        <v>8451</v>
      </c>
      <c r="D3" s="83" t="s">
        <v>4876</v>
      </c>
      <c r="E3" s="83">
        <v>8</v>
      </c>
      <c r="F3" s="89">
        <v>8</v>
      </c>
      <c r="G3" s="90">
        <f t="shared" si="0"/>
        <v>16</v>
      </c>
      <c r="H3" s="81">
        <v>43728</v>
      </c>
      <c r="I3" s="91">
        <v>600</v>
      </c>
    </row>
    <row r="4" spans="1:9" hidden="1" outlineLevel="1" x14ac:dyDescent="0.35">
      <c r="A4" s="120" t="s">
        <v>8450</v>
      </c>
      <c r="B4" s="121" t="s">
        <v>8470</v>
      </c>
      <c r="C4" s="166" t="s">
        <v>8451</v>
      </c>
      <c r="D4" s="120" t="s">
        <v>8471</v>
      </c>
      <c r="E4" s="120">
        <v>11</v>
      </c>
      <c r="F4" s="166">
        <v>2</v>
      </c>
      <c r="G4" s="183">
        <f t="shared" si="0"/>
        <v>13</v>
      </c>
      <c r="H4" s="194">
        <v>43728</v>
      </c>
      <c r="I4" s="164">
        <v>1500</v>
      </c>
    </row>
    <row r="5" spans="1:9" hidden="1" outlineLevel="1" x14ac:dyDescent="0.35">
      <c r="A5" s="120" t="s">
        <v>8450</v>
      </c>
      <c r="B5" s="121" t="s">
        <v>8472</v>
      </c>
      <c r="C5" s="166" t="s">
        <v>8451</v>
      </c>
      <c r="D5" s="120" t="s">
        <v>8473</v>
      </c>
      <c r="E5" s="120">
        <v>5</v>
      </c>
      <c r="F5" s="166">
        <v>2</v>
      </c>
      <c r="G5" s="183">
        <f t="shared" si="0"/>
        <v>7</v>
      </c>
      <c r="H5" s="194">
        <v>43728</v>
      </c>
      <c r="I5" s="164">
        <v>1500</v>
      </c>
    </row>
    <row r="6" spans="1:9" hidden="1" outlineLevel="1" x14ac:dyDescent="0.35">
      <c r="A6" s="83" t="s">
        <v>8450</v>
      </c>
      <c r="B6" s="86" t="s">
        <v>8474</v>
      </c>
      <c r="C6" s="89" t="s">
        <v>8451</v>
      </c>
      <c r="D6" s="83" t="s">
        <v>8475</v>
      </c>
      <c r="E6" s="83">
        <v>4</v>
      </c>
      <c r="F6" s="89">
        <v>3</v>
      </c>
      <c r="G6" s="90">
        <f t="shared" si="0"/>
        <v>7</v>
      </c>
      <c r="H6" s="81">
        <v>43728</v>
      </c>
      <c r="I6" s="91">
        <v>500</v>
      </c>
    </row>
    <row r="7" spans="1:9" hidden="1" outlineLevel="1" x14ac:dyDescent="0.35">
      <c r="A7" s="83" t="s">
        <v>8450</v>
      </c>
      <c r="B7" s="86" t="s">
        <v>8476</v>
      </c>
      <c r="C7" s="89" t="s">
        <v>8451</v>
      </c>
      <c r="D7" s="83" t="s">
        <v>8477</v>
      </c>
      <c r="E7" s="83">
        <v>17</v>
      </c>
      <c r="F7" s="89">
        <v>8</v>
      </c>
      <c r="G7" s="90">
        <f t="shared" si="0"/>
        <v>25</v>
      </c>
      <c r="H7" s="81">
        <v>43728</v>
      </c>
      <c r="I7" s="91">
        <v>300</v>
      </c>
    </row>
    <row r="8" spans="1:9" hidden="1" outlineLevel="1" x14ac:dyDescent="0.35">
      <c r="A8" s="120" t="s">
        <v>8450</v>
      </c>
      <c r="B8" s="121" t="s">
        <v>8478</v>
      </c>
      <c r="C8" s="166" t="s">
        <v>8451</v>
      </c>
      <c r="D8" s="120" t="s">
        <v>8479</v>
      </c>
      <c r="E8" s="120">
        <v>6</v>
      </c>
      <c r="F8" s="166">
        <v>2</v>
      </c>
      <c r="G8" s="183">
        <f t="shared" si="0"/>
        <v>8</v>
      </c>
      <c r="H8" s="194">
        <v>43728</v>
      </c>
      <c r="I8" s="164">
        <v>1300</v>
      </c>
    </row>
    <row r="9" spans="1:9" hidden="1" outlineLevel="1" x14ac:dyDescent="0.35">
      <c r="A9" s="120" t="s">
        <v>8450</v>
      </c>
      <c r="B9" s="121" t="s">
        <v>8480</v>
      </c>
      <c r="C9" s="166" t="s">
        <v>8451</v>
      </c>
      <c r="D9" s="120" t="s">
        <v>8481</v>
      </c>
      <c r="E9" s="120">
        <v>4</v>
      </c>
      <c r="F9" s="166">
        <v>3</v>
      </c>
      <c r="G9" s="183">
        <f t="shared" si="0"/>
        <v>7</v>
      </c>
      <c r="H9" s="194">
        <v>43728</v>
      </c>
      <c r="I9" s="164">
        <v>1200</v>
      </c>
    </row>
    <row r="10" spans="1:9" hidden="1" outlineLevel="1" x14ac:dyDescent="0.35">
      <c r="A10" s="83" t="s">
        <v>8450</v>
      </c>
      <c r="B10" s="86" t="s">
        <v>8482</v>
      </c>
      <c r="C10" s="89" t="s">
        <v>8451</v>
      </c>
      <c r="D10" s="83" t="s">
        <v>8483</v>
      </c>
      <c r="E10" s="83">
        <v>5</v>
      </c>
      <c r="F10" s="89">
        <v>5</v>
      </c>
      <c r="G10" s="90">
        <f t="shared" si="0"/>
        <v>10</v>
      </c>
      <c r="H10" s="81">
        <v>43728</v>
      </c>
      <c r="I10" s="91">
        <v>100</v>
      </c>
    </row>
    <row r="11" spans="1:9" hidden="1" outlineLevel="1" x14ac:dyDescent="0.35">
      <c r="A11" s="83" t="s">
        <v>8450</v>
      </c>
      <c r="B11" s="86" t="s">
        <v>8484</v>
      </c>
      <c r="C11" s="89" t="s">
        <v>8451</v>
      </c>
      <c r="D11" s="92" t="s">
        <v>8485</v>
      </c>
      <c r="E11" s="83">
        <v>8</v>
      </c>
      <c r="F11" s="89">
        <v>3</v>
      </c>
      <c r="G11" s="90">
        <f t="shared" si="0"/>
        <v>11</v>
      </c>
      <c r="H11" s="81">
        <v>43728</v>
      </c>
      <c r="I11" s="91">
        <v>700</v>
      </c>
    </row>
    <row r="12" spans="1:9" hidden="1" outlineLevel="1" x14ac:dyDescent="0.35">
      <c r="A12" s="83" t="s">
        <v>8450</v>
      </c>
      <c r="B12" s="86" t="s">
        <v>8486</v>
      </c>
      <c r="C12" s="89" t="s">
        <v>8451</v>
      </c>
      <c r="D12" s="92" t="s">
        <v>8487</v>
      </c>
      <c r="E12" s="83">
        <v>7</v>
      </c>
      <c r="F12" s="89">
        <v>2</v>
      </c>
      <c r="G12" s="90">
        <f t="shared" si="0"/>
        <v>9</v>
      </c>
      <c r="H12" s="81">
        <v>43728</v>
      </c>
      <c r="I12" s="91">
        <v>600</v>
      </c>
    </row>
    <row r="13" spans="1:9" hidden="1" outlineLevel="1" x14ac:dyDescent="0.35">
      <c r="A13" s="83" t="s">
        <v>8450</v>
      </c>
      <c r="B13" s="86" t="s">
        <v>8488</v>
      </c>
      <c r="C13" s="89" t="s">
        <v>8451</v>
      </c>
      <c r="D13" s="92" t="s">
        <v>8489</v>
      </c>
      <c r="E13" s="83">
        <v>2</v>
      </c>
      <c r="F13" s="89">
        <v>4</v>
      </c>
      <c r="G13" s="90">
        <f t="shared" si="0"/>
        <v>6</v>
      </c>
      <c r="H13" s="81">
        <v>43728</v>
      </c>
      <c r="I13" s="91">
        <v>1000</v>
      </c>
    </row>
    <row r="14" spans="1:9" hidden="1" outlineLevel="1" x14ac:dyDescent="0.35">
      <c r="A14" s="83" t="s">
        <v>8450</v>
      </c>
      <c r="B14" s="86" t="s">
        <v>8490</v>
      </c>
      <c r="C14" s="89" t="s">
        <v>8451</v>
      </c>
      <c r="D14" s="92" t="s">
        <v>8491</v>
      </c>
      <c r="E14" s="83">
        <v>9</v>
      </c>
      <c r="F14" s="89">
        <v>2</v>
      </c>
      <c r="G14" s="90">
        <f t="shared" si="0"/>
        <v>11</v>
      </c>
      <c r="H14" s="81">
        <v>43728</v>
      </c>
      <c r="I14" s="91">
        <v>200</v>
      </c>
    </row>
    <row r="15" spans="1:9" hidden="1" outlineLevel="1" x14ac:dyDescent="0.35">
      <c r="A15" s="83" t="s">
        <v>8450</v>
      </c>
      <c r="B15" s="86" t="s">
        <v>8492</v>
      </c>
      <c r="C15" s="89" t="s">
        <v>8451</v>
      </c>
      <c r="D15" s="92" t="s">
        <v>8493</v>
      </c>
      <c r="E15" s="83">
        <v>2</v>
      </c>
      <c r="F15" s="89">
        <v>3</v>
      </c>
      <c r="G15" s="90">
        <f t="shared" si="0"/>
        <v>5</v>
      </c>
      <c r="H15" s="81">
        <v>43728</v>
      </c>
      <c r="I15" s="91">
        <v>900</v>
      </c>
    </row>
    <row r="16" spans="1:9" hidden="1" outlineLevel="1" x14ac:dyDescent="0.35">
      <c r="A16" s="83" t="s">
        <v>8450</v>
      </c>
      <c r="B16" s="86" t="s">
        <v>8494</v>
      </c>
      <c r="C16" s="89" t="s">
        <v>8451</v>
      </c>
      <c r="D16" s="92" t="s">
        <v>8495</v>
      </c>
      <c r="E16" s="83">
        <v>8</v>
      </c>
      <c r="F16" s="89">
        <v>6</v>
      </c>
      <c r="G16" s="90">
        <f t="shared" si="0"/>
        <v>14</v>
      </c>
      <c r="H16" s="81">
        <v>43728</v>
      </c>
      <c r="I16" s="91">
        <v>400</v>
      </c>
    </row>
    <row r="17" spans="1:9" hidden="1" outlineLevel="1" x14ac:dyDescent="0.35">
      <c r="A17" s="120" t="s">
        <v>8450</v>
      </c>
      <c r="B17" s="121" t="s">
        <v>8496</v>
      </c>
      <c r="C17" s="166" t="s">
        <v>8451</v>
      </c>
      <c r="D17" s="122" t="s">
        <v>8497</v>
      </c>
      <c r="E17" s="120">
        <v>6</v>
      </c>
      <c r="F17" s="166">
        <v>4</v>
      </c>
      <c r="G17" s="183">
        <f t="shared" si="0"/>
        <v>10</v>
      </c>
      <c r="H17" s="194">
        <v>43728</v>
      </c>
      <c r="I17" s="164">
        <v>1200</v>
      </c>
    </row>
    <row r="18" spans="1:9" hidden="1" outlineLevel="1" x14ac:dyDescent="0.35">
      <c r="A18" s="120" t="s">
        <v>8450</v>
      </c>
      <c r="B18" s="121" t="s">
        <v>8498</v>
      </c>
      <c r="C18" s="166" t="s">
        <v>8451</v>
      </c>
      <c r="D18" s="122" t="s">
        <v>8499</v>
      </c>
      <c r="E18" s="120">
        <v>3</v>
      </c>
      <c r="F18" s="166">
        <v>4</v>
      </c>
      <c r="G18" s="183">
        <f t="shared" si="0"/>
        <v>7</v>
      </c>
      <c r="H18" s="194">
        <v>43728</v>
      </c>
      <c r="I18" s="164">
        <v>1400</v>
      </c>
    </row>
    <row r="19" spans="1:9" hidden="1" outlineLevel="1" x14ac:dyDescent="0.35">
      <c r="A19" s="120" t="s">
        <v>8450</v>
      </c>
      <c r="B19" s="121" t="s">
        <v>8500</v>
      </c>
      <c r="C19" s="166" t="s">
        <v>8451</v>
      </c>
      <c r="D19" s="122" t="s">
        <v>8501</v>
      </c>
      <c r="E19" s="120">
        <v>6</v>
      </c>
      <c r="F19" s="166">
        <v>4</v>
      </c>
      <c r="G19" s="183">
        <f t="shared" si="0"/>
        <v>10</v>
      </c>
      <c r="H19" s="194">
        <v>43728</v>
      </c>
      <c r="I19" s="164">
        <v>1400</v>
      </c>
    </row>
    <row r="20" spans="1:9" hidden="1" outlineLevel="1" x14ac:dyDescent="0.35">
      <c r="A20" s="120" t="s">
        <v>8450</v>
      </c>
      <c r="B20" s="121" t="s">
        <v>8502</v>
      </c>
      <c r="C20" s="166" t="s">
        <v>8451</v>
      </c>
      <c r="D20" s="122" t="s">
        <v>8503</v>
      </c>
      <c r="E20" s="120">
        <v>4</v>
      </c>
      <c r="F20" s="166">
        <v>1</v>
      </c>
      <c r="G20" s="183">
        <f t="shared" si="0"/>
        <v>5</v>
      </c>
      <c r="H20" s="194">
        <v>43728</v>
      </c>
      <c r="I20" s="164">
        <v>1100</v>
      </c>
    </row>
    <row r="21" spans="1:9" hidden="1" outlineLevel="1" x14ac:dyDescent="0.35">
      <c r="A21" s="120" t="s">
        <v>8450</v>
      </c>
      <c r="B21" s="121" t="s">
        <v>8504</v>
      </c>
      <c r="C21" s="166" t="s">
        <v>8451</v>
      </c>
      <c r="D21" s="120" t="s">
        <v>5749</v>
      </c>
      <c r="E21" s="120">
        <v>8</v>
      </c>
      <c r="F21" s="166">
        <v>2</v>
      </c>
      <c r="G21" s="183">
        <f t="shared" si="0"/>
        <v>10</v>
      </c>
      <c r="H21" s="194">
        <v>43728</v>
      </c>
      <c r="I21" s="164">
        <v>2000</v>
      </c>
    </row>
    <row r="22" spans="1:9" hidden="1" outlineLevel="1" x14ac:dyDescent="0.35">
      <c r="A22" s="120" t="s">
        <v>8450</v>
      </c>
      <c r="B22" s="121" t="s">
        <v>8505</v>
      </c>
      <c r="C22" s="166" t="s">
        <v>8451</v>
      </c>
      <c r="D22" s="120" t="s">
        <v>8506</v>
      </c>
      <c r="E22" s="120">
        <v>11</v>
      </c>
      <c r="F22" s="166">
        <v>2</v>
      </c>
      <c r="G22" s="183">
        <f t="shared" si="0"/>
        <v>13</v>
      </c>
      <c r="H22" s="194">
        <v>43728</v>
      </c>
      <c r="I22" s="164">
        <v>3000</v>
      </c>
    </row>
    <row r="23" spans="1:9" hidden="1" outlineLevel="1" x14ac:dyDescent="0.35">
      <c r="A23" s="120" t="s">
        <v>8450</v>
      </c>
      <c r="B23" s="121" t="s">
        <v>8507</v>
      </c>
      <c r="C23" s="166" t="s">
        <v>8451</v>
      </c>
      <c r="D23" s="120" t="s">
        <v>8508</v>
      </c>
      <c r="E23" s="120">
        <v>15</v>
      </c>
      <c r="F23" s="166">
        <v>2</v>
      </c>
      <c r="G23" s="183">
        <f t="shared" si="0"/>
        <v>17</v>
      </c>
      <c r="H23" s="194">
        <v>43728</v>
      </c>
      <c r="I23" s="164">
        <v>1500</v>
      </c>
    </row>
    <row r="24" spans="1:9" hidden="1" outlineLevel="1" x14ac:dyDescent="0.35">
      <c r="A24" s="120" t="s">
        <v>8450</v>
      </c>
      <c r="B24" s="121" t="s">
        <v>8509</v>
      </c>
      <c r="C24" s="166" t="s">
        <v>8451</v>
      </c>
      <c r="D24" s="120" t="s">
        <v>8510</v>
      </c>
      <c r="E24" s="120">
        <v>3</v>
      </c>
      <c r="F24" s="166">
        <v>4</v>
      </c>
      <c r="G24" s="183">
        <f t="shared" si="0"/>
        <v>7</v>
      </c>
      <c r="H24" s="194">
        <v>43728</v>
      </c>
      <c r="I24" s="164">
        <v>2000</v>
      </c>
    </row>
    <row r="25" spans="1:9" hidden="1" outlineLevel="1" x14ac:dyDescent="0.35">
      <c r="A25" s="83" t="s">
        <v>8450</v>
      </c>
      <c r="B25" s="86" t="s">
        <v>8511</v>
      </c>
      <c r="C25" s="89" t="s">
        <v>8451</v>
      </c>
      <c r="D25" s="92" t="s">
        <v>8512</v>
      </c>
      <c r="E25" s="83">
        <v>7</v>
      </c>
      <c r="F25" s="89">
        <v>2</v>
      </c>
      <c r="G25" s="90">
        <f t="shared" si="0"/>
        <v>9</v>
      </c>
      <c r="H25" s="81">
        <v>43728</v>
      </c>
      <c r="I25" s="91">
        <v>100</v>
      </c>
    </row>
    <row r="26" spans="1:9" hidden="1" outlineLevel="1" x14ac:dyDescent="0.35">
      <c r="A26" s="83" t="s">
        <v>8450</v>
      </c>
      <c r="B26" s="86" t="s">
        <v>8513</v>
      </c>
      <c r="C26" s="89" t="s">
        <v>8451</v>
      </c>
      <c r="D26" s="92" t="s">
        <v>8514</v>
      </c>
      <c r="E26" s="83">
        <v>4</v>
      </c>
      <c r="F26" s="89">
        <v>2</v>
      </c>
      <c r="G26" s="90">
        <f t="shared" si="0"/>
        <v>6</v>
      </c>
      <c r="H26" s="81">
        <v>43728</v>
      </c>
      <c r="I26" s="91">
        <v>110</v>
      </c>
    </row>
    <row r="27" spans="1:9" hidden="1" outlineLevel="1" x14ac:dyDescent="0.35">
      <c r="A27" s="83" t="s">
        <v>8450</v>
      </c>
      <c r="B27" s="86" t="s">
        <v>8515</v>
      </c>
      <c r="C27" s="89" t="s">
        <v>8451</v>
      </c>
      <c r="D27" s="92" t="s">
        <v>8516</v>
      </c>
      <c r="E27" s="83">
        <v>3</v>
      </c>
      <c r="F27" s="89">
        <v>2</v>
      </c>
      <c r="G27" s="90">
        <f t="shared" si="0"/>
        <v>5</v>
      </c>
      <c r="H27" s="81">
        <v>43728</v>
      </c>
      <c r="I27" s="91">
        <v>110</v>
      </c>
    </row>
    <row r="28" spans="1:9" hidden="1" outlineLevel="1" x14ac:dyDescent="0.35">
      <c r="A28" s="83" t="s">
        <v>8450</v>
      </c>
      <c r="B28" s="86" t="s">
        <v>8517</v>
      </c>
      <c r="C28" s="89" t="s">
        <v>8451</v>
      </c>
      <c r="D28" s="92" t="s">
        <v>8518</v>
      </c>
      <c r="E28" s="83">
        <v>10</v>
      </c>
      <c r="F28" s="89">
        <v>2</v>
      </c>
      <c r="G28" s="90">
        <f t="shared" si="0"/>
        <v>12</v>
      </c>
      <c r="H28" s="81">
        <v>43728</v>
      </c>
      <c r="I28" s="91">
        <v>300</v>
      </c>
    </row>
    <row r="29" spans="1:9" hidden="1" outlineLevel="1" x14ac:dyDescent="0.35">
      <c r="A29" s="83" t="s">
        <v>8450</v>
      </c>
      <c r="B29" s="86" t="s">
        <v>8519</v>
      </c>
      <c r="C29" s="89" t="s">
        <v>8451</v>
      </c>
      <c r="D29" s="92" t="s">
        <v>8520</v>
      </c>
      <c r="E29" s="83">
        <v>5</v>
      </c>
      <c r="F29" s="89">
        <v>6</v>
      </c>
      <c r="G29" s="90">
        <f t="shared" si="0"/>
        <v>11</v>
      </c>
      <c r="H29" s="81">
        <v>43728</v>
      </c>
      <c r="I29" s="91">
        <v>1000</v>
      </c>
    </row>
    <row r="30" spans="1:9" hidden="1" outlineLevel="1" x14ac:dyDescent="0.35">
      <c r="A30" s="83" t="s">
        <v>8450</v>
      </c>
      <c r="B30" s="86" t="s">
        <v>8521</v>
      </c>
      <c r="C30" s="89" t="s">
        <v>8451</v>
      </c>
      <c r="D30" s="92" t="s">
        <v>8522</v>
      </c>
      <c r="E30" s="83">
        <v>9</v>
      </c>
      <c r="F30" s="89">
        <v>5</v>
      </c>
      <c r="G30" s="90">
        <f t="shared" si="0"/>
        <v>14</v>
      </c>
      <c r="H30" s="81">
        <v>43728</v>
      </c>
      <c r="I30" s="91">
        <v>200</v>
      </c>
    </row>
    <row r="31" spans="1:9" hidden="1" outlineLevel="1" x14ac:dyDescent="0.35">
      <c r="A31" s="83" t="s">
        <v>8450</v>
      </c>
      <c r="B31" s="86" t="s">
        <v>8523</v>
      </c>
      <c r="C31" s="89" t="s">
        <v>8451</v>
      </c>
      <c r="D31" s="92" t="s">
        <v>8524</v>
      </c>
      <c r="E31" s="83">
        <v>6</v>
      </c>
      <c r="F31" s="89">
        <v>3</v>
      </c>
      <c r="G31" s="90">
        <f t="shared" si="0"/>
        <v>9</v>
      </c>
      <c r="H31" s="81">
        <v>43728</v>
      </c>
      <c r="I31" s="91">
        <v>150</v>
      </c>
    </row>
    <row r="32" spans="1:9" hidden="1" outlineLevel="1" x14ac:dyDescent="0.35">
      <c r="A32" s="83" t="s">
        <v>8450</v>
      </c>
      <c r="B32" s="86" t="s">
        <v>8525</v>
      </c>
      <c r="C32" s="89" t="s">
        <v>8451</v>
      </c>
      <c r="D32" s="92" t="s">
        <v>8526</v>
      </c>
      <c r="E32" s="83">
        <v>14</v>
      </c>
      <c r="F32" s="89">
        <v>5</v>
      </c>
      <c r="G32" s="90">
        <f t="shared" si="0"/>
        <v>19</v>
      </c>
      <c r="H32" s="81">
        <v>43728</v>
      </c>
      <c r="I32" s="91">
        <v>100</v>
      </c>
    </row>
    <row r="33" spans="1:9" hidden="1" outlineLevel="1" x14ac:dyDescent="0.35">
      <c r="A33" s="83" t="s">
        <v>8450</v>
      </c>
      <c r="B33" s="86" t="s">
        <v>8527</v>
      </c>
      <c r="C33" s="89" t="s">
        <v>8451</v>
      </c>
      <c r="D33" s="92" t="s">
        <v>8528</v>
      </c>
      <c r="E33" s="83">
        <v>3</v>
      </c>
      <c r="F33" s="89">
        <v>4</v>
      </c>
      <c r="G33" s="90">
        <f t="shared" si="0"/>
        <v>7</v>
      </c>
      <c r="H33" s="81">
        <v>43728</v>
      </c>
      <c r="I33" s="91">
        <v>200</v>
      </c>
    </row>
    <row r="34" spans="1:9" hidden="1" outlineLevel="1" x14ac:dyDescent="0.35">
      <c r="A34" s="83" t="s">
        <v>8450</v>
      </c>
      <c r="B34" s="86" t="s">
        <v>8529</v>
      </c>
      <c r="C34" s="89" t="s">
        <v>8451</v>
      </c>
      <c r="D34" s="92" t="s">
        <v>8530</v>
      </c>
      <c r="E34" s="83">
        <v>6</v>
      </c>
      <c r="F34" s="89">
        <v>5</v>
      </c>
      <c r="G34" s="90">
        <f t="shared" si="0"/>
        <v>11</v>
      </c>
      <c r="H34" s="81">
        <v>43728</v>
      </c>
      <c r="I34" s="91">
        <v>200</v>
      </c>
    </row>
    <row r="35" spans="1:9" hidden="1" outlineLevel="1" x14ac:dyDescent="0.35">
      <c r="A35" s="83" t="s">
        <v>8450</v>
      </c>
      <c r="B35" s="86" t="s">
        <v>8531</v>
      </c>
      <c r="C35" s="89" t="s">
        <v>8451</v>
      </c>
      <c r="D35" s="92" t="s">
        <v>8532</v>
      </c>
      <c r="E35" s="83">
        <v>10</v>
      </c>
      <c r="F35" s="89">
        <v>3</v>
      </c>
      <c r="G35" s="90">
        <f t="shared" si="0"/>
        <v>13</v>
      </c>
      <c r="H35" s="81">
        <v>43728</v>
      </c>
      <c r="I35" s="91">
        <v>300</v>
      </c>
    </row>
    <row r="36" spans="1:9" hidden="1" outlineLevel="1" x14ac:dyDescent="0.35">
      <c r="A36" s="83" t="s">
        <v>8450</v>
      </c>
      <c r="B36" s="86" t="s">
        <v>8533</v>
      </c>
      <c r="C36" s="89" t="s">
        <v>8451</v>
      </c>
      <c r="D36" s="92" t="s">
        <v>8534</v>
      </c>
      <c r="E36" s="83">
        <v>4</v>
      </c>
      <c r="F36" s="89">
        <v>2</v>
      </c>
      <c r="G36" s="90">
        <f t="shared" si="0"/>
        <v>6</v>
      </c>
      <c r="H36" s="81">
        <v>43728</v>
      </c>
      <c r="I36" s="91">
        <v>100</v>
      </c>
    </row>
    <row r="37" spans="1:9" hidden="1" outlineLevel="1" x14ac:dyDescent="0.35">
      <c r="A37" s="83" t="s">
        <v>8450</v>
      </c>
      <c r="B37" s="86" t="s">
        <v>8535</v>
      </c>
      <c r="C37" s="89" t="s">
        <v>8451</v>
      </c>
      <c r="D37" s="92" t="s">
        <v>8536</v>
      </c>
      <c r="E37" s="83">
        <v>2</v>
      </c>
      <c r="F37" s="89">
        <v>3</v>
      </c>
      <c r="G37" s="90">
        <f t="shared" si="0"/>
        <v>5</v>
      </c>
      <c r="H37" s="81">
        <v>43728</v>
      </c>
      <c r="I37" s="91">
        <v>150</v>
      </c>
    </row>
    <row r="38" spans="1:9" ht="15" collapsed="1" thickBot="1" x14ac:dyDescent="0.4">
      <c r="A38" s="84" t="s">
        <v>8450</v>
      </c>
      <c r="B38" s="87"/>
      <c r="C38" s="93" t="s">
        <v>8451</v>
      </c>
      <c r="D38" s="135">
        <f>COUNTA(D2:D37)</f>
        <v>36</v>
      </c>
      <c r="E38" s="135">
        <f>SUM(E2:E37)</f>
        <v>247</v>
      </c>
      <c r="F38" s="135">
        <f>SUM(F2:F37)</f>
        <v>122</v>
      </c>
      <c r="G38" s="135">
        <f>SUM(G2:G37)</f>
        <v>369</v>
      </c>
      <c r="H38" s="106">
        <v>43728</v>
      </c>
      <c r="I38" s="136">
        <f>AVERAGE(I2:I37)</f>
        <v>775.55555555555554</v>
      </c>
    </row>
    <row r="39" spans="1:9" hidden="1" outlineLevel="1" x14ac:dyDescent="0.35">
      <c r="A39" s="85" t="s">
        <v>8452</v>
      </c>
      <c r="B39" s="88" t="s">
        <v>8537</v>
      </c>
      <c r="C39" s="99" t="s">
        <v>8453</v>
      </c>
      <c r="D39" s="85" t="s">
        <v>3434</v>
      </c>
      <c r="E39" s="111">
        <v>3</v>
      </c>
      <c r="F39" s="111">
        <v>2</v>
      </c>
      <c r="G39" s="112">
        <f t="shared" ref="G39:G70" si="1">E39+F39</f>
        <v>5</v>
      </c>
      <c r="H39" s="80">
        <v>43734</v>
      </c>
      <c r="I39" s="123">
        <v>250</v>
      </c>
    </row>
    <row r="40" spans="1:9" hidden="1" outlineLevel="1" x14ac:dyDescent="0.35">
      <c r="A40" s="83" t="s">
        <v>8452</v>
      </c>
      <c r="B40" s="86" t="s">
        <v>8538</v>
      </c>
      <c r="C40" s="92" t="s">
        <v>8453</v>
      </c>
      <c r="D40" s="83" t="s">
        <v>8539</v>
      </c>
      <c r="E40" s="89">
        <v>1</v>
      </c>
      <c r="F40" s="89">
        <v>2</v>
      </c>
      <c r="G40" s="90">
        <f t="shared" si="1"/>
        <v>3</v>
      </c>
      <c r="H40" s="80">
        <v>43734</v>
      </c>
      <c r="I40" s="91">
        <v>50</v>
      </c>
    </row>
    <row r="41" spans="1:9" hidden="1" outlineLevel="1" x14ac:dyDescent="0.35">
      <c r="A41" s="83" t="s">
        <v>8452</v>
      </c>
      <c r="B41" s="86" t="s">
        <v>8540</v>
      </c>
      <c r="C41" s="92" t="s">
        <v>8453</v>
      </c>
      <c r="D41" s="83" t="s">
        <v>8541</v>
      </c>
      <c r="E41" s="89">
        <v>2</v>
      </c>
      <c r="F41" s="89">
        <v>2</v>
      </c>
      <c r="G41" s="90">
        <f t="shared" si="1"/>
        <v>4</v>
      </c>
      <c r="H41" s="80">
        <v>43734</v>
      </c>
      <c r="I41" s="91">
        <v>250</v>
      </c>
    </row>
    <row r="42" spans="1:9" hidden="1" outlineLevel="1" x14ac:dyDescent="0.35">
      <c r="A42" s="83" t="s">
        <v>8452</v>
      </c>
      <c r="B42" s="86" t="s">
        <v>8542</v>
      </c>
      <c r="C42" s="92" t="s">
        <v>8453</v>
      </c>
      <c r="D42" s="83" t="s">
        <v>8543</v>
      </c>
      <c r="E42" s="89">
        <v>6</v>
      </c>
      <c r="F42" s="89">
        <v>3</v>
      </c>
      <c r="G42" s="90">
        <f t="shared" si="1"/>
        <v>9</v>
      </c>
      <c r="H42" s="80">
        <v>43734</v>
      </c>
      <c r="I42" s="91">
        <v>90</v>
      </c>
    </row>
    <row r="43" spans="1:9" hidden="1" outlineLevel="1" x14ac:dyDescent="0.35">
      <c r="A43" s="83" t="s">
        <v>8452</v>
      </c>
      <c r="B43" s="86" t="s">
        <v>8544</v>
      </c>
      <c r="C43" s="92" t="s">
        <v>8453</v>
      </c>
      <c r="D43" s="83" t="s">
        <v>8545</v>
      </c>
      <c r="E43" s="89">
        <v>10</v>
      </c>
      <c r="F43" s="89">
        <v>3</v>
      </c>
      <c r="G43" s="90">
        <f t="shared" si="1"/>
        <v>13</v>
      </c>
      <c r="H43" s="80">
        <v>43734</v>
      </c>
      <c r="I43" s="91">
        <v>200</v>
      </c>
    </row>
    <row r="44" spans="1:9" hidden="1" outlineLevel="1" x14ac:dyDescent="0.35">
      <c r="A44" s="83" t="s">
        <v>8452</v>
      </c>
      <c r="B44" s="86" t="s">
        <v>8546</v>
      </c>
      <c r="C44" s="92" t="s">
        <v>8453</v>
      </c>
      <c r="D44" s="83" t="s">
        <v>8547</v>
      </c>
      <c r="E44" s="89">
        <v>7</v>
      </c>
      <c r="F44" s="89">
        <v>3</v>
      </c>
      <c r="G44" s="90">
        <f t="shared" si="1"/>
        <v>10</v>
      </c>
      <c r="H44" s="80">
        <v>43734</v>
      </c>
      <c r="I44" s="91">
        <v>250</v>
      </c>
    </row>
    <row r="45" spans="1:9" hidden="1" outlineLevel="1" x14ac:dyDescent="0.35">
      <c r="A45" s="83" t="s">
        <v>8452</v>
      </c>
      <c r="B45" s="86" t="s">
        <v>8548</v>
      </c>
      <c r="C45" s="92" t="s">
        <v>8453</v>
      </c>
      <c r="D45" s="83" t="s">
        <v>8549</v>
      </c>
      <c r="E45" s="89">
        <v>5</v>
      </c>
      <c r="F45" s="89">
        <v>2</v>
      </c>
      <c r="G45" s="90">
        <f t="shared" si="1"/>
        <v>7</v>
      </c>
      <c r="H45" s="80">
        <v>43734</v>
      </c>
      <c r="I45" s="91">
        <v>120</v>
      </c>
    </row>
    <row r="46" spans="1:9" hidden="1" outlineLevel="1" x14ac:dyDescent="0.35">
      <c r="A46" s="83" t="s">
        <v>8452</v>
      </c>
      <c r="B46" s="86" t="s">
        <v>8550</v>
      </c>
      <c r="C46" s="92" t="s">
        <v>8453</v>
      </c>
      <c r="D46" s="83" t="s">
        <v>8551</v>
      </c>
      <c r="E46" s="89">
        <v>5</v>
      </c>
      <c r="F46" s="89">
        <v>3</v>
      </c>
      <c r="G46" s="90">
        <f t="shared" si="1"/>
        <v>8</v>
      </c>
      <c r="H46" s="80">
        <v>43734</v>
      </c>
      <c r="I46" s="91">
        <v>250</v>
      </c>
    </row>
    <row r="47" spans="1:9" hidden="1" outlineLevel="1" x14ac:dyDescent="0.35">
      <c r="A47" s="83" t="s">
        <v>8452</v>
      </c>
      <c r="B47" s="86" t="s">
        <v>8552</v>
      </c>
      <c r="C47" s="92" t="s">
        <v>8453</v>
      </c>
      <c r="D47" s="83" t="s">
        <v>8553</v>
      </c>
      <c r="E47" s="89">
        <v>4</v>
      </c>
      <c r="F47" s="89">
        <v>3</v>
      </c>
      <c r="G47" s="90">
        <f t="shared" si="1"/>
        <v>7</v>
      </c>
      <c r="H47" s="80">
        <v>43734</v>
      </c>
      <c r="I47" s="91">
        <v>150</v>
      </c>
    </row>
    <row r="48" spans="1:9" hidden="1" outlineLevel="1" x14ac:dyDescent="0.35">
      <c r="A48" s="83" t="s">
        <v>8452</v>
      </c>
      <c r="B48" s="86" t="s">
        <v>8554</v>
      </c>
      <c r="C48" s="92" t="s">
        <v>8453</v>
      </c>
      <c r="D48" s="92" t="s">
        <v>8555</v>
      </c>
      <c r="E48" s="89">
        <v>1</v>
      </c>
      <c r="F48" s="89">
        <v>2</v>
      </c>
      <c r="G48" s="90">
        <f t="shared" si="1"/>
        <v>3</v>
      </c>
      <c r="H48" s="80">
        <v>43734</v>
      </c>
      <c r="I48" s="91">
        <v>50</v>
      </c>
    </row>
    <row r="49" spans="1:9" hidden="1" outlineLevel="1" x14ac:dyDescent="0.35">
      <c r="A49" s="83" t="s">
        <v>8452</v>
      </c>
      <c r="B49" s="86" t="s">
        <v>8556</v>
      </c>
      <c r="C49" s="92" t="s">
        <v>8453</v>
      </c>
      <c r="D49" s="92" t="s">
        <v>8557</v>
      </c>
      <c r="E49" s="89">
        <v>7</v>
      </c>
      <c r="F49" s="89">
        <v>6</v>
      </c>
      <c r="G49" s="90">
        <f t="shared" si="1"/>
        <v>13</v>
      </c>
      <c r="H49" s="80">
        <v>43734</v>
      </c>
      <c r="I49" s="91">
        <v>250</v>
      </c>
    </row>
    <row r="50" spans="1:9" hidden="1" outlineLevel="1" x14ac:dyDescent="0.35">
      <c r="A50" s="83" t="s">
        <v>8452</v>
      </c>
      <c r="B50" s="86" t="s">
        <v>8558</v>
      </c>
      <c r="C50" s="92" t="s">
        <v>8453</v>
      </c>
      <c r="D50" s="92" t="s">
        <v>8559</v>
      </c>
      <c r="E50" s="89">
        <v>2</v>
      </c>
      <c r="F50" s="89">
        <v>3</v>
      </c>
      <c r="G50" s="90">
        <f t="shared" si="1"/>
        <v>5</v>
      </c>
      <c r="H50" s="80">
        <v>43734</v>
      </c>
      <c r="I50" s="91">
        <v>200</v>
      </c>
    </row>
    <row r="51" spans="1:9" hidden="1" outlineLevel="1" x14ac:dyDescent="0.35">
      <c r="A51" s="83" t="s">
        <v>8452</v>
      </c>
      <c r="B51" s="86" t="s">
        <v>8560</v>
      </c>
      <c r="C51" s="92" t="s">
        <v>8453</v>
      </c>
      <c r="D51" s="92" t="s">
        <v>6966</v>
      </c>
      <c r="E51" s="89">
        <v>3</v>
      </c>
      <c r="F51" s="89">
        <v>2</v>
      </c>
      <c r="G51" s="90">
        <f t="shared" si="1"/>
        <v>5</v>
      </c>
      <c r="H51" s="80">
        <v>43734</v>
      </c>
      <c r="I51" s="91">
        <v>250</v>
      </c>
    </row>
    <row r="52" spans="1:9" hidden="1" outlineLevel="1" x14ac:dyDescent="0.35">
      <c r="A52" s="83" t="s">
        <v>8452</v>
      </c>
      <c r="B52" s="86" t="s">
        <v>8561</v>
      </c>
      <c r="C52" s="92" t="s">
        <v>8453</v>
      </c>
      <c r="D52" s="92" t="s">
        <v>8562</v>
      </c>
      <c r="E52" s="89">
        <v>2</v>
      </c>
      <c r="F52" s="89">
        <v>6</v>
      </c>
      <c r="G52" s="90">
        <f t="shared" si="1"/>
        <v>8</v>
      </c>
      <c r="H52" s="80">
        <v>43734</v>
      </c>
      <c r="I52" s="91">
        <v>250</v>
      </c>
    </row>
    <row r="53" spans="1:9" hidden="1" outlineLevel="1" x14ac:dyDescent="0.35">
      <c r="A53" s="83" t="s">
        <v>8452</v>
      </c>
      <c r="B53" s="86" t="s">
        <v>8563</v>
      </c>
      <c r="C53" s="92" t="s">
        <v>8453</v>
      </c>
      <c r="D53" s="92" t="s">
        <v>8564</v>
      </c>
      <c r="E53" s="89">
        <v>2</v>
      </c>
      <c r="F53" s="89">
        <v>2</v>
      </c>
      <c r="G53" s="90">
        <f t="shared" si="1"/>
        <v>4</v>
      </c>
      <c r="H53" s="80">
        <v>43734</v>
      </c>
      <c r="I53" s="91">
        <v>280</v>
      </c>
    </row>
    <row r="54" spans="1:9" hidden="1" outlineLevel="1" x14ac:dyDescent="0.35">
      <c r="A54" s="83" t="s">
        <v>8452</v>
      </c>
      <c r="B54" s="86" t="s">
        <v>8565</v>
      </c>
      <c r="C54" s="92" t="s">
        <v>8453</v>
      </c>
      <c r="D54" s="92" t="s">
        <v>2578</v>
      </c>
      <c r="E54" s="89">
        <v>3</v>
      </c>
      <c r="F54" s="89">
        <v>4</v>
      </c>
      <c r="G54" s="90">
        <f t="shared" si="1"/>
        <v>7</v>
      </c>
      <c r="H54" s="80">
        <v>43734</v>
      </c>
      <c r="I54" s="91">
        <v>50</v>
      </c>
    </row>
    <row r="55" spans="1:9" hidden="1" outlineLevel="1" x14ac:dyDescent="0.35">
      <c r="A55" s="83" t="s">
        <v>8452</v>
      </c>
      <c r="B55" s="86" t="s">
        <v>8566</v>
      </c>
      <c r="C55" s="92" t="s">
        <v>8453</v>
      </c>
      <c r="D55" s="92" t="s">
        <v>8567</v>
      </c>
      <c r="E55" s="89">
        <v>1</v>
      </c>
      <c r="F55" s="89">
        <v>2</v>
      </c>
      <c r="G55" s="90">
        <f t="shared" si="1"/>
        <v>3</v>
      </c>
      <c r="H55" s="80">
        <v>43734</v>
      </c>
      <c r="I55" s="91">
        <v>180</v>
      </c>
    </row>
    <row r="56" spans="1:9" hidden="1" outlineLevel="1" x14ac:dyDescent="0.35">
      <c r="A56" s="83" t="s">
        <v>8452</v>
      </c>
      <c r="B56" s="86" t="s">
        <v>8568</v>
      </c>
      <c r="C56" s="92" t="s">
        <v>8453</v>
      </c>
      <c r="D56" s="92" t="s">
        <v>8569</v>
      </c>
      <c r="E56" s="89">
        <v>5</v>
      </c>
      <c r="F56" s="89">
        <v>2</v>
      </c>
      <c r="G56" s="90">
        <f t="shared" si="1"/>
        <v>7</v>
      </c>
      <c r="H56" s="80">
        <v>43734</v>
      </c>
      <c r="I56" s="91">
        <v>250</v>
      </c>
    </row>
    <row r="57" spans="1:9" hidden="1" outlineLevel="1" x14ac:dyDescent="0.35">
      <c r="A57" s="83" t="s">
        <v>8452</v>
      </c>
      <c r="B57" s="86" t="s">
        <v>8570</v>
      </c>
      <c r="C57" s="92" t="s">
        <v>8453</v>
      </c>
      <c r="D57" s="92" t="s">
        <v>8571</v>
      </c>
      <c r="E57" s="89">
        <v>6</v>
      </c>
      <c r="F57" s="89">
        <v>2</v>
      </c>
      <c r="G57" s="90">
        <f t="shared" si="1"/>
        <v>8</v>
      </c>
      <c r="H57" s="80">
        <v>43734</v>
      </c>
      <c r="I57" s="91">
        <v>250</v>
      </c>
    </row>
    <row r="58" spans="1:9" hidden="1" outlineLevel="1" x14ac:dyDescent="0.35">
      <c r="A58" s="83" t="s">
        <v>8452</v>
      </c>
      <c r="B58" s="86" t="s">
        <v>8572</v>
      </c>
      <c r="C58" s="92" t="s">
        <v>8453</v>
      </c>
      <c r="D58" s="83" t="s">
        <v>8573</v>
      </c>
      <c r="E58" s="89">
        <v>6</v>
      </c>
      <c r="F58" s="89">
        <v>3</v>
      </c>
      <c r="G58" s="90">
        <f t="shared" si="1"/>
        <v>9</v>
      </c>
      <c r="H58" s="80">
        <v>43734</v>
      </c>
      <c r="I58" s="91">
        <v>250</v>
      </c>
    </row>
    <row r="59" spans="1:9" hidden="1" outlineLevel="1" x14ac:dyDescent="0.35">
      <c r="A59" s="83" t="s">
        <v>8452</v>
      </c>
      <c r="B59" s="86" t="s">
        <v>8574</v>
      </c>
      <c r="C59" s="92" t="s">
        <v>8453</v>
      </c>
      <c r="D59" s="83" t="s">
        <v>8575</v>
      </c>
      <c r="E59" s="89">
        <v>5</v>
      </c>
      <c r="F59" s="89">
        <v>6</v>
      </c>
      <c r="G59" s="90">
        <f t="shared" si="1"/>
        <v>11</v>
      </c>
      <c r="H59" s="80">
        <v>43734</v>
      </c>
      <c r="I59" s="91">
        <v>50</v>
      </c>
    </row>
    <row r="60" spans="1:9" hidden="1" outlineLevel="1" x14ac:dyDescent="0.35">
      <c r="A60" s="83" t="s">
        <v>8452</v>
      </c>
      <c r="B60" s="86" t="s">
        <v>8576</v>
      </c>
      <c r="C60" s="92" t="s">
        <v>8453</v>
      </c>
      <c r="D60" s="83" t="s">
        <v>8577</v>
      </c>
      <c r="E60" s="89">
        <v>10</v>
      </c>
      <c r="F60" s="89">
        <v>3</v>
      </c>
      <c r="G60" s="90">
        <f t="shared" si="1"/>
        <v>13</v>
      </c>
      <c r="H60" s="80">
        <v>43734</v>
      </c>
      <c r="I60" s="91">
        <v>70</v>
      </c>
    </row>
    <row r="61" spans="1:9" hidden="1" outlineLevel="1" x14ac:dyDescent="0.35">
      <c r="A61" s="83" t="s">
        <v>8452</v>
      </c>
      <c r="B61" s="86" t="s">
        <v>8578</v>
      </c>
      <c r="C61" s="92" t="s">
        <v>8453</v>
      </c>
      <c r="D61" s="83" t="s">
        <v>8579</v>
      </c>
      <c r="E61" s="89">
        <v>9</v>
      </c>
      <c r="F61" s="89">
        <v>3</v>
      </c>
      <c r="G61" s="90">
        <f t="shared" si="1"/>
        <v>12</v>
      </c>
      <c r="H61" s="80">
        <v>43734</v>
      </c>
      <c r="I61" s="91">
        <v>250</v>
      </c>
    </row>
    <row r="62" spans="1:9" hidden="1" outlineLevel="1" x14ac:dyDescent="0.35">
      <c r="A62" s="83" t="s">
        <v>8452</v>
      </c>
      <c r="B62" s="86" t="s">
        <v>8580</v>
      </c>
      <c r="C62" s="92" t="s">
        <v>8453</v>
      </c>
      <c r="D62" s="83" t="s">
        <v>8581</v>
      </c>
      <c r="E62" s="89">
        <v>5</v>
      </c>
      <c r="F62" s="89">
        <v>6</v>
      </c>
      <c r="G62" s="90">
        <f t="shared" si="1"/>
        <v>11</v>
      </c>
      <c r="H62" s="80">
        <v>43734</v>
      </c>
      <c r="I62" s="91">
        <v>90</v>
      </c>
    </row>
    <row r="63" spans="1:9" hidden="1" outlineLevel="1" x14ac:dyDescent="0.35">
      <c r="A63" s="83" t="s">
        <v>8452</v>
      </c>
      <c r="B63" s="86" t="s">
        <v>8582</v>
      </c>
      <c r="C63" s="92" t="s">
        <v>8453</v>
      </c>
      <c r="D63" s="83" t="s">
        <v>8583</v>
      </c>
      <c r="E63" s="89">
        <v>5</v>
      </c>
      <c r="F63" s="89">
        <v>4</v>
      </c>
      <c r="G63" s="90">
        <f t="shared" si="1"/>
        <v>9</v>
      </c>
      <c r="H63" s="80">
        <v>43734</v>
      </c>
      <c r="I63" s="91">
        <v>120</v>
      </c>
    </row>
    <row r="64" spans="1:9" hidden="1" outlineLevel="1" x14ac:dyDescent="0.35">
      <c r="A64" s="83" t="s">
        <v>8452</v>
      </c>
      <c r="B64" s="86" t="s">
        <v>8584</v>
      </c>
      <c r="C64" s="92" t="s">
        <v>8453</v>
      </c>
      <c r="D64" s="92" t="s">
        <v>8585</v>
      </c>
      <c r="E64" s="89">
        <v>1</v>
      </c>
      <c r="F64" s="89">
        <v>2</v>
      </c>
      <c r="G64" s="90">
        <f t="shared" si="1"/>
        <v>3</v>
      </c>
      <c r="H64" s="80">
        <v>43734</v>
      </c>
      <c r="I64" s="91">
        <v>150</v>
      </c>
    </row>
    <row r="65" spans="1:9" hidden="1" outlineLevel="1" x14ac:dyDescent="0.35">
      <c r="A65" s="83" t="s">
        <v>8452</v>
      </c>
      <c r="B65" s="86" t="s">
        <v>8586</v>
      </c>
      <c r="C65" s="92" t="s">
        <v>8453</v>
      </c>
      <c r="D65" s="92" t="s">
        <v>8587</v>
      </c>
      <c r="E65" s="89">
        <v>3</v>
      </c>
      <c r="F65" s="89">
        <v>2</v>
      </c>
      <c r="G65" s="90">
        <f t="shared" si="1"/>
        <v>5</v>
      </c>
      <c r="H65" s="80">
        <v>43734</v>
      </c>
      <c r="I65" s="91">
        <v>80</v>
      </c>
    </row>
    <row r="66" spans="1:9" hidden="1" outlineLevel="1" x14ac:dyDescent="0.35">
      <c r="A66" s="83" t="s">
        <v>8452</v>
      </c>
      <c r="B66" s="86" t="s">
        <v>8588</v>
      </c>
      <c r="C66" s="92" t="s">
        <v>8453</v>
      </c>
      <c r="D66" s="92" t="s">
        <v>8589</v>
      </c>
      <c r="E66" s="89">
        <v>2</v>
      </c>
      <c r="F66" s="89">
        <v>2</v>
      </c>
      <c r="G66" s="90">
        <f t="shared" si="1"/>
        <v>4</v>
      </c>
      <c r="H66" s="80">
        <v>43734</v>
      </c>
      <c r="I66" s="91">
        <v>60</v>
      </c>
    </row>
    <row r="67" spans="1:9" hidden="1" outlineLevel="1" x14ac:dyDescent="0.35">
      <c r="A67" s="83" t="s">
        <v>8452</v>
      </c>
      <c r="B67" s="86" t="s">
        <v>8590</v>
      </c>
      <c r="C67" s="92" t="s">
        <v>8453</v>
      </c>
      <c r="D67" s="92" t="s">
        <v>8591</v>
      </c>
      <c r="E67" s="89">
        <v>1</v>
      </c>
      <c r="F67" s="89">
        <v>2</v>
      </c>
      <c r="G67" s="90">
        <f t="shared" si="1"/>
        <v>3</v>
      </c>
      <c r="H67" s="80">
        <v>43734</v>
      </c>
      <c r="I67" s="91">
        <v>80</v>
      </c>
    </row>
    <row r="68" spans="1:9" hidden="1" outlineLevel="1" x14ac:dyDescent="0.35">
      <c r="A68" s="83" t="s">
        <v>8452</v>
      </c>
      <c r="B68" s="86" t="s">
        <v>8592</v>
      </c>
      <c r="C68" s="92" t="s">
        <v>8453</v>
      </c>
      <c r="D68" s="92" t="s">
        <v>8593</v>
      </c>
      <c r="E68" s="89">
        <v>4</v>
      </c>
      <c r="F68" s="89">
        <v>7</v>
      </c>
      <c r="G68" s="90">
        <f t="shared" si="1"/>
        <v>11</v>
      </c>
      <c r="H68" s="80">
        <v>43734</v>
      </c>
      <c r="I68" s="91">
        <v>90</v>
      </c>
    </row>
    <row r="69" spans="1:9" hidden="1" outlineLevel="1" x14ac:dyDescent="0.35">
      <c r="A69" s="83" t="s">
        <v>8452</v>
      </c>
      <c r="B69" s="86" t="s">
        <v>8594</v>
      </c>
      <c r="C69" s="92" t="s">
        <v>8453</v>
      </c>
      <c r="D69" s="92" t="s">
        <v>7881</v>
      </c>
      <c r="E69" s="89">
        <v>7</v>
      </c>
      <c r="F69" s="89">
        <v>5</v>
      </c>
      <c r="G69" s="90">
        <f t="shared" si="1"/>
        <v>12</v>
      </c>
      <c r="H69" s="80">
        <v>43734</v>
      </c>
      <c r="I69" s="91">
        <v>80</v>
      </c>
    </row>
    <row r="70" spans="1:9" hidden="1" outlineLevel="1" x14ac:dyDescent="0.35">
      <c r="A70" s="83" t="s">
        <v>8452</v>
      </c>
      <c r="B70" s="86" t="s">
        <v>8595</v>
      </c>
      <c r="C70" s="92" t="s">
        <v>8453</v>
      </c>
      <c r="D70" s="92" t="s">
        <v>8596</v>
      </c>
      <c r="E70" s="89">
        <v>5</v>
      </c>
      <c r="F70" s="89">
        <v>2</v>
      </c>
      <c r="G70" s="90">
        <f t="shared" si="1"/>
        <v>7</v>
      </c>
      <c r="H70" s="80">
        <v>43734</v>
      </c>
      <c r="I70" s="91">
        <v>60</v>
      </c>
    </row>
    <row r="71" spans="1:9" hidden="1" outlineLevel="1" x14ac:dyDescent="0.35">
      <c r="A71" s="83" t="s">
        <v>8452</v>
      </c>
      <c r="B71" s="86" t="s">
        <v>8597</v>
      </c>
      <c r="C71" s="92" t="s">
        <v>8453</v>
      </c>
      <c r="D71" s="92" t="s">
        <v>8598</v>
      </c>
      <c r="E71" s="89">
        <v>12</v>
      </c>
      <c r="F71" s="89">
        <v>5</v>
      </c>
      <c r="G71" s="90">
        <f t="shared" ref="G71:G102" si="2">E71+F71</f>
        <v>17</v>
      </c>
      <c r="H71" s="80">
        <v>43734</v>
      </c>
      <c r="I71" s="91">
        <v>100</v>
      </c>
    </row>
    <row r="72" spans="1:9" hidden="1" outlineLevel="1" x14ac:dyDescent="0.35">
      <c r="A72" s="83" t="s">
        <v>8452</v>
      </c>
      <c r="B72" s="86" t="s">
        <v>8599</v>
      </c>
      <c r="C72" s="92" t="s">
        <v>8453</v>
      </c>
      <c r="D72" s="92" t="s">
        <v>1632</v>
      </c>
      <c r="E72" s="89">
        <v>3</v>
      </c>
      <c r="F72" s="89">
        <v>2</v>
      </c>
      <c r="G72" s="90">
        <f t="shared" si="2"/>
        <v>5</v>
      </c>
      <c r="H72" s="80">
        <v>43734</v>
      </c>
      <c r="I72" s="91">
        <v>100</v>
      </c>
    </row>
    <row r="73" spans="1:9" hidden="1" outlineLevel="1" x14ac:dyDescent="0.35">
      <c r="A73" s="83" t="s">
        <v>8452</v>
      </c>
      <c r="B73" s="86" t="s">
        <v>8600</v>
      </c>
      <c r="C73" s="92" t="s">
        <v>8453</v>
      </c>
      <c r="D73" s="92" t="s">
        <v>8601</v>
      </c>
      <c r="E73" s="89">
        <v>6</v>
      </c>
      <c r="F73" s="89">
        <v>4</v>
      </c>
      <c r="G73" s="90">
        <f t="shared" si="2"/>
        <v>10</v>
      </c>
      <c r="H73" s="80">
        <v>43734</v>
      </c>
      <c r="I73" s="91">
        <v>100</v>
      </c>
    </row>
    <row r="74" spans="1:9" hidden="1" outlineLevel="1" x14ac:dyDescent="0.35">
      <c r="A74" s="83" t="s">
        <v>8452</v>
      </c>
      <c r="B74" s="86" t="s">
        <v>8602</v>
      </c>
      <c r="C74" s="92" t="s">
        <v>8453</v>
      </c>
      <c r="D74" s="92" t="s">
        <v>8603</v>
      </c>
      <c r="E74" s="89">
        <v>8</v>
      </c>
      <c r="F74" s="89">
        <v>2</v>
      </c>
      <c r="G74" s="90">
        <f t="shared" si="2"/>
        <v>10</v>
      </c>
      <c r="H74" s="80">
        <v>43734</v>
      </c>
      <c r="I74" s="91">
        <v>130</v>
      </c>
    </row>
    <row r="75" spans="1:9" hidden="1" outlineLevel="1" x14ac:dyDescent="0.35">
      <c r="A75" s="83" t="s">
        <v>8452</v>
      </c>
      <c r="B75" s="86" t="s">
        <v>8604</v>
      </c>
      <c r="C75" s="92" t="s">
        <v>8453</v>
      </c>
      <c r="D75" s="92" t="s">
        <v>8605</v>
      </c>
      <c r="E75" s="89">
        <v>6</v>
      </c>
      <c r="F75" s="89">
        <v>2</v>
      </c>
      <c r="G75" s="90">
        <f t="shared" si="2"/>
        <v>8</v>
      </c>
      <c r="H75" s="80">
        <v>43734</v>
      </c>
      <c r="I75" s="91">
        <v>150</v>
      </c>
    </row>
    <row r="76" spans="1:9" hidden="1" outlineLevel="1" x14ac:dyDescent="0.35">
      <c r="A76" s="83" t="s">
        <v>8452</v>
      </c>
      <c r="B76" s="86" t="s">
        <v>8606</v>
      </c>
      <c r="C76" s="92" t="s">
        <v>8453</v>
      </c>
      <c r="D76" s="92" t="s">
        <v>8607</v>
      </c>
      <c r="E76" s="89">
        <v>2</v>
      </c>
      <c r="F76" s="89">
        <v>2</v>
      </c>
      <c r="G76" s="90">
        <f t="shared" si="2"/>
        <v>4</v>
      </c>
      <c r="H76" s="80">
        <v>43734</v>
      </c>
      <c r="I76" s="91">
        <v>100</v>
      </c>
    </row>
    <row r="77" spans="1:9" hidden="1" outlineLevel="1" x14ac:dyDescent="0.35">
      <c r="A77" s="83" t="s">
        <v>8452</v>
      </c>
      <c r="B77" s="86" t="s">
        <v>8608</v>
      </c>
      <c r="C77" s="92" t="s">
        <v>8453</v>
      </c>
      <c r="D77" s="92" t="s">
        <v>5180</v>
      </c>
      <c r="E77" s="89">
        <v>10</v>
      </c>
      <c r="F77" s="89">
        <v>10</v>
      </c>
      <c r="G77" s="90">
        <f t="shared" si="2"/>
        <v>20</v>
      </c>
      <c r="H77" s="80">
        <v>43734</v>
      </c>
      <c r="I77" s="91">
        <v>200</v>
      </c>
    </row>
    <row r="78" spans="1:9" hidden="1" outlineLevel="1" x14ac:dyDescent="0.35">
      <c r="A78" s="83" t="s">
        <v>8452</v>
      </c>
      <c r="B78" s="86" t="s">
        <v>8609</v>
      </c>
      <c r="C78" s="92" t="s">
        <v>8453</v>
      </c>
      <c r="D78" s="92" t="s">
        <v>8610</v>
      </c>
      <c r="E78" s="89">
        <v>7</v>
      </c>
      <c r="F78" s="89">
        <v>7</v>
      </c>
      <c r="G78" s="90">
        <f t="shared" si="2"/>
        <v>14</v>
      </c>
      <c r="H78" s="80">
        <v>43734</v>
      </c>
      <c r="I78" s="91">
        <v>250</v>
      </c>
    </row>
    <row r="79" spans="1:9" hidden="1" outlineLevel="1" x14ac:dyDescent="0.35">
      <c r="A79" s="83" t="s">
        <v>8452</v>
      </c>
      <c r="B79" s="86" t="s">
        <v>8611</v>
      </c>
      <c r="C79" s="92" t="s">
        <v>8453</v>
      </c>
      <c r="D79" s="92" t="s">
        <v>8612</v>
      </c>
      <c r="E79" s="89">
        <v>6</v>
      </c>
      <c r="F79" s="89">
        <v>6</v>
      </c>
      <c r="G79" s="90">
        <f t="shared" si="2"/>
        <v>12</v>
      </c>
      <c r="H79" s="80">
        <v>43734</v>
      </c>
      <c r="I79" s="91">
        <v>70</v>
      </c>
    </row>
    <row r="80" spans="1:9" hidden="1" outlineLevel="1" x14ac:dyDescent="0.35">
      <c r="A80" s="83" t="s">
        <v>8452</v>
      </c>
      <c r="B80" s="86" t="s">
        <v>8613</v>
      </c>
      <c r="C80" s="92" t="s">
        <v>8453</v>
      </c>
      <c r="D80" s="92" t="s">
        <v>8614</v>
      </c>
      <c r="E80" s="89">
        <v>13</v>
      </c>
      <c r="F80" s="89">
        <v>13</v>
      </c>
      <c r="G80" s="90">
        <f t="shared" si="2"/>
        <v>26</v>
      </c>
      <c r="H80" s="80">
        <v>43734</v>
      </c>
      <c r="I80" s="91">
        <v>250</v>
      </c>
    </row>
    <row r="81" spans="1:9" hidden="1" outlineLevel="1" x14ac:dyDescent="0.35">
      <c r="A81" s="83" t="s">
        <v>8452</v>
      </c>
      <c r="B81" s="86" t="s">
        <v>8615</v>
      </c>
      <c r="C81" s="92" t="s">
        <v>8453</v>
      </c>
      <c r="D81" s="83" t="s">
        <v>8616</v>
      </c>
      <c r="E81" s="89">
        <v>8</v>
      </c>
      <c r="F81" s="89">
        <v>8</v>
      </c>
      <c r="G81" s="90">
        <f t="shared" si="2"/>
        <v>16</v>
      </c>
      <c r="H81" s="80">
        <v>43734</v>
      </c>
      <c r="I81" s="91">
        <v>170</v>
      </c>
    </row>
    <row r="82" spans="1:9" hidden="1" outlineLevel="1" x14ac:dyDescent="0.35">
      <c r="A82" s="83" t="s">
        <v>8452</v>
      </c>
      <c r="B82" s="86" t="s">
        <v>8617</v>
      </c>
      <c r="C82" s="92" t="s">
        <v>8453</v>
      </c>
      <c r="D82" s="92" t="s">
        <v>8618</v>
      </c>
      <c r="E82" s="89">
        <v>9</v>
      </c>
      <c r="F82" s="89">
        <v>9</v>
      </c>
      <c r="G82" s="90">
        <f t="shared" si="2"/>
        <v>18</v>
      </c>
      <c r="H82" s="80">
        <v>43734</v>
      </c>
      <c r="I82" s="91">
        <v>100</v>
      </c>
    </row>
    <row r="83" spans="1:9" hidden="1" outlineLevel="1" x14ac:dyDescent="0.35">
      <c r="A83" s="83" t="s">
        <v>8452</v>
      </c>
      <c r="B83" s="86" t="s">
        <v>8619</v>
      </c>
      <c r="C83" s="92" t="s">
        <v>8453</v>
      </c>
      <c r="D83" s="92" t="s">
        <v>8620</v>
      </c>
      <c r="E83" s="89">
        <v>11</v>
      </c>
      <c r="F83" s="89">
        <v>11</v>
      </c>
      <c r="G83" s="90">
        <f t="shared" si="2"/>
        <v>22</v>
      </c>
      <c r="H83" s="80">
        <v>43734</v>
      </c>
      <c r="I83" s="91">
        <v>150</v>
      </c>
    </row>
    <row r="84" spans="1:9" hidden="1" outlineLevel="1" x14ac:dyDescent="0.35">
      <c r="A84" s="83" t="s">
        <v>8452</v>
      </c>
      <c r="B84" s="86" t="s">
        <v>8621</v>
      </c>
      <c r="C84" s="92" t="s">
        <v>8453</v>
      </c>
      <c r="D84" s="92" t="s">
        <v>8622</v>
      </c>
      <c r="E84" s="89">
        <v>2</v>
      </c>
      <c r="F84" s="89">
        <v>2</v>
      </c>
      <c r="G84" s="90">
        <f t="shared" si="2"/>
        <v>4</v>
      </c>
      <c r="H84" s="80">
        <v>43734</v>
      </c>
      <c r="I84" s="91">
        <v>150</v>
      </c>
    </row>
    <row r="85" spans="1:9" hidden="1" outlineLevel="1" x14ac:dyDescent="0.35">
      <c r="A85" s="83" t="s">
        <v>8452</v>
      </c>
      <c r="B85" s="86" t="s">
        <v>8623</v>
      </c>
      <c r="C85" s="92" t="s">
        <v>8453</v>
      </c>
      <c r="D85" s="92" t="s">
        <v>8624</v>
      </c>
      <c r="E85" s="89">
        <v>7</v>
      </c>
      <c r="F85" s="89">
        <v>7</v>
      </c>
      <c r="G85" s="90">
        <f t="shared" si="2"/>
        <v>14</v>
      </c>
      <c r="H85" s="80">
        <v>43734</v>
      </c>
      <c r="I85" s="91">
        <v>250</v>
      </c>
    </row>
    <row r="86" spans="1:9" hidden="1" outlineLevel="1" x14ac:dyDescent="0.35">
      <c r="A86" s="83" t="s">
        <v>8452</v>
      </c>
      <c r="B86" s="86" t="s">
        <v>8625</v>
      </c>
      <c r="C86" s="92" t="s">
        <v>8453</v>
      </c>
      <c r="D86" s="92" t="s">
        <v>8626</v>
      </c>
      <c r="E86" s="89">
        <v>4</v>
      </c>
      <c r="F86" s="89">
        <v>3</v>
      </c>
      <c r="G86" s="90">
        <f t="shared" si="2"/>
        <v>7</v>
      </c>
      <c r="H86" s="80">
        <v>43734</v>
      </c>
      <c r="I86" s="91">
        <v>250</v>
      </c>
    </row>
    <row r="87" spans="1:9" hidden="1" outlineLevel="1" x14ac:dyDescent="0.35">
      <c r="A87" s="83" t="s">
        <v>8452</v>
      </c>
      <c r="B87" s="86" t="s">
        <v>8627</v>
      </c>
      <c r="C87" s="92" t="s">
        <v>8453</v>
      </c>
      <c r="D87" s="92" t="s">
        <v>8628</v>
      </c>
      <c r="E87" s="89">
        <v>9</v>
      </c>
      <c r="F87" s="89">
        <v>9</v>
      </c>
      <c r="G87" s="90">
        <f t="shared" si="2"/>
        <v>18</v>
      </c>
      <c r="H87" s="80">
        <v>43734</v>
      </c>
      <c r="I87" s="91">
        <v>120</v>
      </c>
    </row>
    <row r="88" spans="1:9" hidden="1" outlineLevel="1" x14ac:dyDescent="0.35">
      <c r="A88" s="83" t="s">
        <v>8452</v>
      </c>
      <c r="B88" s="86" t="s">
        <v>8629</v>
      </c>
      <c r="C88" s="92" t="s">
        <v>8453</v>
      </c>
      <c r="D88" s="92" t="s">
        <v>8630</v>
      </c>
      <c r="E88" s="89">
        <v>6</v>
      </c>
      <c r="F88" s="89">
        <v>6</v>
      </c>
      <c r="G88" s="90">
        <f t="shared" si="2"/>
        <v>12</v>
      </c>
      <c r="H88" s="80">
        <v>43734</v>
      </c>
      <c r="I88" s="91">
        <v>150</v>
      </c>
    </row>
    <row r="89" spans="1:9" hidden="1" outlineLevel="1" x14ac:dyDescent="0.35">
      <c r="A89" s="83" t="s">
        <v>8452</v>
      </c>
      <c r="B89" s="86" t="s">
        <v>8631</v>
      </c>
      <c r="C89" s="92" t="s">
        <v>8453</v>
      </c>
      <c r="D89" s="92" t="s">
        <v>8632</v>
      </c>
      <c r="E89" s="89">
        <v>4</v>
      </c>
      <c r="F89" s="89">
        <v>3</v>
      </c>
      <c r="G89" s="90">
        <f t="shared" si="2"/>
        <v>7</v>
      </c>
      <c r="H89" s="80">
        <v>43734</v>
      </c>
      <c r="I89" s="91">
        <v>160</v>
      </c>
    </row>
    <row r="90" spans="1:9" hidden="1" outlineLevel="1" x14ac:dyDescent="0.35">
      <c r="A90" s="83" t="s">
        <v>8452</v>
      </c>
      <c r="B90" s="86" t="s">
        <v>8633</v>
      </c>
      <c r="C90" s="92" t="s">
        <v>8453</v>
      </c>
      <c r="D90" s="92" t="s">
        <v>8634</v>
      </c>
      <c r="E90" s="89">
        <v>3</v>
      </c>
      <c r="F90" s="89">
        <v>3</v>
      </c>
      <c r="G90" s="90">
        <f t="shared" si="2"/>
        <v>6</v>
      </c>
      <c r="H90" s="80">
        <v>43734</v>
      </c>
      <c r="I90" s="91">
        <v>100</v>
      </c>
    </row>
    <row r="91" spans="1:9" hidden="1" outlineLevel="1" x14ac:dyDescent="0.35">
      <c r="A91" s="83" t="s">
        <v>8452</v>
      </c>
      <c r="B91" s="86" t="s">
        <v>8635</v>
      </c>
      <c r="C91" s="92" t="s">
        <v>8453</v>
      </c>
      <c r="D91" s="92" t="s">
        <v>8636</v>
      </c>
      <c r="E91" s="89">
        <v>8</v>
      </c>
      <c r="F91" s="89">
        <v>8</v>
      </c>
      <c r="G91" s="90">
        <f t="shared" si="2"/>
        <v>16</v>
      </c>
      <c r="H91" s="80">
        <v>43734</v>
      </c>
      <c r="I91" s="91">
        <v>170</v>
      </c>
    </row>
    <row r="92" spans="1:9" hidden="1" outlineLevel="1" x14ac:dyDescent="0.35">
      <c r="A92" s="83" t="s">
        <v>8452</v>
      </c>
      <c r="B92" s="86" t="s">
        <v>8637</v>
      </c>
      <c r="C92" s="92" t="s">
        <v>8453</v>
      </c>
      <c r="D92" s="92" t="s">
        <v>8638</v>
      </c>
      <c r="E92" s="89">
        <v>9</v>
      </c>
      <c r="F92" s="89">
        <v>9</v>
      </c>
      <c r="G92" s="90">
        <f t="shared" si="2"/>
        <v>18</v>
      </c>
      <c r="H92" s="80">
        <v>43734</v>
      </c>
      <c r="I92" s="91">
        <v>180</v>
      </c>
    </row>
    <row r="93" spans="1:9" hidden="1" outlineLevel="1" x14ac:dyDescent="0.35">
      <c r="A93" s="83" t="s">
        <v>8452</v>
      </c>
      <c r="B93" s="86" t="s">
        <v>8639</v>
      </c>
      <c r="C93" s="92" t="s">
        <v>8453</v>
      </c>
      <c r="D93" s="92" t="s">
        <v>8640</v>
      </c>
      <c r="E93" s="89">
        <v>8</v>
      </c>
      <c r="F93" s="89">
        <v>8</v>
      </c>
      <c r="G93" s="90">
        <f t="shared" si="2"/>
        <v>16</v>
      </c>
      <c r="H93" s="80">
        <v>43734</v>
      </c>
      <c r="I93" s="91">
        <v>100</v>
      </c>
    </row>
    <row r="94" spans="1:9" hidden="1" outlineLevel="1" x14ac:dyDescent="0.35">
      <c r="A94" s="83" t="s">
        <v>8452</v>
      </c>
      <c r="B94" s="86" t="s">
        <v>8641</v>
      </c>
      <c r="C94" s="92" t="s">
        <v>8453</v>
      </c>
      <c r="D94" s="92" t="s">
        <v>3255</v>
      </c>
      <c r="E94" s="89">
        <v>4</v>
      </c>
      <c r="F94" s="89">
        <v>4</v>
      </c>
      <c r="G94" s="90">
        <f t="shared" si="2"/>
        <v>8</v>
      </c>
      <c r="H94" s="80">
        <v>43734</v>
      </c>
      <c r="I94" s="91">
        <v>200</v>
      </c>
    </row>
    <row r="95" spans="1:9" hidden="1" outlineLevel="1" x14ac:dyDescent="0.35">
      <c r="A95" s="83" t="s">
        <v>8452</v>
      </c>
      <c r="B95" s="86" t="s">
        <v>8642</v>
      </c>
      <c r="C95" s="92" t="s">
        <v>8453</v>
      </c>
      <c r="D95" s="92" t="s">
        <v>8643</v>
      </c>
      <c r="E95" s="89">
        <v>7</v>
      </c>
      <c r="F95" s="89">
        <v>7</v>
      </c>
      <c r="G95" s="90">
        <f t="shared" si="2"/>
        <v>14</v>
      </c>
      <c r="H95" s="80">
        <v>43734</v>
      </c>
      <c r="I95" s="91">
        <v>250</v>
      </c>
    </row>
    <row r="96" spans="1:9" hidden="1" outlineLevel="1" x14ac:dyDescent="0.35">
      <c r="A96" s="83" t="s">
        <v>8452</v>
      </c>
      <c r="B96" s="86" t="s">
        <v>8644</v>
      </c>
      <c r="C96" s="92" t="s">
        <v>8453</v>
      </c>
      <c r="D96" s="92" t="s">
        <v>8645</v>
      </c>
      <c r="E96" s="89">
        <v>8</v>
      </c>
      <c r="F96" s="89">
        <v>8</v>
      </c>
      <c r="G96" s="90">
        <f t="shared" si="2"/>
        <v>16</v>
      </c>
      <c r="H96" s="80">
        <v>43734</v>
      </c>
      <c r="I96" s="91">
        <v>180</v>
      </c>
    </row>
    <row r="97" spans="1:9" hidden="1" outlineLevel="1" x14ac:dyDescent="0.35">
      <c r="A97" s="83" t="s">
        <v>8452</v>
      </c>
      <c r="B97" s="86" t="s">
        <v>8646</v>
      </c>
      <c r="C97" s="92" t="s">
        <v>8453</v>
      </c>
      <c r="D97" s="92" t="s">
        <v>8647</v>
      </c>
      <c r="E97" s="89">
        <v>6</v>
      </c>
      <c r="F97" s="89">
        <v>6</v>
      </c>
      <c r="G97" s="90">
        <f t="shared" si="2"/>
        <v>12</v>
      </c>
      <c r="H97" s="80">
        <v>43734</v>
      </c>
      <c r="I97" s="91">
        <v>100</v>
      </c>
    </row>
    <row r="98" spans="1:9" hidden="1" outlineLevel="1" x14ac:dyDescent="0.35">
      <c r="A98" s="83" t="s">
        <v>8452</v>
      </c>
      <c r="B98" s="86" t="s">
        <v>8648</v>
      </c>
      <c r="C98" s="92" t="s">
        <v>8453</v>
      </c>
      <c r="D98" s="83" t="s">
        <v>8649</v>
      </c>
      <c r="E98" s="89">
        <v>9</v>
      </c>
      <c r="F98" s="89">
        <v>9</v>
      </c>
      <c r="G98" s="90">
        <f t="shared" si="2"/>
        <v>18</v>
      </c>
      <c r="H98" s="80">
        <v>43734</v>
      </c>
      <c r="I98" s="91">
        <v>230</v>
      </c>
    </row>
    <row r="99" spans="1:9" hidden="1" outlineLevel="1" x14ac:dyDescent="0.35">
      <c r="A99" s="83" t="s">
        <v>8452</v>
      </c>
      <c r="B99" s="86" t="s">
        <v>8650</v>
      </c>
      <c r="C99" s="92" t="s">
        <v>8453</v>
      </c>
      <c r="D99" s="83" t="s">
        <v>8651</v>
      </c>
      <c r="E99" s="89">
        <v>5</v>
      </c>
      <c r="F99" s="89">
        <v>5</v>
      </c>
      <c r="G99" s="90">
        <f t="shared" si="2"/>
        <v>10</v>
      </c>
      <c r="H99" s="80">
        <v>43734</v>
      </c>
      <c r="I99" s="91">
        <v>120</v>
      </c>
    </row>
    <row r="100" spans="1:9" hidden="1" outlineLevel="1" x14ac:dyDescent="0.35">
      <c r="A100" s="83" t="s">
        <v>8452</v>
      </c>
      <c r="B100" s="86" t="s">
        <v>8652</v>
      </c>
      <c r="C100" s="92" t="s">
        <v>8453</v>
      </c>
      <c r="D100" s="83" t="s">
        <v>8653</v>
      </c>
      <c r="E100" s="89">
        <v>9</v>
      </c>
      <c r="F100" s="89">
        <v>9</v>
      </c>
      <c r="G100" s="90">
        <f t="shared" si="2"/>
        <v>18</v>
      </c>
      <c r="H100" s="80">
        <v>43734</v>
      </c>
      <c r="I100" s="91">
        <v>150</v>
      </c>
    </row>
    <row r="101" spans="1:9" hidden="1" outlineLevel="1" x14ac:dyDescent="0.35">
      <c r="A101" s="83" t="s">
        <v>8452</v>
      </c>
      <c r="B101" s="86" t="s">
        <v>8654</v>
      </c>
      <c r="C101" s="92" t="s">
        <v>8453</v>
      </c>
      <c r="D101" s="83" t="s">
        <v>8655</v>
      </c>
      <c r="E101" s="89">
        <v>6</v>
      </c>
      <c r="F101" s="89">
        <v>6</v>
      </c>
      <c r="G101" s="90">
        <f t="shared" si="2"/>
        <v>12</v>
      </c>
      <c r="H101" s="80">
        <v>43734</v>
      </c>
      <c r="I101" s="91">
        <v>100</v>
      </c>
    </row>
    <row r="102" spans="1:9" hidden="1" outlineLevel="1" x14ac:dyDescent="0.35">
      <c r="A102" s="83" t="s">
        <v>8452</v>
      </c>
      <c r="B102" s="86" t="s">
        <v>8656</v>
      </c>
      <c r="C102" s="92" t="s">
        <v>8453</v>
      </c>
      <c r="D102" s="83" t="s">
        <v>8657</v>
      </c>
      <c r="E102" s="89">
        <v>7</v>
      </c>
      <c r="F102" s="89">
        <v>7</v>
      </c>
      <c r="G102" s="90">
        <f t="shared" si="2"/>
        <v>14</v>
      </c>
      <c r="H102" s="80">
        <v>43734</v>
      </c>
      <c r="I102" s="91">
        <v>50</v>
      </c>
    </row>
    <row r="103" spans="1:9" hidden="1" outlineLevel="1" x14ac:dyDescent="0.35">
      <c r="A103" s="83" t="s">
        <v>8452</v>
      </c>
      <c r="B103" s="86" t="s">
        <v>8658</v>
      </c>
      <c r="C103" s="92" t="s">
        <v>8453</v>
      </c>
      <c r="D103" s="83" t="s">
        <v>8659</v>
      </c>
      <c r="E103" s="89">
        <v>5</v>
      </c>
      <c r="F103" s="89">
        <v>5</v>
      </c>
      <c r="G103" s="90">
        <f t="shared" ref="G103:G131" si="3">E103+F103</f>
        <v>10</v>
      </c>
      <c r="H103" s="80">
        <v>43734</v>
      </c>
      <c r="I103" s="91">
        <v>180</v>
      </c>
    </row>
    <row r="104" spans="1:9" hidden="1" outlineLevel="1" x14ac:dyDescent="0.35">
      <c r="A104" s="83" t="s">
        <v>8452</v>
      </c>
      <c r="B104" s="86" t="s">
        <v>8660</v>
      </c>
      <c r="C104" s="92" t="s">
        <v>8453</v>
      </c>
      <c r="D104" s="83" t="s">
        <v>8661</v>
      </c>
      <c r="E104" s="89">
        <v>7</v>
      </c>
      <c r="F104" s="89">
        <v>7</v>
      </c>
      <c r="G104" s="90">
        <f t="shared" si="3"/>
        <v>14</v>
      </c>
      <c r="H104" s="80">
        <v>43734</v>
      </c>
      <c r="I104" s="91">
        <v>180</v>
      </c>
    </row>
    <row r="105" spans="1:9" hidden="1" outlineLevel="1" x14ac:dyDescent="0.35">
      <c r="A105" s="83" t="s">
        <v>8452</v>
      </c>
      <c r="B105" s="86" t="s">
        <v>8662</v>
      </c>
      <c r="C105" s="92" t="s">
        <v>8453</v>
      </c>
      <c r="D105" s="83" t="s">
        <v>8663</v>
      </c>
      <c r="E105" s="89">
        <v>4</v>
      </c>
      <c r="F105" s="89">
        <v>4</v>
      </c>
      <c r="G105" s="90">
        <f t="shared" si="3"/>
        <v>8</v>
      </c>
      <c r="H105" s="80">
        <v>43734</v>
      </c>
      <c r="I105" s="91">
        <v>100</v>
      </c>
    </row>
    <row r="106" spans="1:9" hidden="1" outlineLevel="1" x14ac:dyDescent="0.35">
      <c r="A106" s="83" t="s">
        <v>8452</v>
      </c>
      <c r="B106" s="86" t="s">
        <v>8664</v>
      </c>
      <c r="C106" s="92" t="s">
        <v>8453</v>
      </c>
      <c r="D106" s="92" t="s">
        <v>8665</v>
      </c>
      <c r="E106" s="89">
        <v>5</v>
      </c>
      <c r="F106" s="89">
        <v>5</v>
      </c>
      <c r="G106" s="90">
        <f t="shared" si="3"/>
        <v>10</v>
      </c>
      <c r="H106" s="80">
        <v>43734</v>
      </c>
      <c r="I106" s="91">
        <v>180</v>
      </c>
    </row>
    <row r="107" spans="1:9" hidden="1" outlineLevel="1" x14ac:dyDescent="0.35">
      <c r="A107" s="83" t="s">
        <v>8452</v>
      </c>
      <c r="B107" s="86" t="s">
        <v>8666</v>
      </c>
      <c r="C107" s="92" t="s">
        <v>8453</v>
      </c>
      <c r="D107" s="83" t="s">
        <v>8667</v>
      </c>
      <c r="E107" s="89">
        <v>8</v>
      </c>
      <c r="F107" s="89">
        <v>8</v>
      </c>
      <c r="G107" s="90">
        <f t="shared" si="3"/>
        <v>16</v>
      </c>
      <c r="H107" s="80">
        <v>43734</v>
      </c>
      <c r="I107" s="91">
        <v>200</v>
      </c>
    </row>
    <row r="108" spans="1:9" hidden="1" outlineLevel="1" x14ac:dyDescent="0.35">
      <c r="A108" s="83" t="s">
        <v>8452</v>
      </c>
      <c r="B108" s="86" t="s">
        <v>8668</v>
      </c>
      <c r="C108" s="92" t="s">
        <v>8453</v>
      </c>
      <c r="D108" s="83" t="s">
        <v>8669</v>
      </c>
      <c r="E108" s="89">
        <v>6</v>
      </c>
      <c r="F108" s="89">
        <v>6</v>
      </c>
      <c r="G108" s="90">
        <f t="shared" si="3"/>
        <v>12</v>
      </c>
      <c r="H108" s="80">
        <v>43734</v>
      </c>
      <c r="I108" s="91">
        <v>130</v>
      </c>
    </row>
    <row r="109" spans="1:9" hidden="1" outlineLevel="1" x14ac:dyDescent="0.35">
      <c r="A109" s="83" t="s">
        <v>8452</v>
      </c>
      <c r="B109" s="86" t="s">
        <v>8670</v>
      </c>
      <c r="C109" s="92" t="s">
        <v>8453</v>
      </c>
      <c r="D109" s="83" t="s">
        <v>8671</v>
      </c>
      <c r="E109" s="89">
        <v>4</v>
      </c>
      <c r="F109" s="89">
        <v>4</v>
      </c>
      <c r="G109" s="90">
        <f t="shared" si="3"/>
        <v>8</v>
      </c>
      <c r="H109" s="80">
        <v>43734</v>
      </c>
      <c r="I109" s="91">
        <v>180</v>
      </c>
    </row>
    <row r="110" spans="1:9" hidden="1" outlineLevel="1" x14ac:dyDescent="0.35">
      <c r="A110" s="83" t="s">
        <v>8452</v>
      </c>
      <c r="B110" s="86" t="s">
        <v>8672</v>
      </c>
      <c r="C110" s="92" t="s">
        <v>8453</v>
      </c>
      <c r="D110" s="83" t="s">
        <v>8673</v>
      </c>
      <c r="E110" s="89">
        <v>7</v>
      </c>
      <c r="F110" s="89">
        <v>7</v>
      </c>
      <c r="G110" s="90">
        <f t="shared" si="3"/>
        <v>14</v>
      </c>
      <c r="H110" s="80">
        <v>43734</v>
      </c>
      <c r="I110" s="91">
        <v>200</v>
      </c>
    </row>
    <row r="111" spans="1:9" hidden="1" outlineLevel="1" x14ac:dyDescent="0.35">
      <c r="A111" s="83" t="s">
        <v>8452</v>
      </c>
      <c r="B111" s="86" t="s">
        <v>8674</v>
      </c>
      <c r="C111" s="92" t="s">
        <v>8453</v>
      </c>
      <c r="D111" s="83" t="s">
        <v>8675</v>
      </c>
      <c r="E111" s="90">
        <v>4</v>
      </c>
      <c r="F111" s="89">
        <v>4</v>
      </c>
      <c r="G111" s="90">
        <f t="shared" si="3"/>
        <v>8</v>
      </c>
      <c r="H111" s="80">
        <v>43734</v>
      </c>
      <c r="I111" s="177">
        <v>200</v>
      </c>
    </row>
    <row r="112" spans="1:9" hidden="1" outlineLevel="1" x14ac:dyDescent="0.35">
      <c r="A112" s="83" t="s">
        <v>8452</v>
      </c>
      <c r="B112" s="86" t="s">
        <v>8676</v>
      </c>
      <c r="C112" s="92" t="s">
        <v>8453</v>
      </c>
      <c r="D112" s="83" t="s">
        <v>8677</v>
      </c>
      <c r="E112" s="90">
        <v>5</v>
      </c>
      <c r="F112" s="89">
        <v>5</v>
      </c>
      <c r="G112" s="90">
        <f t="shared" si="3"/>
        <v>10</v>
      </c>
      <c r="H112" s="80">
        <v>43734</v>
      </c>
      <c r="I112" s="177">
        <v>100</v>
      </c>
    </row>
    <row r="113" spans="1:9" hidden="1" outlineLevel="1" x14ac:dyDescent="0.35">
      <c r="A113" s="83" t="s">
        <v>8452</v>
      </c>
      <c r="B113" s="86" t="s">
        <v>8678</v>
      </c>
      <c r="C113" s="92" t="s">
        <v>8453</v>
      </c>
      <c r="D113" s="92" t="s">
        <v>8679</v>
      </c>
      <c r="E113" s="90">
        <v>6</v>
      </c>
      <c r="F113" s="89">
        <v>6</v>
      </c>
      <c r="G113" s="90">
        <f t="shared" si="3"/>
        <v>12</v>
      </c>
      <c r="H113" s="80">
        <v>43734</v>
      </c>
      <c r="I113" s="177">
        <v>150</v>
      </c>
    </row>
    <row r="114" spans="1:9" hidden="1" outlineLevel="1" x14ac:dyDescent="0.35">
      <c r="A114" s="83" t="s">
        <v>8452</v>
      </c>
      <c r="B114" s="86" t="s">
        <v>8680</v>
      </c>
      <c r="C114" s="92" t="s">
        <v>8453</v>
      </c>
      <c r="D114" s="83" t="s">
        <v>8681</v>
      </c>
      <c r="E114" s="90">
        <v>2</v>
      </c>
      <c r="F114" s="89">
        <v>4</v>
      </c>
      <c r="G114" s="90">
        <f t="shared" si="3"/>
        <v>6</v>
      </c>
      <c r="H114" s="80">
        <v>43734</v>
      </c>
      <c r="I114" s="177">
        <v>160</v>
      </c>
    </row>
    <row r="115" spans="1:9" hidden="1" outlineLevel="1" x14ac:dyDescent="0.35">
      <c r="A115" s="83" t="s">
        <v>8452</v>
      </c>
      <c r="B115" s="86" t="s">
        <v>8682</v>
      </c>
      <c r="C115" s="92" t="s">
        <v>8453</v>
      </c>
      <c r="D115" s="178" t="s">
        <v>8683</v>
      </c>
      <c r="E115" s="90">
        <v>2</v>
      </c>
      <c r="F115" s="89">
        <v>2</v>
      </c>
      <c r="G115" s="90">
        <f t="shared" si="3"/>
        <v>4</v>
      </c>
      <c r="H115" s="80">
        <v>43734</v>
      </c>
      <c r="I115" s="177">
        <v>120</v>
      </c>
    </row>
    <row r="116" spans="1:9" hidden="1" outlineLevel="1" x14ac:dyDescent="0.35">
      <c r="A116" s="83" t="s">
        <v>8452</v>
      </c>
      <c r="B116" s="86" t="s">
        <v>8684</v>
      </c>
      <c r="C116" s="92" t="s">
        <v>8453</v>
      </c>
      <c r="D116" s="293" t="s">
        <v>2280</v>
      </c>
      <c r="E116" s="90">
        <v>4</v>
      </c>
      <c r="F116" s="89">
        <v>4</v>
      </c>
      <c r="G116" s="90">
        <f t="shared" si="3"/>
        <v>8</v>
      </c>
      <c r="H116" s="80">
        <v>43734</v>
      </c>
      <c r="I116" s="177">
        <v>50</v>
      </c>
    </row>
    <row r="117" spans="1:9" hidden="1" outlineLevel="1" x14ac:dyDescent="0.35">
      <c r="A117" s="83" t="s">
        <v>8452</v>
      </c>
      <c r="B117" s="86" t="s">
        <v>8685</v>
      </c>
      <c r="C117" s="92" t="s">
        <v>8453</v>
      </c>
      <c r="D117" s="293" t="s">
        <v>8686</v>
      </c>
      <c r="E117" s="90">
        <v>1</v>
      </c>
      <c r="F117" s="89">
        <v>2</v>
      </c>
      <c r="G117" s="90">
        <f t="shared" si="3"/>
        <v>3</v>
      </c>
      <c r="H117" s="80">
        <v>43734</v>
      </c>
      <c r="I117" s="177">
        <v>40</v>
      </c>
    </row>
    <row r="118" spans="1:9" hidden="1" outlineLevel="1" x14ac:dyDescent="0.35">
      <c r="A118" s="83" t="s">
        <v>8452</v>
      </c>
      <c r="B118" s="86" t="s">
        <v>8687</v>
      </c>
      <c r="C118" s="92" t="s">
        <v>8453</v>
      </c>
      <c r="D118" s="293" t="s">
        <v>8688</v>
      </c>
      <c r="E118" s="90">
        <v>3</v>
      </c>
      <c r="F118" s="89">
        <v>3</v>
      </c>
      <c r="G118" s="90">
        <f t="shared" si="3"/>
        <v>6</v>
      </c>
      <c r="H118" s="80">
        <v>43734</v>
      </c>
      <c r="I118" s="177">
        <v>250</v>
      </c>
    </row>
    <row r="119" spans="1:9" hidden="1" outlineLevel="1" x14ac:dyDescent="0.35">
      <c r="A119" s="83" t="s">
        <v>8452</v>
      </c>
      <c r="B119" s="86" t="s">
        <v>8689</v>
      </c>
      <c r="C119" s="92" t="s">
        <v>8453</v>
      </c>
      <c r="D119" s="293" t="s">
        <v>8690</v>
      </c>
      <c r="E119" s="90">
        <v>6</v>
      </c>
      <c r="F119" s="89">
        <v>6</v>
      </c>
      <c r="G119" s="90">
        <f t="shared" si="3"/>
        <v>12</v>
      </c>
      <c r="H119" s="80">
        <v>43734</v>
      </c>
      <c r="I119" s="177">
        <v>150</v>
      </c>
    </row>
    <row r="120" spans="1:9" hidden="1" outlineLevel="1" x14ac:dyDescent="0.35">
      <c r="A120" s="83" t="s">
        <v>8452</v>
      </c>
      <c r="B120" s="86" t="s">
        <v>8691</v>
      </c>
      <c r="C120" s="92" t="s">
        <v>8453</v>
      </c>
      <c r="D120" s="178" t="s">
        <v>808</v>
      </c>
      <c r="E120" s="90">
        <v>7</v>
      </c>
      <c r="F120" s="89">
        <v>7</v>
      </c>
      <c r="G120" s="90">
        <f t="shared" si="3"/>
        <v>14</v>
      </c>
      <c r="H120" s="80">
        <v>43734</v>
      </c>
      <c r="I120" s="177">
        <v>100</v>
      </c>
    </row>
    <row r="121" spans="1:9" hidden="1" outlineLevel="1" x14ac:dyDescent="0.35">
      <c r="A121" s="83" t="s">
        <v>8452</v>
      </c>
      <c r="B121" s="86" t="s">
        <v>8692</v>
      </c>
      <c r="C121" s="92" t="s">
        <v>8453</v>
      </c>
      <c r="D121" s="178" t="s">
        <v>8693</v>
      </c>
      <c r="E121" s="90">
        <v>6</v>
      </c>
      <c r="F121" s="89">
        <v>6</v>
      </c>
      <c r="G121" s="90">
        <f t="shared" si="3"/>
        <v>12</v>
      </c>
      <c r="H121" s="80">
        <v>43734</v>
      </c>
      <c r="I121" s="177">
        <v>100</v>
      </c>
    </row>
    <row r="122" spans="1:9" hidden="1" outlineLevel="1" x14ac:dyDescent="0.35">
      <c r="A122" s="83" t="s">
        <v>8452</v>
      </c>
      <c r="B122" s="86" t="s">
        <v>8694</v>
      </c>
      <c r="C122" s="92" t="s">
        <v>8453</v>
      </c>
      <c r="D122" s="178" t="s">
        <v>8695</v>
      </c>
      <c r="E122" s="90">
        <v>9</v>
      </c>
      <c r="F122" s="89">
        <v>9</v>
      </c>
      <c r="G122" s="90">
        <f t="shared" si="3"/>
        <v>18</v>
      </c>
      <c r="H122" s="80">
        <v>43734</v>
      </c>
      <c r="I122" s="177">
        <v>150</v>
      </c>
    </row>
    <row r="123" spans="1:9" hidden="1" outlineLevel="1" x14ac:dyDescent="0.35">
      <c r="A123" s="83" t="s">
        <v>8452</v>
      </c>
      <c r="B123" s="86" t="s">
        <v>8696</v>
      </c>
      <c r="C123" s="92" t="s">
        <v>8453</v>
      </c>
      <c r="D123" s="293" t="s">
        <v>8697</v>
      </c>
      <c r="E123" s="90">
        <v>6</v>
      </c>
      <c r="F123" s="89">
        <v>6</v>
      </c>
      <c r="G123" s="90">
        <f t="shared" si="3"/>
        <v>12</v>
      </c>
      <c r="H123" s="80">
        <v>43734</v>
      </c>
      <c r="I123" s="177">
        <v>130</v>
      </c>
    </row>
    <row r="124" spans="1:9" hidden="1" outlineLevel="1" x14ac:dyDescent="0.35">
      <c r="A124" s="83" t="s">
        <v>8452</v>
      </c>
      <c r="B124" s="86" t="s">
        <v>8698</v>
      </c>
      <c r="C124" s="92" t="s">
        <v>8453</v>
      </c>
      <c r="D124" s="293" t="s">
        <v>8699</v>
      </c>
      <c r="E124" s="90">
        <v>8</v>
      </c>
      <c r="F124" s="89">
        <v>8</v>
      </c>
      <c r="G124" s="90">
        <f t="shared" si="3"/>
        <v>16</v>
      </c>
      <c r="H124" s="80">
        <v>43734</v>
      </c>
      <c r="I124" s="177">
        <v>250</v>
      </c>
    </row>
    <row r="125" spans="1:9" hidden="1" outlineLevel="1" x14ac:dyDescent="0.35">
      <c r="A125" s="83" t="s">
        <v>8452</v>
      </c>
      <c r="B125" s="86" t="s">
        <v>8700</v>
      </c>
      <c r="C125" s="92" t="s">
        <v>8453</v>
      </c>
      <c r="D125" s="293" t="s">
        <v>2153</v>
      </c>
      <c r="E125" s="90">
        <v>4</v>
      </c>
      <c r="F125" s="89">
        <v>5</v>
      </c>
      <c r="G125" s="90">
        <f t="shared" si="3"/>
        <v>9</v>
      </c>
      <c r="H125" s="80">
        <v>43734</v>
      </c>
      <c r="I125" s="177">
        <v>70</v>
      </c>
    </row>
    <row r="126" spans="1:9" hidden="1" outlineLevel="1" x14ac:dyDescent="0.35">
      <c r="A126" s="83" t="s">
        <v>8452</v>
      </c>
      <c r="B126" s="86" t="s">
        <v>8701</v>
      </c>
      <c r="C126" s="92" t="s">
        <v>8453</v>
      </c>
      <c r="D126" s="293" t="s">
        <v>8702</v>
      </c>
      <c r="E126" s="90">
        <v>7</v>
      </c>
      <c r="F126" s="89">
        <v>7</v>
      </c>
      <c r="G126" s="90">
        <f t="shared" si="3"/>
        <v>14</v>
      </c>
      <c r="H126" s="80">
        <v>43734</v>
      </c>
      <c r="I126" s="177">
        <v>150</v>
      </c>
    </row>
    <row r="127" spans="1:9" hidden="1" outlineLevel="1" x14ac:dyDescent="0.35">
      <c r="A127" s="83" t="s">
        <v>8452</v>
      </c>
      <c r="B127" s="86" t="s">
        <v>8703</v>
      </c>
      <c r="C127" s="92" t="s">
        <v>8453</v>
      </c>
      <c r="D127" s="293" t="s">
        <v>8704</v>
      </c>
      <c r="E127" s="90">
        <v>6</v>
      </c>
      <c r="F127" s="89">
        <v>6</v>
      </c>
      <c r="G127" s="90">
        <f t="shared" si="3"/>
        <v>12</v>
      </c>
      <c r="H127" s="80">
        <v>43734</v>
      </c>
      <c r="I127" s="177">
        <v>100</v>
      </c>
    </row>
    <row r="128" spans="1:9" hidden="1" outlineLevel="1" x14ac:dyDescent="0.35">
      <c r="A128" s="83" t="s">
        <v>8452</v>
      </c>
      <c r="B128" s="86" t="s">
        <v>8705</v>
      </c>
      <c r="C128" s="92" t="s">
        <v>8453</v>
      </c>
      <c r="D128" s="293" t="s">
        <v>5167</v>
      </c>
      <c r="E128" s="90">
        <v>3</v>
      </c>
      <c r="F128" s="89">
        <v>3</v>
      </c>
      <c r="G128" s="90">
        <f t="shared" si="3"/>
        <v>6</v>
      </c>
      <c r="H128" s="80">
        <v>43734</v>
      </c>
      <c r="I128" s="177">
        <v>50</v>
      </c>
    </row>
    <row r="129" spans="1:9" hidden="1" outlineLevel="1" x14ac:dyDescent="0.35">
      <c r="A129" s="83" t="s">
        <v>8452</v>
      </c>
      <c r="B129" s="86" t="s">
        <v>8706</v>
      </c>
      <c r="C129" s="92" t="s">
        <v>8453</v>
      </c>
      <c r="D129" s="293" t="s">
        <v>437</v>
      </c>
      <c r="E129" s="90">
        <v>2</v>
      </c>
      <c r="F129" s="89">
        <v>3</v>
      </c>
      <c r="G129" s="90">
        <f t="shared" si="3"/>
        <v>5</v>
      </c>
      <c r="H129" s="80">
        <v>43734</v>
      </c>
      <c r="I129" s="177">
        <v>100</v>
      </c>
    </row>
    <row r="130" spans="1:9" hidden="1" outlineLevel="1" x14ac:dyDescent="0.35">
      <c r="A130" s="83" t="s">
        <v>8452</v>
      </c>
      <c r="B130" s="86" t="s">
        <v>8707</v>
      </c>
      <c r="C130" s="92" t="s">
        <v>8453</v>
      </c>
      <c r="D130" s="293" t="s">
        <v>2915</v>
      </c>
      <c r="E130" s="90">
        <v>6</v>
      </c>
      <c r="F130" s="89">
        <v>6</v>
      </c>
      <c r="G130" s="90">
        <f t="shared" si="3"/>
        <v>12</v>
      </c>
      <c r="H130" s="80">
        <v>43734</v>
      </c>
      <c r="I130" s="177">
        <v>100</v>
      </c>
    </row>
    <row r="131" spans="1:9" hidden="1" outlineLevel="1" x14ac:dyDescent="0.35">
      <c r="A131" s="83" t="s">
        <v>8452</v>
      </c>
      <c r="B131" s="86" t="s">
        <v>8708</v>
      </c>
      <c r="C131" s="92" t="s">
        <v>8453</v>
      </c>
      <c r="D131" s="293" t="s">
        <v>412</v>
      </c>
      <c r="E131" s="90">
        <v>4</v>
      </c>
      <c r="F131" s="89">
        <v>4</v>
      </c>
      <c r="G131" s="90">
        <f t="shared" si="3"/>
        <v>8</v>
      </c>
      <c r="H131" s="80">
        <v>43734</v>
      </c>
      <c r="I131" s="177">
        <v>60</v>
      </c>
    </row>
    <row r="132" spans="1:9" ht="15" collapsed="1" thickBot="1" x14ac:dyDescent="0.4">
      <c r="A132" s="84" t="s">
        <v>8452</v>
      </c>
      <c r="B132" s="87"/>
      <c r="C132" s="93" t="s">
        <v>8453</v>
      </c>
      <c r="D132" s="135">
        <f>COUNTA(D39:D131)</f>
        <v>93</v>
      </c>
      <c r="E132" s="135">
        <f>SUM(E39:E131)</f>
        <v>507</v>
      </c>
      <c r="F132" s="135">
        <f>SUM(F39:F131)</f>
        <v>453</v>
      </c>
      <c r="G132" s="135">
        <v>413</v>
      </c>
      <c r="H132" s="105">
        <v>43734</v>
      </c>
      <c r="I132" s="136">
        <f>AVERAGE(I39:I131)</f>
        <v>149.03225806451613</v>
      </c>
    </row>
    <row r="133" spans="1:9" hidden="1" outlineLevel="1" x14ac:dyDescent="0.35">
      <c r="A133" s="85" t="s">
        <v>8454</v>
      </c>
      <c r="B133" s="88" t="s">
        <v>8709</v>
      </c>
      <c r="C133" s="99" t="s">
        <v>8455</v>
      </c>
      <c r="D133" s="85" t="s">
        <v>8710</v>
      </c>
      <c r="E133" s="111">
        <v>6</v>
      </c>
      <c r="F133" s="111">
        <v>2</v>
      </c>
      <c r="G133" s="112">
        <f t="shared" ref="G133:G164" si="4">E133+F133</f>
        <v>8</v>
      </c>
      <c r="H133" s="191">
        <v>43761</v>
      </c>
      <c r="I133" s="123">
        <v>100</v>
      </c>
    </row>
    <row r="134" spans="1:9" hidden="1" outlineLevel="1" x14ac:dyDescent="0.35">
      <c r="A134" s="83" t="s">
        <v>8454</v>
      </c>
      <c r="B134" s="86" t="s">
        <v>8711</v>
      </c>
      <c r="C134" s="92" t="s">
        <v>8455</v>
      </c>
      <c r="D134" s="83" t="s">
        <v>8712</v>
      </c>
      <c r="E134" s="89">
        <v>5</v>
      </c>
      <c r="F134" s="89">
        <v>3</v>
      </c>
      <c r="G134" s="90">
        <f t="shared" si="4"/>
        <v>8</v>
      </c>
      <c r="H134" s="191">
        <v>43761</v>
      </c>
      <c r="I134" s="91">
        <v>50</v>
      </c>
    </row>
    <row r="135" spans="1:9" hidden="1" outlineLevel="1" x14ac:dyDescent="0.35">
      <c r="A135" s="83" t="s">
        <v>8454</v>
      </c>
      <c r="B135" s="86" t="s">
        <v>8713</v>
      </c>
      <c r="C135" s="92" t="s">
        <v>8455</v>
      </c>
      <c r="D135" s="83" t="s">
        <v>8714</v>
      </c>
      <c r="E135" s="89">
        <v>2</v>
      </c>
      <c r="F135" s="89">
        <v>4</v>
      </c>
      <c r="G135" s="90">
        <f t="shared" si="4"/>
        <v>6</v>
      </c>
      <c r="H135" s="191">
        <v>43761</v>
      </c>
      <c r="I135" s="91">
        <v>55</v>
      </c>
    </row>
    <row r="136" spans="1:9" hidden="1" outlineLevel="1" x14ac:dyDescent="0.35">
      <c r="A136" s="83" t="s">
        <v>8454</v>
      </c>
      <c r="B136" s="86" t="s">
        <v>8715</v>
      </c>
      <c r="C136" s="92" t="s">
        <v>8455</v>
      </c>
      <c r="D136" s="83" t="s">
        <v>8716</v>
      </c>
      <c r="E136" s="89">
        <v>5</v>
      </c>
      <c r="F136" s="89">
        <v>2</v>
      </c>
      <c r="G136" s="90">
        <f t="shared" si="4"/>
        <v>7</v>
      </c>
      <c r="H136" s="191">
        <v>43761</v>
      </c>
      <c r="I136" s="91">
        <v>100</v>
      </c>
    </row>
    <row r="137" spans="1:9" hidden="1" outlineLevel="1" x14ac:dyDescent="0.35">
      <c r="A137" s="83" t="s">
        <v>8454</v>
      </c>
      <c r="B137" s="86" t="s">
        <v>8717</v>
      </c>
      <c r="C137" s="92" t="s">
        <v>8455</v>
      </c>
      <c r="D137" s="83" t="s">
        <v>8718</v>
      </c>
      <c r="E137" s="89">
        <v>5</v>
      </c>
      <c r="F137" s="89">
        <v>4</v>
      </c>
      <c r="G137" s="90">
        <f t="shared" si="4"/>
        <v>9</v>
      </c>
      <c r="H137" s="191">
        <v>43761</v>
      </c>
      <c r="I137" s="91">
        <v>75</v>
      </c>
    </row>
    <row r="138" spans="1:9" hidden="1" outlineLevel="1" x14ac:dyDescent="0.35">
      <c r="A138" s="83" t="s">
        <v>8454</v>
      </c>
      <c r="B138" s="86" t="s">
        <v>8719</v>
      </c>
      <c r="C138" s="92" t="s">
        <v>8455</v>
      </c>
      <c r="D138" s="83" t="s">
        <v>8720</v>
      </c>
      <c r="E138" s="89">
        <v>9</v>
      </c>
      <c r="F138" s="89">
        <v>4</v>
      </c>
      <c r="G138" s="90">
        <f t="shared" si="4"/>
        <v>13</v>
      </c>
      <c r="H138" s="191">
        <v>43761</v>
      </c>
      <c r="I138" s="91">
        <v>100</v>
      </c>
    </row>
    <row r="139" spans="1:9" hidden="1" outlineLevel="1" x14ac:dyDescent="0.35">
      <c r="A139" s="83" t="s">
        <v>8454</v>
      </c>
      <c r="B139" s="86" t="s">
        <v>8721</v>
      </c>
      <c r="C139" s="92" t="s">
        <v>8455</v>
      </c>
      <c r="D139" s="83" t="s">
        <v>8722</v>
      </c>
      <c r="E139" s="89">
        <v>2</v>
      </c>
      <c r="F139" s="89">
        <v>2</v>
      </c>
      <c r="G139" s="90">
        <f t="shared" si="4"/>
        <v>4</v>
      </c>
      <c r="H139" s="191">
        <v>43761</v>
      </c>
      <c r="I139" s="91">
        <v>70</v>
      </c>
    </row>
    <row r="140" spans="1:9" hidden="1" outlineLevel="1" x14ac:dyDescent="0.35">
      <c r="A140" s="83" t="s">
        <v>8454</v>
      </c>
      <c r="B140" s="86" t="s">
        <v>8723</v>
      </c>
      <c r="C140" s="92" t="s">
        <v>8455</v>
      </c>
      <c r="D140" s="83" t="s">
        <v>8724</v>
      </c>
      <c r="E140" s="89">
        <v>4</v>
      </c>
      <c r="F140" s="89">
        <v>13</v>
      </c>
      <c r="G140" s="90">
        <f t="shared" si="4"/>
        <v>17</v>
      </c>
      <c r="H140" s="191">
        <v>43761</v>
      </c>
      <c r="I140" s="91">
        <v>20</v>
      </c>
    </row>
    <row r="141" spans="1:9" hidden="1" outlineLevel="1" x14ac:dyDescent="0.35">
      <c r="A141" s="83" t="s">
        <v>8454</v>
      </c>
      <c r="B141" s="86" t="s">
        <v>8725</v>
      </c>
      <c r="C141" s="92" t="s">
        <v>8455</v>
      </c>
      <c r="D141" s="83" t="s">
        <v>8726</v>
      </c>
      <c r="E141" s="89">
        <v>4</v>
      </c>
      <c r="F141" s="89">
        <v>3</v>
      </c>
      <c r="G141" s="90">
        <f t="shared" si="4"/>
        <v>7</v>
      </c>
      <c r="H141" s="191">
        <v>43761</v>
      </c>
      <c r="I141" s="91">
        <v>90</v>
      </c>
    </row>
    <row r="142" spans="1:9" hidden="1" outlineLevel="1" x14ac:dyDescent="0.35">
      <c r="A142" s="83" t="s">
        <v>8454</v>
      </c>
      <c r="B142" s="86" t="s">
        <v>8727</v>
      </c>
      <c r="C142" s="92" t="s">
        <v>8455</v>
      </c>
      <c r="D142" s="92" t="s">
        <v>8728</v>
      </c>
      <c r="E142" s="89">
        <v>5</v>
      </c>
      <c r="F142" s="89">
        <v>4</v>
      </c>
      <c r="G142" s="90">
        <f t="shared" si="4"/>
        <v>9</v>
      </c>
      <c r="H142" s="191">
        <v>43761</v>
      </c>
      <c r="I142" s="91">
        <v>50</v>
      </c>
    </row>
    <row r="143" spans="1:9" hidden="1" outlineLevel="1" x14ac:dyDescent="0.35">
      <c r="A143" s="83" t="s">
        <v>8454</v>
      </c>
      <c r="B143" s="86" t="s">
        <v>8729</v>
      </c>
      <c r="C143" s="92" t="s">
        <v>8455</v>
      </c>
      <c r="D143" s="92" t="s">
        <v>3524</v>
      </c>
      <c r="E143" s="89">
        <v>3</v>
      </c>
      <c r="F143" s="89">
        <v>3</v>
      </c>
      <c r="G143" s="90">
        <f t="shared" si="4"/>
        <v>6</v>
      </c>
      <c r="H143" s="191">
        <v>43761</v>
      </c>
      <c r="I143" s="91">
        <v>100</v>
      </c>
    </row>
    <row r="144" spans="1:9" hidden="1" outlineLevel="1" x14ac:dyDescent="0.35">
      <c r="A144" s="83" t="s">
        <v>8454</v>
      </c>
      <c r="B144" s="86" t="s">
        <v>8730</v>
      </c>
      <c r="C144" s="92" t="s">
        <v>8455</v>
      </c>
      <c r="D144" s="92" t="s">
        <v>8731</v>
      </c>
      <c r="E144" s="89">
        <v>4</v>
      </c>
      <c r="F144" s="89">
        <v>8</v>
      </c>
      <c r="G144" s="90">
        <f t="shared" si="4"/>
        <v>12</v>
      </c>
      <c r="H144" s="191">
        <v>43761</v>
      </c>
      <c r="I144" s="91">
        <v>40</v>
      </c>
    </row>
    <row r="145" spans="1:9" hidden="1" outlineLevel="1" x14ac:dyDescent="0.35">
      <c r="A145" s="83" t="s">
        <v>8454</v>
      </c>
      <c r="B145" s="86" t="s">
        <v>8732</v>
      </c>
      <c r="C145" s="92" t="s">
        <v>8455</v>
      </c>
      <c r="D145" s="92" t="s">
        <v>7701</v>
      </c>
      <c r="E145" s="89">
        <v>3</v>
      </c>
      <c r="F145" s="89">
        <v>2</v>
      </c>
      <c r="G145" s="90">
        <f t="shared" si="4"/>
        <v>5</v>
      </c>
      <c r="H145" s="191">
        <v>43761</v>
      </c>
      <c r="I145" s="91">
        <v>700</v>
      </c>
    </row>
    <row r="146" spans="1:9" hidden="1" outlineLevel="1" x14ac:dyDescent="0.35">
      <c r="A146" s="83" t="s">
        <v>8454</v>
      </c>
      <c r="B146" s="86" t="s">
        <v>8733</v>
      </c>
      <c r="C146" s="92" t="s">
        <v>8455</v>
      </c>
      <c r="D146" s="92" t="s">
        <v>8734</v>
      </c>
      <c r="E146" s="89">
        <v>3</v>
      </c>
      <c r="F146" s="89">
        <v>4</v>
      </c>
      <c r="G146" s="90">
        <f t="shared" si="4"/>
        <v>7</v>
      </c>
      <c r="H146" s="191">
        <v>43761</v>
      </c>
      <c r="I146" s="91">
        <v>50</v>
      </c>
    </row>
    <row r="147" spans="1:9" hidden="1" outlineLevel="1" x14ac:dyDescent="0.35">
      <c r="A147" s="83" t="s">
        <v>8454</v>
      </c>
      <c r="B147" s="86" t="s">
        <v>8735</v>
      </c>
      <c r="C147" s="92" t="s">
        <v>8455</v>
      </c>
      <c r="D147" s="92" t="s">
        <v>8736</v>
      </c>
      <c r="E147" s="89">
        <v>5</v>
      </c>
      <c r="F147" s="89">
        <v>3</v>
      </c>
      <c r="G147" s="90">
        <f t="shared" si="4"/>
        <v>8</v>
      </c>
      <c r="H147" s="191">
        <v>43761</v>
      </c>
      <c r="I147" s="91">
        <v>90</v>
      </c>
    </row>
    <row r="148" spans="1:9" hidden="1" outlineLevel="1" x14ac:dyDescent="0.35">
      <c r="A148" s="83" t="s">
        <v>8454</v>
      </c>
      <c r="B148" s="86" t="s">
        <v>8737</v>
      </c>
      <c r="C148" s="92" t="s">
        <v>8455</v>
      </c>
      <c r="D148" s="92" t="s">
        <v>8738</v>
      </c>
      <c r="E148" s="89">
        <v>4</v>
      </c>
      <c r="F148" s="89">
        <v>3</v>
      </c>
      <c r="G148" s="90">
        <f t="shared" si="4"/>
        <v>7</v>
      </c>
      <c r="H148" s="191">
        <v>43761</v>
      </c>
      <c r="I148" s="91">
        <v>45</v>
      </c>
    </row>
    <row r="149" spans="1:9" hidden="1" outlineLevel="1" x14ac:dyDescent="0.35">
      <c r="A149" s="83" t="s">
        <v>8454</v>
      </c>
      <c r="B149" s="86" t="s">
        <v>8739</v>
      </c>
      <c r="C149" s="92" t="s">
        <v>8455</v>
      </c>
      <c r="D149" s="92" t="s">
        <v>8740</v>
      </c>
      <c r="E149" s="89">
        <v>3</v>
      </c>
      <c r="F149" s="89">
        <v>4</v>
      </c>
      <c r="G149" s="90">
        <f t="shared" si="4"/>
        <v>7</v>
      </c>
      <c r="H149" s="191">
        <v>43761</v>
      </c>
      <c r="I149" s="91">
        <v>100</v>
      </c>
    </row>
    <row r="150" spans="1:9" hidden="1" outlineLevel="1" x14ac:dyDescent="0.35">
      <c r="A150" s="83" t="s">
        <v>8454</v>
      </c>
      <c r="B150" s="86" t="s">
        <v>8741</v>
      </c>
      <c r="C150" s="92" t="s">
        <v>8455</v>
      </c>
      <c r="D150" s="92" t="s">
        <v>8742</v>
      </c>
      <c r="E150" s="89">
        <v>3</v>
      </c>
      <c r="F150" s="89">
        <v>4</v>
      </c>
      <c r="G150" s="90">
        <f t="shared" si="4"/>
        <v>7</v>
      </c>
      <c r="H150" s="191">
        <v>43761</v>
      </c>
      <c r="I150" s="91">
        <v>45</v>
      </c>
    </row>
    <row r="151" spans="1:9" hidden="1" outlineLevel="1" x14ac:dyDescent="0.35">
      <c r="A151" s="83" t="s">
        <v>8454</v>
      </c>
      <c r="B151" s="86" t="s">
        <v>8743</v>
      </c>
      <c r="C151" s="92" t="s">
        <v>8455</v>
      </c>
      <c r="D151" s="92" t="s">
        <v>8744</v>
      </c>
      <c r="E151" s="89">
        <v>2</v>
      </c>
      <c r="F151" s="89">
        <v>4</v>
      </c>
      <c r="G151" s="90">
        <f t="shared" si="4"/>
        <v>6</v>
      </c>
      <c r="H151" s="191">
        <v>43761</v>
      </c>
      <c r="I151" s="91">
        <v>60</v>
      </c>
    </row>
    <row r="152" spans="1:9" hidden="1" outlineLevel="1" x14ac:dyDescent="0.35">
      <c r="A152" s="83" t="s">
        <v>8454</v>
      </c>
      <c r="B152" s="86" t="s">
        <v>8745</v>
      </c>
      <c r="C152" s="92" t="s">
        <v>8455</v>
      </c>
      <c r="D152" s="83" t="s">
        <v>8746</v>
      </c>
      <c r="E152" s="89">
        <v>4</v>
      </c>
      <c r="F152" s="89">
        <v>2</v>
      </c>
      <c r="G152" s="90">
        <f t="shared" si="4"/>
        <v>6</v>
      </c>
      <c r="H152" s="191">
        <v>43761</v>
      </c>
      <c r="I152" s="91">
        <v>20</v>
      </c>
    </row>
    <row r="153" spans="1:9" hidden="1" outlineLevel="1" x14ac:dyDescent="0.35">
      <c r="A153" s="83" t="s">
        <v>8454</v>
      </c>
      <c r="B153" s="86" t="s">
        <v>8747</v>
      </c>
      <c r="C153" s="92" t="s">
        <v>8455</v>
      </c>
      <c r="D153" s="83" t="s">
        <v>8748</v>
      </c>
      <c r="E153" s="89">
        <v>4</v>
      </c>
      <c r="F153" s="89">
        <v>2</v>
      </c>
      <c r="G153" s="90">
        <f t="shared" si="4"/>
        <v>6</v>
      </c>
      <c r="H153" s="191">
        <v>43761</v>
      </c>
      <c r="I153" s="91">
        <v>60</v>
      </c>
    </row>
    <row r="154" spans="1:9" hidden="1" outlineLevel="1" x14ac:dyDescent="0.35">
      <c r="A154" s="83" t="s">
        <v>8454</v>
      </c>
      <c r="B154" s="86" t="s">
        <v>8749</v>
      </c>
      <c r="C154" s="92" t="s">
        <v>8455</v>
      </c>
      <c r="D154" s="83" t="s">
        <v>8750</v>
      </c>
      <c r="E154" s="89">
        <v>3</v>
      </c>
      <c r="F154" s="89">
        <v>3</v>
      </c>
      <c r="G154" s="90">
        <f t="shared" si="4"/>
        <v>6</v>
      </c>
      <c r="H154" s="191">
        <v>43761</v>
      </c>
      <c r="I154" s="91">
        <v>100</v>
      </c>
    </row>
    <row r="155" spans="1:9" hidden="1" outlineLevel="1" x14ac:dyDescent="0.35">
      <c r="A155" s="83" t="s">
        <v>8454</v>
      </c>
      <c r="B155" s="86" t="s">
        <v>8751</v>
      </c>
      <c r="C155" s="92" t="s">
        <v>8455</v>
      </c>
      <c r="D155" s="83" t="s">
        <v>8752</v>
      </c>
      <c r="E155" s="89">
        <v>5</v>
      </c>
      <c r="F155" s="89">
        <v>6</v>
      </c>
      <c r="G155" s="90">
        <f t="shared" si="4"/>
        <v>11</v>
      </c>
      <c r="H155" s="191">
        <v>43761</v>
      </c>
      <c r="I155" s="91">
        <v>100</v>
      </c>
    </row>
    <row r="156" spans="1:9" hidden="1" outlineLevel="1" x14ac:dyDescent="0.35">
      <c r="A156" s="83" t="s">
        <v>8454</v>
      </c>
      <c r="B156" s="86" t="s">
        <v>8753</v>
      </c>
      <c r="C156" s="92" t="s">
        <v>8455</v>
      </c>
      <c r="D156" s="92" t="s">
        <v>8754</v>
      </c>
      <c r="E156" s="89">
        <v>2</v>
      </c>
      <c r="F156" s="89">
        <v>2</v>
      </c>
      <c r="G156" s="90">
        <f t="shared" si="4"/>
        <v>4</v>
      </c>
      <c r="H156" s="191">
        <v>43761</v>
      </c>
      <c r="I156" s="91">
        <v>60</v>
      </c>
    </row>
    <row r="157" spans="1:9" hidden="1" outlineLevel="1" x14ac:dyDescent="0.35">
      <c r="A157" s="83" t="s">
        <v>8454</v>
      </c>
      <c r="B157" s="86" t="s">
        <v>8755</v>
      </c>
      <c r="C157" s="92" t="s">
        <v>8455</v>
      </c>
      <c r="D157" s="92" t="s">
        <v>8756</v>
      </c>
      <c r="E157" s="89">
        <v>5</v>
      </c>
      <c r="F157" s="89">
        <v>4</v>
      </c>
      <c r="G157" s="90">
        <f t="shared" si="4"/>
        <v>9</v>
      </c>
      <c r="H157" s="191">
        <v>43761</v>
      </c>
      <c r="I157" s="91">
        <v>30</v>
      </c>
    </row>
    <row r="158" spans="1:9" hidden="1" outlineLevel="1" x14ac:dyDescent="0.35">
      <c r="A158" s="83" t="s">
        <v>8454</v>
      </c>
      <c r="B158" s="86" t="s">
        <v>8757</v>
      </c>
      <c r="C158" s="92" t="s">
        <v>8455</v>
      </c>
      <c r="D158" s="92" t="s">
        <v>8758</v>
      </c>
      <c r="E158" s="89">
        <v>6</v>
      </c>
      <c r="F158" s="89">
        <v>2</v>
      </c>
      <c r="G158" s="90">
        <f t="shared" si="4"/>
        <v>8</v>
      </c>
      <c r="H158" s="191">
        <v>43761</v>
      </c>
      <c r="I158" s="91">
        <v>80</v>
      </c>
    </row>
    <row r="159" spans="1:9" hidden="1" outlineLevel="1" x14ac:dyDescent="0.35">
      <c r="A159" s="83" t="s">
        <v>8454</v>
      </c>
      <c r="B159" s="86" t="s">
        <v>8759</v>
      </c>
      <c r="C159" s="92" t="s">
        <v>8455</v>
      </c>
      <c r="D159" s="92" t="s">
        <v>8760</v>
      </c>
      <c r="E159" s="89">
        <v>9</v>
      </c>
      <c r="F159" s="89">
        <v>4</v>
      </c>
      <c r="G159" s="90">
        <f t="shared" si="4"/>
        <v>13</v>
      </c>
      <c r="H159" s="191">
        <v>43761</v>
      </c>
      <c r="I159" s="91">
        <v>70</v>
      </c>
    </row>
    <row r="160" spans="1:9" hidden="1" outlineLevel="1" x14ac:dyDescent="0.35">
      <c r="A160" s="83" t="s">
        <v>8454</v>
      </c>
      <c r="B160" s="86" t="s">
        <v>8761</v>
      </c>
      <c r="C160" s="92" t="s">
        <v>8455</v>
      </c>
      <c r="D160" s="92" t="s">
        <v>8762</v>
      </c>
      <c r="E160" s="89">
        <v>2</v>
      </c>
      <c r="F160" s="89">
        <v>7</v>
      </c>
      <c r="G160" s="90">
        <f t="shared" si="4"/>
        <v>9</v>
      </c>
      <c r="H160" s="191">
        <v>43761</v>
      </c>
      <c r="I160" s="91">
        <v>80</v>
      </c>
    </row>
    <row r="161" spans="1:9" hidden="1" outlineLevel="1" x14ac:dyDescent="0.35">
      <c r="A161" s="83" t="s">
        <v>8454</v>
      </c>
      <c r="B161" s="86" t="s">
        <v>8763</v>
      </c>
      <c r="C161" s="92" t="s">
        <v>8455</v>
      </c>
      <c r="D161" s="92" t="s">
        <v>8764</v>
      </c>
      <c r="E161" s="89">
        <v>3</v>
      </c>
      <c r="F161" s="89">
        <v>8</v>
      </c>
      <c r="G161" s="90">
        <f t="shared" si="4"/>
        <v>11</v>
      </c>
      <c r="H161" s="191">
        <v>43761</v>
      </c>
      <c r="I161" s="91">
        <v>50</v>
      </c>
    </row>
    <row r="162" spans="1:9" hidden="1" outlineLevel="1" x14ac:dyDescent="0.35">
      <c r="A162" s="83" t="s">
        <v>8454</v>
      </c>
      <c r="B162" s="86" t="s">
        <v>8765</v>
      </c>
      <c r="C162" s="92" t="s">
        <v>8455</v>
      </c>
      <c r="D162" s="92" t="s">
        <v>8766</v>
      </c>
      <c r="E162" s="89">
        <v>3</v>
      </c>
      <c r="F162" s="89">
        <v>2</v>
      </c>
      <c r="G162" s="90">
        <f t="shared" si="4"/>
        <v>5</v>
      </c>
      <c r="H162" s="191">
        <v>43761</v>
      </c>
      <c r="I162" s="91">
        <v>70</v>
      </c>
    </row>
    <row r="163" spans="1:9" hidden="1" outlineLevel="1" x14ac:dyDescent="0.35">
      <c r="A163" s="83" t="s">
        <v>8454</v>
      </c>
      <c r="B163" s="86" t="s">
        <v>8767</v>
      </c>
      <c r="C163" s="92" t="s">
        <v>8455</v>
      </c>
      <c r="D163" s="92" t="s">
        <v>7793</v>
      </c>
      <c r="E163" s="89">
        <v>7</v>
      </c>
      <c r="F163" s="89">
        <v>4</v>
      </c>
      <c r="G163" s="90">
        <f t="shared" si="4"/>
        <v>11</v>
      </c>
      <c r="H163" s="191">
        <v>43761</v>
      </c>
      <c r="I163" s="91">
        <v>20</v>
      </c>
    </row>
    <row r="164" spans="1:9" hidden="1" outlineLevel="1" x14ac:dyDescent="0.35">
      <c r="A164" s="83" t="s">
        <v>8454</v>
      </c>
      <c r="B164" s="86" t="s">
        <v>8768</v>
      </c>
      <c r="C164" s="92" t="s">
        <v>8455</v>
      </c>
      <c r="D164" s="92" t="s">
        <v>8769</v>
      </c>
      <c r="E164" s="89">
        <v>2</v>
      </c>
      <c r="F164" s="89">
        <v>2</v>
      </c>
      <c r="G164" s="90">
        <f t="shared" si="4"/>
        <v>4</v>
      </c>
      <c r="H164" s="191">
        <v>43761</v>
      </c>
      <c r="I164" s="91">
        <v>20</v>
      </c>
    </row>
    <row r="165" spans="1:9" hidden="1" outlineLevel="1" x14ac:dyDescent="0.35">
      <c r="A165" s="83" t="s">
        <v>8454</v>
      </c>
      <c r="B165" s="86" t="s">
        <v>8770</v>
      </c>
      <c r="C165" s="92" t="s">
        <v>8455</v>
      </c>
      <c r="D165" s="92" t="s">
        <v>8771</v>
      </c>
      <c r="E165" s="89">
        <v>5</v>
      </c>
      <c r="F165" s="89">
        <v>3</v>
      </c>
      <c r="G165" s="90">
        <f t="shared" ref="G165:G183" si="5">E165+F165</f>
        <v>8</v>
      </c>
      <c r="H165" s="191">
        <v>43761</v>
      </c>
      <c r="I165" s="91">
        <v>40</v>
      </c>
    </row>
    <row r="166" spans="1:9" hidden="1" outlineLevel="1" x14ac:dyDescent="0.35">
      <c r="A166" s="83" t="s">
        <v>8454</v>
      </c>
      <c r="B166" s="86" t="s">
        <v>8772</v>
      </c>
      <c r="C166" s="92" t="s">
        <v>8455</v>
      </c>
      <c r="D166" s="92" t="s">
        <v>8773</v>
      </c>
      <c r="E166" s="89">
        <v>1</v>
      </c>
      <c r="F166" s="89">
        <v>3</v>
      </c>
      <c r="G166" s="90">
        <f t="shared" si="5"/>
        <v>4</v>
      </c>
      <c r="H166" s="191">
        <v>43761</v>
      </c>
      <c r="I166" s="91">
        <v>100</v>
      </c>
    </row>
    <row r="167" spans="1:9" hidden="1" outlineLevel="1" x14ac:dyDescent="0.35">
      <c r="A167" s="83" t="s">
        <v>8454</v>
      </c>
      <c r="B167" s="86" t="s">
        <v>8774</v>
      </c>
      <c r="C167" s="92" t="s">
        <v>8455</v>
      </c>
      <c r="D167" s="92" t="s">
        <v>8775</v>
      </c>
      <c r="E167" s="89">
        <v>2</v>
      </c>
      <c r="F167" s="89">
        <v>5</v>
      </c>
      <c r="G167" s="90">
        <f t="shared" si="5"/>
        <v>7</v>
      </c>
      <c r="H167" s="191">
        <v>43761</v>
      </c>
      <c r="I167" s="91">
        <v>100</v>
      </c>
    </row>
    <row r="168" spans="1:9" hidden="1" outlineLevel="1" x14ac:dyDescent="0.35">
      <c r="A168" s="83" t="s">
        <v>8454</v>
      </c>
      <c r="B168" s="86" t="s">
        <v>8776</v>
      </c>
      <c r="C168" s="92" t="s">
        <v>8455</v>
      </c>
      <c r="D168" s="92" t="s">
        <v>8777</v>
      </c>
      <c r="E168" s="89">
        <v>7</v>
      </c>
      <c r="F168" s="89">
        <v>4</v>
      </c>
      <c r="G168" s="90">
        <f t="shared" si="5"/>
        <v>11</v>
      </c>
      <c r="H168" s="191">
        <v>43761</v>
      </c>
      <c r="I168" s="91">
        <v>20</v>
      </c>
    </row>
    <row r="169" spans="1:9" hidden="1" outlineLevel="1" x14ac:dyDescent="0.35">
      <c r="A169" s="83" t="s">
        <v>8454</v>
      </c>
      <c r="B169" s="86" t="s">
        <v>8778</v>
      </c>
      <c r="C169" s="92" t="s">
        <v>8455</v>
      </c>
      <c r="D169" s="92" t="s">
        <v>8779</v>
      </c>
      <c r="E169" s="89">
        <v>6</v>
      </c>
      <c r="F169" s="89">
        <v>6</v>
      </c>
      <c r="G169" s="90">
        <f t="shared" si="5"/>
        <v>12</v>
      </c>
      <c r="H169" s="191">
        <v>43761</v>
      </c>
      <c r="I169" s="91">
        <v>70</v>
      </c>
    </row>
    <row r="170" spans="1:9" hidden="1" outlineLevel="1" x14ac:dyDescent="0.35">
      <c r="A170" s="83" t="s">
        <v>8454</v>
      </c>
      <c r="B170" s="86" t="s">
        <v>8780</v>
      </c>
      <c r="C170" s="92" t="s">
        <v>8455</v>
      </c>
      <c r="D170" s="92" t="s">
        <v>8781</v>
      </c>
      <c r="E170" s="89">
        <v>6</v>
      </c>
      <c r="F170" s="89">
        <v>2</v>
      </c>
      <c r="G170" s="90">
        <f t="shared" si="5"/>
        <v>8</v>
      </c>
      <c r="H170" s="191">
        <v>43761</v>
      </c>
      <c r="I170" s="91">
        <v>20</v>
      </c>
    </row>
    <row r="171" spans="1:9" hidden="1" outlineLevel="1" x14ac:dyDescent="0.35">
      <c r="A171" s="83" t="s">
        <v>8454</v>
      </c>
      <c r="B171" s="86" t="s">
        <v>8782</v>
      </c>
      <c r="C171" s="92" t="s">
        <v>8455</v>
      </c>
      <c r="D171" s="92" t="s">
        <v>8783</v>
      </c>
      <c r="E171" s="89">
        <v>7</v>
      </c>
      <c r="F171" s="89">
        <v>2</v>
      </c>
      <c r="G171" s="90">
        <f t="shared" si="5"/>
        <v>9</v>
      </c>
      <c r="H171" s="191">
        <v>43761</v>
      </c>
      <c r="I171" s="91">
        <v>60</v>
      </c>
    </row>
    <row r="172" spans="1:9" hidden="1" outlineLevel="1" x14ac:dyDescent="0.35">
      <c r="A172" s="83" t="s">
        <v>8454</v>
      </c>
      <c r="B172" s="86" t="s">
        <v>8784</v>
      </c>
      <c r="C172" s="92" t="s">
        <v>8455</v>
      </c>
      <c r="D172" s="92" t="s">
        <v>8785</v>
      </c>
      <c r="E172" s="89">
        <v>3</v>
      </c>
      <c r="F172" s="89">
        <v>2</v>
      </c>
      <c r="G172" s="90">
        <f t="shared" si="5"/>
        <v>5</v>
      </c>
      <c r="H172" s="191">
        <v>43761</v>
      </c>
      <c r="I172" s="91">
        <v>100</v>
      </c>
    </row>
    <row r="173" spans="1:9" hidden="1" outlineLevel="1" x14ac:dyDescent="0.35">
      <c r="A173" s="83" t="s">
        <v>8454</v>
      </c>
      <c r="B173" s="86" t="s">
        <v>8786</v>
      </c>
      <c r="C173" s="92" t="s">
        <v>8455</v>
      </c>
      <c r="D173" s="92" t="s">
        <v>8787</v>
      </c>
      <c r="E173" s="89">
        <v>6</v>
      </c>
      <c r="F173" s="89">
        <v>2</v>
      </c>
      <c r="G173" s="90">
        <f t="shared" si="5"/>
        <v>8</v>
      </c>
      <c r="H173" s="191">
        <v>43761</v>
      </c>
      <c r="I173" s="91">
        <v>50</v>
      </c>
    </row>
    <row r="174" spans="1:9" hidden="1" outlineLevel="1" x14ac:dyDescent="0.35">
      <c r="A174" s="83" t="s">
        <v>8454</v>
      </c>
      <c r="B174" s="86" t="s">
        <v>8788</v>
      </c>
      <c r="C174" s="92" t="s">
        <v>8455</v>
      </c>
      <c r="D174" s="92" t="s">
        <v>8789</v>
      </c>
      <c r="E174" s="89">
        <v>4</v>
      </c>
      <c r="F174" s="89">
        <v>6</v>
      </c>
      <c r="G174" s="90">
        <f t="shared" si="5"/>
        <v>10</v>
      </c>
      <c r="H174" s="191">
        <v>43761</v>
      </c>
      <c r="I174" s="91">
        <v>60</v>
      </c>
    </row>
    <row r="175" spans="1:9" hidden="1" outlineLevel="1" x14ac:dyDescent="0.35">
      <c r="A175" s="83" t="s">
        <v>8454</v>
      </c>
      <c r="B175" s="86" t="s">
        <v>8790</v>
      </c>
      <c r="C175" s="92" t="s">
        <v>8455</v>
      </c>
      <c r="D175" s="83" t="s">
        <v>8791</v>
      </c>
      <c r="E175" s="89">
        <v>2</v>
      </c>
      <c r="F175" s="89">
        <v>4</v>
      </c>
      <c r="G175" s="90">
        <f t="shared" si="5"/>
        <v>6</v>
      </c>
      <c r="H175" s="191">
        <v>43761</v>
      </c>
      <c r="I175" s="91">
        <v>40</v>
      </c>
    </row>
    <row r="176" spans="1:9" hidden="1" outlineLevel="1" x14ac:dyDescent="0.35">
      <c r="A176" s="83" t="s">
        <v>8454</v>
      </c>
      <c r="B176" s="86" t="s">
        <v>8792</v>
      </c>
      <c r="C176" s="92" t="s">
        <v>8455</v>
      </c>
      <c r="D176" s="92" t="s">
        <v>8793</v>
      </c>
      <c r="E176" s="89">
        <v>0</v>
      </c>
      <c r="F176" s="89">
        <v>4</v>
      </c>
      <c r="G176" s="90">
        <f t="shared" si="5"/>
        <v>4</v>
      </c>
      <c r="H176" s="191">
        <v>43761</v>
      </c>
      <c r="I176" s="91">
        <v>100</v>
      </c>
    </row>
    <row r="177" spans="1:9" hidden="1" outlineLevel="1" x14ac:dyDescent="0.35">
      <c r="A177" s="83" t="s">
        <v>8454</v>
      </c>
      <c r="B177" s="86" t="s">
        <v>8794</v>
      </c>
      <c r="C177" s="92" t="s">
        <v>8455</v>
      </c>
      <c r="D177" s="92" t="s">
        <v>8795</v>
      </c>
      <c r="E177" s="89">
        <v>4</v>
      </c>
      <c r="F177" s="89">
        <v>4</v>
      </c>
      <c r="G177" s="90">
        <f t="shared" si="5"/>
        <v>8</v>
      </c>
      <c r="H177" s="191">
        <v>43761</v>
      </c>
      <c r="I177" s="91">
        <v>100</v>
      </c>
    </row>
    <row r="178" spans="1:9" hidden="1" outlineLevel="1" x14ac:dyDescent="0.35">
      <c r="A178" s="83" t="s">
        <v>8454</v>
      </c>
      <c r="B178" s="86" t="s">
        <v>8796</v>
      </c>
      <c r="C178" s="92" t="s">
        <v>8455</v>
      </c>
      <c r="D178" s="92" t="s">
        <v>8797</v>
      </c>
      <c r="E178" s="89">
        <v>1</v>
      </c>
      <c r="F178" s="89">
        <v>2</v>
      </c>
      <c r="G178" s="90">
        <f t="shared" si="5"/>
        <v>3</v>
      </c>
      <c r="H178" s="191">
        <v>43761</v>
      </c>
      <c r="I178" s="91">
        <v>30</v>
      </c>
    </row>
    <row r="179" spans="1:9" hidden="1" outlineLevel="1" x14ac:dyDescent="0.35">
      <c r="A179" s="83" t="s">
        <v>8454</v>
      </c>
      <c r="B179" s="86" t="s">
        <v>8798</v>
      </c>
      <c r="C179" s="92" t="s">
        <v>8455</v>
      </c>
      <c r="D179" s="92" t="s">
        <v>8799</v>
      </c>
      <c r="E179" s="89">
        <v>3</v>
      </c>
      <c r="F179" s="89">
        <v>3</v>
      </c>
      <c r="G179" s="90">
        <f t="shared" si="5"/>
        <v>6</v>
      </c>
      <c r="H179" s="191">
        <v>43761</v>
      </c>
      <c r="I179" s="91">
        <v>105</v>
      </c>
    </row>
    <row r="180" spans="1:9" hidden="1" outlineLevel="1" x14ac:dyDescent="0.35">
      <c r="A180" s="83" t="s">
        <v>8454</v>
      </c>
      <c r="B180" s="86" t="s">
        <v>8800</v>
      </c>
      <c r="C180" s="92" t="s">
        <v>8455</v>
      </c>
      <c r="D180" s="92" t="s">
        <v>8801</v>
      </c>
      <c r="E180" s="89">
        <v>3</v>
      </c>
      <c r="F180" s="89">
        <v>3</v>
      </c>
      <c r="G180" s="90">
        <f t="shared" si="5"/>
        <v>6</v>
      </c>
      <c r="H180" s="191">
        <v>43761</v>
      </c>
      <c r="I180" s="91">
        <v>70</v>
      </c>
    </row>
    <row r="181" spans="1:9" hidden="1" outlineLevel="1" x14ac:dyDescent="0.35">
      <c r="A181" s="83" t="s">
        <v>8454</v>
      </c>
      <c r="B181" s="86" t="s">
        <v>8802</v>
      </c>
      <c r="C181" s="92" t="s">
        <v>8455</v>
      </c>
      <c r="D181" s="92" t="s">
        <v>8803</v>
      </c>
      <c r="E181" s="89">
        <v>1</v>
      </c>
      <c r="F181" s="89">
        <v>3</v>
      </c>
      <c r="G181" s="90">
        <f t="shared" si="5"/>
        <v>4</v>
      </c>
      <c r="H181" s="191">
        <v>43761</v>
      </c>
      <c r="I181" s="91">
        <v>90</v>
      </c>
    </row>
    <row r="182" spans="1:9" hidden="1" outlineLevel="1" x14ac:dyDescent="0.35">
      <c r="A182" s="83" t="s">
        <v>8454</v>
      </c>
      <c r="B182" s="86" t="s">
        <v>8804</v>
      </c>
      <c r="C182" s="92" t="s">
        <v>8455</v>
      </c>
      <c r="D182" s="92" t="s">
        <v>8805</v>
      </c>
      <c r="E182" s="89">
        <v>3</v>
      </c>
      <c r="F182" s="89">
        <v>6</v>
      </c>
      <c r="G182" s="90">
        <f t="shared" si="5"/>
        <v>9</v>
      </c>
      <c r="H182" s="191">
        <v>43761</v>
      </c>
      <c r="I182" s="91">
        <v>107</v>
      </c>
    </row>
    <row r="183" spans="1:9" hidden="1" outlineLevel="1" x14ac:dyDescent="0.35">
      <c r="A183" s="83" t="s">
        <v>8454</v>
      </c>
      <c r="B183" s="86" t="s">
        <v>8806</v>
      </c>
      <c r="C183" s="92" t="s">
        <v>8455</v>
      </c>
      <c r="D183" s="92" t="s">
        <v>8807</v>
      </c>
      <c r="E183" s="89">
        <v>1</v>
      </c>
      <c r="F183" s="89">
        <v>2</v>
      </c>
      <c r="G183" s="90">
        <f t="shared" si="5"/>
        <v>3</v>
      </c>
      <c r="H183" s="191">
        <v>43761</v>
      </c>
      <c r="I183" s="91">
        <v>109</v>
      </c>
    </row>
    <row r="184" spans="1:9" ht="15" collapsed="1" thickBot="1" x14ac:dyDescent="0.4">
      <c r="A184" s="84" t="s">
        <v>8454</v>
      </c>
      <c r="B184" s="87"/>
      <c r="C184" s="93" t="s">
        <v>8455</v>
      </c>
      <c r="D184" s="135">
        <f>COUNTA(D133:D183)</f>
        <v>51</v>
      </c>
      <c r="E184" s="135">
        <f>SUM(E133:E183)</f>
        <v>197</v>
      </c>
      <c r="F184" s="135">
        <f>SUM(F133:F183)</f>
        <v>190</v>
      </c>
      <c r="G184" s="135">
        <v>382</v>
      </c>
      <c r="H184" s="193">
        <v>43761</v>
      </c>
      <c r="I184" s="136">
        <f>AVERAGE(I133:I183)</f>
        <v>79.82352941176471</v>
      </c>
    </row>
    <row r="185" spans="1:9" hidden="1" outlineLevel="1" x14ac:dyDescent="0.35">
      <c r="A185" s="85" t="s">
        <v>8456</v>
      </c>
      <c r="B185" s="88" t="s">
        <v>8808</v>
      </c>
      <c r="C185" s="99" t="s">
        <v>8457</v>
      </c>
      <c r="D185" s="85" t="s">
        <v>8809</v>
      </c>
      <c r="E185" s="111">
        <v>6</v>
      </c>
      <c r="F185" s="111">
        <v>4</v>
      </c>
      <c r="G185" s="112">
        <f t="shared" ref="G185:G224" si="6">E185+F185</f>
        <v>10</v>
      </c>
      <c r="H185" s="191">
        <v>43725</v>
      </c>
      <c r="I185" s="123">
        <v>300</v>
      </c>
    </row>
    <row r="186" spans="1:9" hidden="1" outlineLevel="1" x14ac:dyDescent="0.35">
      <c r="A186" s="83" t="s">
        <v>8456</v>
      </c>
      <c r="B186" s="86" t="s">
        <v>8810</v>
      </c>
      <c r="C186" s="92" t="s">
        <v>8457</v>
      </c>
      <c r="D186" s="83" t="s">
        <v>8811</v>
      </c>
      <c r="E186" s="89">
        <v>13</v>
      </c>
      <c r="F186" s="89">
        <v>4</v>
      </c>
      <c r="G186" s="90">
        <f t="shared" si="6"/>
        <v>17</v>
      </c>
      <c r="H186" s="191">
        <v>43725</v>
      </c>
      <c r="I186" s="91">
        <v>400</v>
      </c>
    </row>
    <row r="187" spans="1:9" hidden="1" outlineLevel="1" x14ac:dyDescent="0.35">
      <c r="A187" s="83" t="s">
        <v>8456</v>
      </c>
      <c r="B187" s="86" t="s">
        <v>8812</v>
      </c>
      <c r="C187" s="92" t="s">
        <v>8457</v>
      </c>
      <c r="D187" s="83" t="s">
        <v>8813</v>
      </c>
      <c r="E187" s="89">
        <v>4</v>
      </c>
      <c r="F187" s="89">
        <v>3</v>
      </c>
      <c r="G187" s="90">
        <f t="shared" si="6"/>
        <v>7</v>
      </c>
      <c r="H187" s="191">
        <v>43725</v>
      </c>
      <c r="I187" s="91">
        <v>200</v>
      </c>
    </row>
    <row r="188" spans="1:9" hidden="1" outlineLevel="1" x14ac:dyDescent="0.35">
      <c r="A188" s="83" t="s">
        <v>8456</v>
      </c>
      <c r="B188" s="86" t="s">
        <v>8814</v>
      </c>
      <c r="C188" s="92" t="s">
        <v>8457</v>
      </c>
      <c r="D188" s="83" t="s">
        <v>8815</v>
      </c>
      <c r="E188" s="89">
        <v>5</v>
      </c>
      <c r="F188" s="89">
        <v>2</v>
      </c>
      <c r="G188" s="90">
        <f t="shared" si="6"/>
        <v>7</v>
      </c>
      <c r="H188" s="191">
        <v>43725</v>
      </c>
      <c r="I188" s="91">
        <v>400</v>
      </c>
    </row>
    <row r="189" spans="1:9" hidden="1" outlineLevel="1" x14ac:dyDescent="0.35">
      <c r="A189" s="83" t="s">
        <v>8456</v>
      </c>
      <c r="B189" s="86" t="s">
        <v>8816</v>
      </c>
      <c r="C189" s="92" t="s">
        <v>8457</v>
      </c>
      <c r="D189" s="83" t="s">
        <v>8817</v>
      </c>
      <c r="E189" s="89">
        <v>13</v>
      </c>
      <c r="F189" s="89">
        <v>3</v>
      </c>
      <c r="G189" s="90">
        <f t="shared" si="6"/>
        <v>16</v>
      </c>
      <c r="H189" s="191">
        <v>43725</v>
      </c>
      <c r="I189" s="91">
        <v>600</v>
      </c>
    </row>
    <row r="190" spans="1:9" hidden="1" outlineLevel="1" x14ac:dyDescent="0.35">
      <c r="A190" s="83" t="s">
        <v>8456</v>
      </c>
      <c r="B190" s="86" t="s">
        <v>8818</v>
      </c>
      <c r="C190" s="92" t="s">
        <v>8457</v>
      </c>
      <c r="D190" s="83" t="s">
        <v>8819</v>
      </c>
      <c r="E190" s="89">
        <v>6</v>
      </c>
      <c r="F190" s="89">
        <v>3</v>
      </c>
      <c r="G190" s="90">
        <f t="shared" si="6"/>
        <v>9</v>
      </c>
      <c r="H190" s="191">
        <v>43725</v>
      </c>
      <c r="I190" s="91">
        <v>300</v>
      </c>
    </row>
    <row r="191" spans="1:9" hidden="1" outlineLevel="1" x14ac:dyDescent="0.35">
      <c r="A191" s="83" t="s">
        <v>8456</v>
      </c>
      <c r="B191" s="86" t="s">
        <v>8820</v>
      </c>
      <c r="C191" s="92" t="s">
        <v>8457</v>
      </c>
      <c r="D191" s="83" t="s">
        <v>8821</v>
      </c>
      <c r="E191" s="89">
        <v>12</v>
      </c>
      <c r="F191" s="89">
        <v>5</v>
      </c>
      <c r="G191" s="90">
        <f t="shared" si="6"/>
        <v>17</v>
      </c>
      <c r="H191" s="191">
        <v>43725</v>
      </c>
      <c r="I191" s="91">
        <v>250</v>
      </c>
    </row>
    <row r="192" spans="1:9" hidden="1" outlineLevel="1" x14ac:dyDescent="0.35">
      <c r="A192" s="83" t="s">
        <v>8456</v>
      </c>
      <c r="B192" s="86" t="s">
        <v>8822</v>
      </c>
      <c r="C192" s="92" t="s">
        <v>8457</v>
      </c>
      <c r="D192" s="83" t="s">
        <v>8823</v>
      </c>
      <c r="E192" s="89">
        <v>9</v>
      </c>
      <c r="F192" s="89">
        <v>3</v>
      </c>
      <c r="G192" s="90">
        <f t="shared" si="6"/>
        <v>12</v>
      </c>
      <c r="H192" s="191">
        <v>43725</v>
      </c>
      <c r="I192" s="91">
        <v>250</v>
      </c>
    </row>
    <row r="193" spans="1:9" hidden="1" outlineLevel="1" x14ac:dyDescent="0.35">
      <c r="A193" s="83" t="s">
        <v>8456</v>
      </c>
      <c r="B193" s="86" t="s">
        <v>8824</v>
      </c>
      <c r="C193" s="92" t="s">
        <v>8457</v>
      </c>
      <c r="D193" s="83" t="s">
        <v>8825</v>
      </c>
      <c r="E193" s="89">
        <v>2</v>
      </c>
      <c r="F193" s="89">
        <v>3</v>
      </c>
      <c r="G193" s="90">
        <f t="shared" si="6"/>
        <v>5</v>
      </c>
      <c r="H193" s="191">
        <v>43725</v>
      </c>
      <c r="I193" s="91">
        <v>500</v>
      </c>
    </row>
    <row r="194" spans="1:9" hidden="1" outlineLevel="1" x14ac:dyDescent="0.35">
      <c r="A194" s="83" t="s">
        <v>8456</v>
      </c>
      <c r="B194" s="86" t="s">
        <v>8826</v>
      </c>
      <c r="C194" s="92" t="s">
        <v>8457</v>
      </c>
      <c r="D194" s="92" t="s">
        <v>8827</v>
      </c>
      <c r="E194" s="89">
        <v>4</v>
      </c>
      <c r="F194" s="89">
        <v>3</v>
      </c>
      <c r="G194" s="90">
        <f t="shared" si="6"/>
        <v>7</v>
      </c>
      <c r="H194" s="191">
        <v>43725</v>
      </c>
      <c r="I194" s="91">
        <v>200</v>
      </c>
    </row>
    <row r="195" spans="1:9" hidden="1" outlineLevel="1" x14ac:dyDescent="0.35">
      <c r="A195" s="83" t="s">
        <v>8456</v>
      </c>
      <c r="B195" s="86" t="s">
        <v>8828</v>
      </c>
      <c r="C195" s="92" t="s">
        <v>8457</v>
      </c>
      <c r="D195" s="92" t="s">
        <v>8829</v>
      </c>
      <c r="E195" s="89">
        <v>4</v>
      </c>
      <c r="F195" s="89">
        <v>2</v>
      </c>
      <c r="G195" s="90">
        <f t="shared" si="6"/>
        <v>6</v>
      </c>
      <c r="H195" s="191">
        <v>43725</v>
      </c>
      <c r="I195" s="91">
        <v>50</v>
      </c>
    </row>
    <row r="196" spans="1:9" hidden="1" outlineLevel="1" x14ac:dyDescent="0.35">
      <c r="A196" s="83" t="s">
        <v>8456</v>
      </c>
      <c r="B196" s="86" t="s">
        <v>8830</v>
      </c>
      <c r="C196" s="92" t="s">
        <v>8457</v>
      </c>
      <c r="D196" s="92" t="s">
        <v>8831</v>
      </c>
      <c r="E196" s="89">
        <v>7</v>
      </c>
      <c r="F196" s="89">
        <v>3</v>
      </c>
      <c r="G196" s="90">
        <f t="shared" si="6"/>
        <v>10</v>
      </c>
      <c r="H196" s="191">
        <v>43725</v>
      </c>
      <c r="I196" s="91">
        <v>250</v>
      </c>
    </row>
    <row r="197" spans="1:9" hidden="1" outlineLevel="1" x14ac:dyDescent="0.35">
      <c r="A197" s="83" t="s">
        <v>8456</v>
      </c>
      <c r="B197" s="86" t="s">
        <v>8832</v>
      </c>
      <c r="C197" s="92" t="s">
        <v>8457</v>
      </c>
      <c r="D197" s="92" t="s">
        <v>8833</v>
      </c>
      <c r="E197" s="89">
        <v>4</v>
      </c>
      <c r="F197" s="89">
        <v>2</v>
      </c>
      <c r="G197" s="90">
        <f t="shared" si="6"/>
        <v>6</v>
      </c>
      <c r="H197" s="191">
        <v>43725</v>
      </c>
      <c r="I197" s="91">
        <v>200</v>
      </c>
    </row>
    <row r="198" spans="1:9" hidden="1" outlineLevel="1" x14ac:dyDescent="0.35">
      <c r="A198" s="83" t="s">
        <v>8456</v>
      </c>
      <c r="B198" s="86" t="s">
        <v>8834</v>
      </c>
      <c r="C198" s="92" t="s">
        <v>8457</v>
      </c>
      <c r="D198" s="92" t="s">
        <v>8835</v>
      </c>
      <c r="E198" s="89">
        <v>1</v>
      </c>
      <c r="F198" s="89">
        <v>3</v>
      </c>
      <c r="G198" s="90">
        <f t="shared" si="6"/>
        <v>4</v>
      </c>
      <c r="H198" s="191">
        <v>43725</v>
      </c>
      <c r="I198" s="91">
        <v>50</v>
      </c>
    </row>
    <row r="199" spans="1:9" hidden="1" outlineLevel="1" x14ac:dyDescent="0.35">
      <c r="A199" s="83" t="s">
        <v>8456</v>
      </c>
      <c r="B199" s="86" t="s">
        <v>8836</v>
      </c>
      <c r="C199" s="92" t="s">
        <v>8457</v>
      </c>
      <c r="D199" s="92" t="s">
        <v>758</v>
      </c>
      <c r="E199" s="89">
        <v>1</v>
      </c>
      <c r="F199" s="89">
        <v>2</v>
      </c>
      <c r="G199" s="90">
        <f t="shared" si="6"/>
        <v>3</v>
      </c>
      <c r="H199" s="191">
        <v>43725</v>
      </c>
      <c r="I199" s="91">
        <v>300</v>
      </c>
    </row>
    <row r="200" spans="1:9" hidden="1" outlineLevel="1" x14ac:dyDescent="0.35">
      <c r="A200" s="83" t="s">
        <v>8456</v>
      </c>
      <c r="B200" s="86" t="s">
        <v>8837</v>
      </c>
      <c r="C200" s="92" t="s">
        <v>8457</v>
      </c>
      <c r="D200" s="92" t="s">
        <v>8838</v>
      </c>
      <c r="E200" s="89">
        <v>2</v>
      </c>
      <c r="F200" s="89">
        <v>4</v>
      </c>
      <c r="G200" s="90">
        <f t="shared" si="6"/>
        <v>6</v>
      </c>
      <c r="H200" s="191">
        <v>43725</v>
      </c>
      <c r="I200" s="91">
        <v>400</v>
      </c>
    </row>
    <row r="201" spans="1:9" hidden="1" outlineLevel="1" x14ac:dyDescent="0.35">
      <c r="A201" s="83" t="s">
        <v>8456</v>
      </c>
      <c r="B201" s="86" t="s">
        <v>8839</v>
      </c>
      <c r="C201" s="92" t="s">
        <v>8457</v>
      </c>
      <c r="D201" s="92" t="s">
        <v>8840</v>
      </c>
      <c r="E201" s="89">
        <v>3</v>
      </c>
      <c r="F201" s="89">
        <v>2</v>
      </c>
      <c r="G201" s="90">
        <f t="shared" si="6"/>
        <v>5</v>
      </c>
      <c r="H201" s="191">
        <v>43725</v>
      </c>
      <c r="I201" s="91">
        <v>300</v>
      </c>
    </row>
    <row r="202" spans="1:9" hidden="1" outlineLevel="1" x14ac:dyDescent="0.35">
      <c r="A202" s="83" t="s">
        <v>8456</v>
      </c>
      <c r="B202" s="86" t="s">
        <v>8841</v>
      </c>
      <c r="C202" s="92" t="s">
        <v>8457</v>
      </c>
      <c r="D202" s="92" t="s">
        <v>1648</v>
      </c>
      <c r="E202" s="89">
        <v>17</v>
      </c>
      <c r="F202" s="89">
        <v>6</v>
      </c>
      <c r="G202" s="90">
        <f t="shared" si="6"/>
        <v>23</v>
      </c>
      <c r="H202" s="191">
        <v>43725</v>
      </c>
      <c r="I202" s="91">
        <v>200</v>
      </c>
    </row>
    <row r="203" spans="1:9" hidden="1" outlineLevel="1" x14ac:dyDescent="0.35">
      <c r="A203" s="83" t="s">
        <v>8456</v>
      </c>
      <c r="B203" s="86" t="s">
        <v>8842</v>
      </c>
      <c r="C203" s="92" t="s">
        <v>8457</v>
      </c>
      <c r="D203" s="92" t="s">
        <v>8843</v>
      </c>
      <c r="E203" s="89">
        <v>2</v>
      </c>
      <c r="F203" s="89">
        <v>2</v>
      </c>
      <c r="G203" s="90">
        <f t="shared" si="6"/>
        <v>4</v>
      </c>
      <c r="H203" s="191">
        <v>43725</v>
      </c>
      <c r="I203" s="91">
        <v>300</v>
      </c>
    </row>
    <row r="204" spans="1:9" hidden="1" outlineLevel="1" x14ac:dyDescent="0.35">
      <c r="A204" s="83" t="s">
        <v>8456</v>
      </c>
      <c r="B204" s="86" t="s">
        <v>8844</v>
      </c>
      <c r="C204" s="92" t="s">
        <v>8457</v>
      </c>
      <c r="D204" s="83" t="s">
        <v>8845</v>
      </c>
      <c r="E204" s="89">
        <v>5</v>
      </c>
      <c r="F204" s="89">
        <v>2</v>
      </c>
      <c r="G204" s="90">
        <f t="shared" si="6"/>
        <v>7</v>
      </c>
      <c r="H204" s="191">
        <v>43725</v>
      </c>
      <c r="I204" s="91">
        <v>100</v>
      </c>
    </row>
    <row r="205" spans="1:9" hidden="1" outlineLevel="1" x14ac:dyDescent="0.35">
      <c r="A205" s="83" t="s">
        <v>8456</v>
      </c>
      <c r="B205" s="86" t="s">
        <v>8846</v>
      </c>
      <c r="C205" s="92" t="s">
        <v>8457</v>
      </c>
      <c r="D205" s="83" t="s">
        <v>8847</v>
      </c>
      <c r="E205" s="89">
        <v>4</v>
      </c>
      <c r="F205" s="89">
        <v>2</v>
      </c>
      <c r="G205" s="90">
        <f t="shared" si="6"/>
        <v>6</v>
      </c>
      <c r="H205" s="191">
        <v>43725</v>
      </c>
      <c r="I205" s="91">
        <v>300</v>
      </c>
    </row>
    <row r="206" spans="1:9" hidden="1" outlineLevel="1" x14ac:dyDescent="0.35">
      <c r="A206" s="83" t="s">
        <v>8456</v>
      </c>
      <c r="B206" s="86" t="s">
        <v>8848</v>
      </c>
      <c r="C206" s="92" t="s">
        <v>8457</v>
      </c>
      <c r="D206" s="83" t="s">
        <v>8849</v>
      </c>
      <c r="E206" s="89">
        <v>10</v>
      </c>
      <c r="F206" s="89">
        <v>2</v>
      </c>
      <c r="G206" s="90">
        <f t="shared" si="6"/>
        <v>12</v>
      </c>
      <c r="H206" s="191">
        <v>43725</v>
      </c>
      <c r="I206" s="91">
        <v>350</v>
      </c>
    </row>
    <row r="207" spans="1:9" hidden="1" outlineLevel="1" x14ac:dyDescent="0.35">
      <c r="A207" s="83" t="s">
        <v>8456</v>
      </c>
      <c r="B207" s="86" t="s">
        <v>8850</v>
      </c>
      <c r="C207" s="92" t="s">
        <v>8457</v>
      </c>
      <c r="D207" s="83" t="s">
        <v>8851</v>
      </c>
      <c r="E207" s="89">
        <v>3</v>
      </c>
      <c r="F207" s="89">
        <v>4</v>
      </c>
      <c r="G207" s="90">
        <f t="shared" si="6"/>
        <v>7</v>
      </c>
      <c r="H207" s="191">
        <v>43725</v>
      </c>
      <c r="I207" s="91">
        <v>150</v>
      </c>
    </row>
    <row r="208" spans="1:9" hidden="1" outlineLevel="1" x14ac:dyDescent="0.35">
      <c r="A208" s="83" t="s">
        <v>8456</v>
      </c>
      <c r="B208" s="86" t="s">
        <v>8852</v>
      </c>
      <c r="C208" s="92" t="s">
        <v>8457</v>
      </c>
      <c r="D208" s="92" t="s">
        <v>8853</v>
      </c>
      <c r="E208" s="89">
        <v>9</v>
      </c>
      <c r="F208" s="89">
        <v>3</v>
      </c>
      <c r="G208" s="90">
        <f t="shared" si="6"/>
        <v>12</v>
      </c>
      <c r="H208" s="191">
        <v>43725</v>
      </c>
      <c r="I208" s="91">
        <v>400</v>
      </c>
    </row>
    <row r="209" spans="1:9" hidden="1" outlineLevel="1" x14ac:dyDescent="0.35">
      <c r="A209" s="83" t="s">
        <v>8456</v>
      </c>
      <c r="B209" s="86" t="s">
        <v>8854</v>
      </c>
      <c r="C209" s="92" t="s">
        <v>8457</v>
      </c>
      <c r="D209" s="92" t="s">
        <v>8855</v>
      </c>
      <c r="E209" s="89">
        <v>11</v>
      </c>
      <c r="F209" s="89">
        <v>7</v>
      </c>
      <c r="G209" s="90">
        <f t="shared" si="6"/>
        <v>18</v>
      </c>
      <c r="H209" s="191">
        <v>43725</v>
      </c>
      <c r="I209" s="91">
        <v>350</v>
      </c>
    </row>
    <row r="210" spans="1:9" hidden="1" outlineLevel="1" x14ac:dyDescent="0.35">
      <c r="A210" s="83" t="s">
        <v>8456</v>
      </c>
      <c r="B210" s="86" t="s">
        <v>8856</v>
      </c>
      <c r="C210" s="92" t="s">
        <v>8457</v>
      </c>
      <c r="D210" s="92" t="s">
        <v>8857</v>
      </c>
      <c r="E210" s="89">
        <v>5</v>
      </c>
      <c r="F210" s="89">
        <v>3</v>
      </c>
      <c r="G210" s="90">
        <f t="shared" si="6"/>
        <v>8</v>
      </c>
      <c r="H210" s="191">
        <v>43725</v>
      </c>
      <c r="I210" s="91">
        <v>200</v>
      </c>
    </row>
    <row r="211" spans="1:9" hidden="1" outlineLevel="1" x14ac:dyDescent="0.35">
      <c r="A211" s="83" t="s">
        <v>8456</v>
      </c>
      <c r="B211" s="86" t="s">
        <v>8858</v>
      </c>
      <c r="C211" s="92" t="s">
        <v>8457</v>
      </c>
      <c r="D211" s="92" t="s">
        <v>8859</v>
      </c>
      <c r="E211" s="89">
        <v>12</v>
      </c>
      <c r="F211" s="89">
        <v>4</v>
      </c>
      <c r="G211" s="90">
        <f t="shared" si="6"/>
        <v>16</v>
      </c>
      <c r="H211" s="191">
        <v>43725</v>
      </c>
      <c r="I211" s="91">
        <v>200</v>
      </c>
    </row>
    <row r="212" spans="1:9" hidden="1" outlineLevel="1" x14ac:dyDescent="0.35">
      <c r="A212" s="83" t="s">
        <v>8456</v>
      </c>
      <c r="B212" s="86" t="s">
        <v>8860</v>
      </c>
      <c r="C212" s="92" t="s">
        <v>8457</v>
      </c>
      <c r="D212" s="92" t="s">
        <v>8861</v>
      </c>
      <c r="E212" s="89">
        <v>2</v>
      </c>
      <c r="F212" s="89">
        <v>2</v>
      </c>
      <c r="G212" s="90">
        <f t="shared" si="6"/>
        <v>4</v>
      </c>
      <c r="H212" s="191">
        <v>43725</v>
      </c>
      <c r="I212" s="91">
        <v>200</v>
      </c>
    </row>
    <row r="213" spans="1:9" hidden="1" outlineLevel="1" x14ac:dyDescent="0.35">
      <c r="A213" s="83" t="s">
        <v>8456</v>
      </c>
      <c r="B213" s="86" t="s">
        <v>8862</v>
      </c>
      <c r="C213" s="92" t="s">
        <v>8457</v>
      </c>
      <c r="D213" s="92" t="s">
        <v>8863</v>
      </c>
      <c r="E213" s="89">
        <v>2</v>
      </c>
      <c r="F213" s="89">
        <v>2</v>
      </c>
      <c r="G213" s="90">
        <f t="shared" si="6"/>
        <v>4</v>
      </c>
      <c r="H213" s="191">
        <v>43725</v>
      </c>
      <c r="I213" s="91">
        <v>150</v>
      </c>
    </row>
    <row r="214" spans="1:9" hidden="1" outlineLevel="1" x14ac:dyDescent="0.35">
      <c r="A214" s="83" t="s">
        <v>8456</v>
      </c>
      <c r="B214" s="86" t="s">
        <v>8864</v>
      </c>
      <c r="C214" s="92" t="s">
        <v>8457</v>
      </c>
      <c r="D214" s="92" t="s">
        <v>8865</v>
      </c>
      <c r="E214" s="89">
        <v>3</v>
      </c>
      <c r="F214" s="89">
        <v>5</v>
      </c>
      <c r="G214" s="90">
        <f t="shared" si="6"/>
        <v>8</v>
      </c>
      <c r="H214" s="191">
        <v>43725</v>
      </c>
      <c r="I214" s="91">
        <v>250</v>
      </c>
    </row>
    <row r="215" spans="1:9" hidden="1" outlineLevel="1" x14ac:dyDescent="0.35">
      <c r="A215" s="83" t="s">
        <v>8456</v>
      </c>
      <c r="B215" s="86" t="s">
        <v>8866</v>
      </c>
      <c r="C215" s="92" t="s">
        <v>8457</v>
      </c>
      <c r="D215" s="92" t="s">
        <v>8867</v>
      </c>
      <c r="E215" s="89">
        <v>14</v>
      </c>
      <c r="F215" s="89">
        <v>8</v>
      </c>
      <c r="G215" s="90">
        <f t="shared" si="6"/>
        <v>22</v>
      </c>
      <c r="H215" s="191">
        <v>43725</v>
      </c>
      <c r="I215" s="91">
        <v>300</v>
      </c>
    </row>
    <row r="216" spans="1:9" hidden="1" outlineLevel="1" x14ac:dyDescent="0.35">
      <c r="A216" s="83" t="s">
        <v>8456</v>
      </c>
      <c r="B216" s="86" t="s">
        <v>8868</v>
      </c>
      <c r="C216" s="92" t="s">
        <v>8457</v>
      </c>
      <c r="D216" s="92" t="s">
        <v>8869</v>
      </c>
      <c r="E216" s="89">
        <v>3</v>
      </c>
      <c r="F216" s="89">
        <v>3</v>
      </c>
      <c r="G216" s="90">
        <f t="shared" si="6"/>
        <v>6</v>
      </c>
      <c r="H216" s="191">
        <v>43725</v>
      </c>
      <c r="I216" s="91">
        <v>300</v>
      </c>
    </row>
    <row r="217" spans="1:9" hidden="1" outlineLevel="1" x14ac:dyDescent="0.35">
      <c r="A217" s="83" t="s">
        <v>8456</v>
      </c>
      <c r="B217" s="86" t="s">
        <v>8870</v>
      </c>
      <c r="C217" s="92" t="s">
        <v>8457</v>
      </c>
      <c r="D217" s="92" t="s">
        <v>8871</v>
      </c>
      <c r="E217" s="89">
        <v>4</v>
      </c>
      <c r="F217" s="89">
        <v>4</v>
      </c>
      <c r="G217" s="90">
        <f t="shared" si="6"/>
        <v>8</v>
      </c>
      <c r="H217" s="191">
        <v>43725</v>
      </c>
      <c r="I217" s="91">
        <v>350</v>
      </c>
    </row>
    <row r="218" spans="1:9" hidden="1" outlineLevel="1" x14ac:dyDescent="0.35">
      <c r="A218" s="83" t="s">
        <v>8456</v>
      </c>
      <c r="B218" s="86" t="s">
        <v>8872</v>
      </c>
      <c r="C218" s="92" t="s">
        <v>8457</v>
      </c>
      <c r="D218" s="92" t="s">
        <v>8873</v>
      </c>
      <c r="E218" s="89">
        <v>15</v>
      </c>
      <c r="F218" s="89">
        <v>5</v>
      </c>
      <c r="G218" s="90">
        <f t="shared" si="6"/>
        <v>20</v>
      </c>
      <c r="H218" s="191">
        <v>43725</v>
      </c>
      <c r="I218" s="91">
        <v>250</v>
      </c>
    </row>
    <row r="219" spans="1:9" hidden="1" outlineLevel="1" x14ac:dyDescent="0.35">
      <c r="A219" s="83" t="s">
        <v>8456</v>
      </c>
      <c r="B219" s="86" t="s">
        <v>8874</v>
      </c>
      <c r="C219" s="92" t="s">
        <v>8457</v>
      </c>
      <c r="D219" s="92" t="s">
        <v>8875</v>
      </c>
      <c r="E219" s="89">
        <v>11</v>
      </c>
      <c r="F219" s="89">
        <v>8</v>
      </c>
      <c r="G219" s="90">
        <f t="shared" si="6"/>
        <v>19</v>
      </c>
      <c r="H219" s="191">
        <v>43725</v>
      </c>
      <c r="I219" s="91">
        <v>150</v>
      </c>
    </row>
    <row r="220" spans="1:9" hidden="1" outlineLevel="1" x14ac:dyDescent="0.35">
      <c r="A220" s="83" t="s">
        <v>8456</v>
      </c>
      <c r="B220" s="86" t="s">
        <v>8876</v>
      </c>
      <c r="C220" s="92" t="s">
        <v>8457</v>
      </c>
      <c r="D220" s="92" t="s">
        <v>8877</v>
      </c>
      <c r="E220" s="89">
        <v>14</v>
      </c>
      <c r="F220" s="89">
        <v>8</v>
      </c>
      <c r="G220" s="90">
        <f t="shared" si="6"/>
        <v>22</v>
      </c>
      <c r="H220" s="191">
        <v>43725</v>
      </c>
      <c r="I220" s="91">
        <v>180</v>
      </c>
    </row>
    <row r="221" spans="1:9" hidden="1" outlineLevel="1" x14ac:dyDescent="0.35">
      <c r="A221" s="83" t="s">
        <v>8456</v>
      </c>
      <c r="B221" s="86" t="s">
        <v>8878</v>
      </c>
      <c r="C221" s="92" t="s">
        <v>8457</v>
      </c>
      <c r="D221" s="92" t="s">
        <v>8879</v>
      </c>
      <c r="E221" s="89">
        <v>13</v>
      </c>
      <c r="F221" s="89">
        <v>7</v>
      </c>
      <c r="G221" s="90">
        <f t="shared" si="6"/>
        <v>20</v>
      </c>
      <c r="H221" s="191">
        <v>43725</v>
      </c>
      <c r="I221" s="91">
        <v>200</v>
      </c>
    </row>
    <row r="222" spans="1:9" hidden="1" outlineLevel="1" x14ac:dyDescent="0.35">
      <c r="A222" s="83" t="s">
        <v>8456</v>
      </c>
      <c r="B222" s="86" t="s">
        <v>8880</v>
      </c>
      <c r="C222" s="92" t="s">
        <v>8457</v>
      </c>
      <c r="D222" s="92" t="s">
        <v>8881</v>
      </c>
      <c r="E222" s="89">
        <v>11</v>
      </c>
      <c r="F222" s="89">
        <v>3</v>
      </c>
      <c r="G222" s="90">
        <f t="shared" si="6"/>
        <v>14</v>
      </c>
      <c r="H222" s="191">
        <v>43725</v>
      </c>
      <c r="I222" s="91">
        <v>150</v>
      </c>
    </row>
    <row r="223" spans="1:9" hidden="1" outlineLevel="1" x14ac:dyDescent="0.35">
      <c r="A223" s="83" t="s">
        <v>8456</v>
      </c>
      <c r="B223" s="86" t="s">
        <v>8882</v>
      </c>
      <c r="C223" s="92" t="s">
        <v>8457</v>
      </c>
      <c r="D223" s="92" t="s">
        <v>8883</v>
      </c>
      <c r="E223" s="89">
        <v>3</v>
      </c>
      <c r="F223" s="89">
        <v>2</v>
      </c>
      <c r="G223" s="90">
        <f t="shared" si="6"/>
        <v>5</v>
      </c>
      <c r="H223" s="191">
        <v>43725</v>
      </c>
      <c r="I223" s="91">
        <v>250</v>
      </c>
    </row>
    <row r="224" spans="1:9" hidden="1" outlineLevel="1" x14ac:dyDescent="0.35">
      <c r="A224" s="83" t="s">
        <v>8456</v>
      </c>
      <c r="B224" s="86" t="s">
        <v>8884</v>
      </c>
      <c r="C224" s="92" t="s">
        <v>8457</v>
      </c>
      <c r="D224" s="92" t="s">
        <v>8885</v>
      </c>
      <c r="E224" s="89">
        <v>13</v>
      </c>
      <c r="F224" s="89">
        <v>8</v>
      </c>
      <c r="G224" s="90">
        <f t="shared" si="6"/>
        <v>21</v>
      </c>
      <c r="H224" s="191">
        <v>43725</v>
      </c>
      <c r="I224" s="91">
        <v>300</v>
      </c>
    </row>
    <row r="225" spans="1:9" ht="15" collapsed="1" thickBot="1" x14ac:dyDescent="0.4">
      <c r="A225" s="84" t="s">
        <v>8456</v>
      </c>
      <c r="B225" s="87"/>
      <c r="C225" s="93" t="s">
        <v>8457</v>
      </c>
      <c r="D225" s="135">
        <f>COUNTA(D185:D224)</f>
        <v>40</v>
      </c>
      <c r="E225" s="135">
        <f>SUM(E185:E224)</f>
        <v>282</v>
      </c>
      <c r="F225" s="135">
        <f>SUM(F185:F224)</f>
        <v>151</v>
      </c>
      <c r="G225" s="135">
        <v>393</v>
      </c>
      <c r="H225" s="193">
        <v>43725</v>
      </c>
      <c r="I225" s="161">
        <f>AVERAGE(I185:I224)</f>
        <v>263.25</v>
      </c>
    </row>
    <row r="226" spans="1:9" hidden="1" outlineLevel="1" x14ac:dyDescent="0.35">
      <c r="A226" s="85" t="s">
        <v>8458</v>
      </c>
      <c r="B226" s="88" t="s">
        <v>8886</v>
      </c>
      <c r="C226" s="99" t="s">
        <v>8459</v>
      </c>
      <c r="D226" s="85" t="s">
        <v>8887</v>
      </c>
      <c r="E226" s="111">
        <v>2</v>
      </c>
      <c r="F226" s="111">
        <v>3</v>
      </c>
      <c r="G226" s="112">
        <f t="shared" ref="G226:G268" si="7">E226+F226</f>
        <v>5</v>
      </c>
      <c r="H226" s="191">
        <v>43778</v>
      </c>
      <c r="I226" s="123">
        <v>300</v>
      </c>
    </row>
    <row r="227" spans="1:9" hidden="1" outlineLevel="1" x14ac:dyDescent="0.35">
      <c r="A227" s="83" t="s">
        <v>8458</v>
      </c>
      <c r="B227" s="86" t="s">
        <v>8888</v>
      </c>
      <c r="C227" s="92" t="s">
        <v>8459</v>
      </c>
      <c r="D227" s="83" t="s">
        <v>8889</v>
      </c>
      <c r="E227" s="89">
        <v>5</v>
      </c>
      <c r="F227" s="89">
        <v>6</v>
      </c>
      <c r="G227" s="90">
        <f t="shared" si="7"/>
        <v>11</v>
      </c>
      <c r="H227" s="191">
        <v>43778</v>
      </c>
      <c r="I227" s="91">
        <v>500</v>
      </c>
    </row>
    <row r="228" spans="1:9" hidden="1" outlineLevel="1" x14ac:dyDescent="0.35">
      <c r="A228" s="83" t="s">
        <v>8458</v>
      </c>
      <c r="B228" s="86" t="s">
        <v>8890</v>
      </c>
      <c r="C228" s="92" t="s">
        <v>8459</v>
      </c>
      <c r="D228" s="83" t="s">
        <v>8891</v>
      </c>
      <c r="E228" s="89">
        <v>3</v>
      </c>
      <c r="F228" s="89">
        <v>4</v>
      </c>
      <c r="G228" s="90">
        <f t="shared" si="7"/>
        <v>7</v>
      </c>
      <c r="H228" s="191">
        <v>43778</v>
      </c>
      <c r="I228" s="91">
        <v>300</v>
      </c>
    </row>
    <row r="229" spans="1:9" hidden="1" outlineLevel="1" x14ac:dyDescent="0.35">
      <c r="A229" s="83" t="s">
        <v>8458</v>
      </c>
      <c r="B229" s="86" t="s">
        <v>8892</v>
      </c>
      <c r="C229" s="92" t="s">
        <v>8459</v>
      </c>
      <c r="D229" s="83" t="s">
        <v>8893</v>
      </c>
      <c r="E229" s="89">
        <v>1</v>
      </c>
      <c r="F229" s="89">
        <v>2</v>
      </c>
      <c r="G229" s="90">
        <f t="shared" si="7"/>
        <v>3</v>
      </c>
      <c r="H229" s="191">
        <v>43778</v>
      </c>
      <c r="I229" s="91">
        <v>300</v>
      </c>
    </row>
    <row r="230" spans="1:9" hidden="1" outlineLevel="1" x14ac:dyDescent="0.35">
      <c r="A230" s="83" t="s">
        <v>8458</v>
      </c>
      <c r="B230" s="86" t="s">
        <v>8894</v>
      </c>
      <c r="C230" s="92" t="s">
        <v>8459</v>
      </c>
      <c r="D230" s="83" t="s">
        <v>8895</v>
      </c>
      <c r="E230" s="89">
        <v>4</v>
      </c>
      <c r="F230" s="89">
        <v>3</v>
      </c>
      <c r="G230" s="90">
        <f t="shared" si="7"/>
        <v>7</v>
      </c>
      <c r="H230" s="191">
        <v>43778</v>
      </c>
      <c r="I230" s="91">
        <v>500</v>
      </c>
    </row>
    <row r="231" spans="1:9" hidden="1" outlineLevel="1" x14ac:dyDescent="0.35">
      <c r="A231" s="83" t="s">
        <v>8458</v>
      </c>
      <c r="B231" s="86" t="s">
        <v>8896</v>
      </c>
      <c r="C231" s="92" t="s">
        <v>8459</v>
      </c>
      <c r="D231" s="83" t="s">
        <v>8897</v>
      </c>
      <c r="E231" s="89">
        <v>4</v>
      </c>
      <c r="F231" s="89">
        <v>3</v>
      </c>
      <c r="G231" s="90">
        <f t="shared" si="7"/>
        <v>7</v>
      </c>
      <c r="H231" s="191">
        <v>43778</v>
      </c>
      <c r="I231" s="91">
        <v>300</v>
      </c>
    </row>
    <row r="232" spans="1:9" hidden="1" outlineLevel="1" x14ac:dyDescent="0.35">
      <c r="A232" s="83" t="s">
        <v>8458</v>
      </c>
      <c r="B232" s="86" t="s">
        <v>8898</v>
      </c>
      <c r="C232" s="92" t="s">
        <v>8459</v>
      </c>
      <c r="D232" s="83" t="s">
        <v>774</v>
      </c>
      <c r="E232" s="89">
        <v>2</v>
      </c>
      <c r="F232" s="89">
        <v>2</v>
      </c>
      <c r="G232" s="90">
        <f t="shared" si="7"/>
        <v>4</v>
      </c>
      <c r="H232" s="191">
        <v>43778</v>
      </c>
      <c r="I232" s="91">
        <v>300</v>
      </c>
    </row>
    <row r="233" spans="1:9" hidden="1" outlineLevel="1" x14ac:dyDescent="0.35">
      <c r="A233" s="83" t="s">
        <v>8458</v>
      </c>
      <c r="B233" s="86" t="s">
        <v>8899</v>
      </c>
      <c r="C233" s="92" t="s">
        <v>8459</v>
      </c>
      <c r="D233" s="83" t="s">
        <v>5838</v>
      </c>
      <c r="E233" s="89">
        <v>4</v>
      </c>
      <c r="F233" s="89">
        <v>3</v>
      </c>
      <c r="G233" s="90">
        <f t="shared" si="7"/>
        <v>7</v>
      </c>
      <c r="H233" s="191">
        <v>43778</v>
      </c>
      <c r="I233" s="91">
        <v>300</v>
      </c>
    </row>
    <row r="234" spans="1:9" hidden="1" outlineLevel="1" x14ac:dyDescent="0.35">
      <c r="A234" s="83" t="s">
        <v>8458</v>
      </c>
      <c r="B234" s="86" t="s">
        <v>8900</v>
      </c>
      <c r="C234" s="92" t="s">
        <v>8459</v>
      </c>
      <c r="D234" s="83" t="s">
        <v>8901</v>
      </c>
      <c r="E234" s="89">
        <v>14</v>
      </c>
      <c r="F234" s="89">
        <v>2</v>
      </c>
      <c r="G234" s="90">
        <f t="shared" si="7"/>
        <v>16</v>
      </c>
      <c r="H234" s="191">
        <v>43778</v>
      </c>
      <c r="I234" s="91">
        <v>500</v>
      </c>
    </row>
    <row r="235" spans="1:9" hidden="1" outlineLevel="1" x14ac:dyDescent="0.35">
      <c r="A235" s="83" t="s">
        <v>8458</v>
      </c>
      <c r="B235" s="86" t="s">
        <v>8902</v>
      </c>
      <c r="C235" s="92" t="s">
        <v>8459</v>
      </c>
      <c r="D235" s="92" t="s">
        <v>1772</v>
      </c>
      <c r="E235" s="89">
        <v>3</v>
      </c>
      <c r="F235" s="89">
        <v>2</v>
      </c>
      <c r="G235" s="90">
        <f t="shared" si="7"/>
        <v>5</v>
      </c>
      <c r="H235" s="191">
        <v>43778</v>
      </c>
      <c r="I235" s="91">
        <v>300</v>
      </c>
    </row>
    <row r="236" spans="1:9" hidden="1" outlineLevel="1" x14ac:dyDescent="0.35">
      <c r="A236" s="83" t="s">
        <v>8458</v>
      </c>
      <c r="B236" s="86" t="s">
        <v>8903</v>
      </c>
      <c r="C236" s="92" t="s">
        <v>8459</v>
      </c>
      <c r="D236" s="92" t="s">
        <v>8904</v>
      </c>
      <c r="E236" s="89">
        <v>1</v>
      </c>
      <c r="F236" s="89">
        <v>2</v>
      </c>
      <c r="G236" s="90">
        <f t="shared" si="7"/>
        <v>3</v>
      </c>
      <c r="H236" s="191">
        <v>43778</v>
      </c>
      <c r="I236" s="91">
        <v>500</v>
      </c>
    </row>
    <row r="237" spans="1:9" hidden="1" outlineLevel="1" x14ac:dyDescent="0.35">
      <c r="A237" s="83" t="s">
        <v>8458</v>
      </c>
      <c r="B237" s="86" t="s">
        <v>8905</v>
      </c>
      <c r="C237" s="92" t="s">
        <v>8459</v>
      </c>
      <c r="D237" s="92" t="s">
        <v>8906</v>
      </c>
      <c r="E237" s="89">
        <v>2</v>
      </c>
      <c r="F237" s="89">
        <v>2</v>
      </c>
      <c r="G237" s="90">
        <f t="shared" si="7"/>
        <v>4</v>
      </c>
      <c r="H237" s="191">
        <v>43778</v>
      </c>
      <c r="I237" s="91">
        <v>300</v>
      </c>
    </row>
    <row r="238" spans="1:9" hidden="1" outlineLevel="1" x14ac:dyDescent="0.35">
      <c r="A238" s="83" t="s">
        <v>8458</v>
      </c>
      <c r="B238" s="86" t="s">
        <v>8907</v>
      </c>
      <c r="C238" s="92" t="s">
        <v>8459</v>
      </c>
      <c r="D238" s="92" t="s">
        <v>8908</v>
      </c>
      <c r="E238" s="89">
        <v>4</v>
      </c>
      <c r="F238" s="89">
        <v>2</v>
      </c>
      <c r="G238" s="90">
        <f t="shared" si="7"/>
        <v>6</v>
      </c>
      <c r="H238" s="191">
        <v>43778</v>
      </c>
      <c r="I238" s="91">
        <v>300</v>
      </c>
    </row>
    <row r="239" spans="1:9" hidden="1" outlineLevel="1" x14ac:dyDescent="0.35">
      <c r="A239" s="83" t="s">
        <v>8458</v>
      </c>
      <c r="B239" s="86" t="s">
        <v>8909</v>
      </c>
      <c r="C239" s="92" t="s">
        <v>8459</v>
      </c>
      <c r="D239" s="92" t="s">
        <v>8910</v>
      </c>
      <c r="E239" s="89">
        <v>6</v>
      </c>
      <c r="F239" s="89">
        <v>5</v>
      </c>
      <c r="G239" s="90">
        <f t="shared" si="7"/>
        <v>11</v>
      </c>
      <c r="H239" s="191">
        <v>43778</v>
      </c>
      <c r="I239" s="91">
        <v>200</v>
      </c>
    </row>
    <row r="240" spans="1:9" hidden="1" outlineLevel="1" x14ac:dyDescent="0.35">
      <c r="A240" s="83" t="s">
        <v>8458</v>
      </c>
      <c r="B240" s="86" t="s">
        <v>8911</v>
      </c>
      <c r="C240" s="92" t="s">
        <v>8459</v>
      </c>
      <c r="D240" s="92" t="s">
        <v>8912</v>
      </c>
      <c r="E240" s="89">
        <v>5</v>
      </c>
      <c r="F240" s="89">
        <v>3</v>
      </c>
      <c r="G240" s="90">
        <f t="shared" si="7"/>
        <v>8</v>
      </c>
      <c r="H240" s="191">
        <v>43778</v>
      </c>
      <c r="I240" s="91">
        <v>50</v>
      </c>
    </row>
    <row r="241" spans="1:9" hidden="1" outlineLevel="1" x14ac:dyDescent="0.35">
      <c r="A241" s="83" t="s">
        <v>8458</v>
      </c>
      <c r="B241" s="86" t="s">
        <v>8913</v>
      </c>
      <c r="C241" s="92" t="s">
        <v>8459</v>
      </c>
      <c r="D241" s="92" t="s">
        <v>8914</v>
      </c>
      <c r="E241" s="89">
        <v>6</v>
      </c>
      <c r="F241" s="89">
        <v>3</v>
      </c>
      <c r="G241" s="90">
        <f t="shared" si="7"/>
        <v>9</v>
      </c>
      <c r="H241" s="191">
        <v>43778</v>
      </c>
      <c r="I241" s="91">
        <v>300</v>
      </c>
    </row>
    <row r="242" spans="1:9" hidden="1" outlineLevel="1" x14ac:dyDescent="0.35">
      <c r="A242" s="83" t="s">
        <v>8458</v>
      </c>
      <c r="B242" s="86" t="s">
        <v>8915</v>
      </c>
      <c r="C242" s="92" t="s">
        <v>8459</v>
      </c>
      <c r="D242" s="92" t="s">
        <v>8916</v>
      </c>
      <c r="E242" s="89">
        <v>2</v>
      </c>
      <c r="F242" s="89">
        <v>2</v>
      </c>
      <c r="G242" s="90">
        <f t="shared" si="7"/>
        <v>4</v>
      </c>
      <c r="H242" s="191">
        <v>43778</v>
      </c>
      <c r="I242" s="91">
        <v>400</v>
      </c>
    </row>
    <row r="243" spans="1:9" hidden="1" outlineLevel="1" x14ac:dyDescent="0.35">
      <c r="A243" s="83" t="s">
        <v>8458</v>
      </c>
      <c r="B243" s="86" t="s">
        <v>8917</v>
      </c>
      <c r="C243" s="92" t="s">
        <v>8459</v>
      </c>
      <c r="D243" s="92" t="s">
        <v>8918</v>
      </c>
      <c r="E243" s="89">
        <v>2</v>
      </c>
      <c r="F243" s="89">
        <v>2</v>
      </c>
      <c r="G243" s="90">
        <f t="shared" si="7"/>
        <v>4</v>
      </c>
      <c r="H243" s="191">
        <v>43778</v>
      </c>
      <c r="I243" s="91">
        <v>400</v>
      </c>
    </row>
    <row r="244" spans="1:9" hidden="1" outlineLevel="1" x14ac:dyDescent="0.35">
      <c r="A244" s="83" t="s">
        <v>8458</v>
      </c>
      <c r="B244" s="86" t="s">
        <v>8919</v>
      </c>
      <c r="C244" s="92" t="s">
        <v>8459</v>
      </c>
      <c r="D244" s="92" t="s">
        <v>8920</v>
      </c>
      <c r="E244" s="89">
        <v>2</v>
      </c>
      <c r="F244" s="89">
        <v>6</v>
      </c>
      <c r="G244" s="90">
        <f t="shared" si="7"/>
        <v>8</v>
      </c>
      <c r="H244" s="191">
        <v>43778</v>
      </c>
      <c r="I244" s="91">
        <v>500</v>
      </c>
    </row>
    <row r="245" spans="1:9" hidden="1" outlineLevel="1" x14ac:dyDescent="0.35">
      <c r="A245" s="83" t="s">
        <v>8458</v>
      </c>
      <c r="B245" s="86" t="s">
        <v>8921</v>
      </c>
      <c r="C245" s="92" t="s">
        <v>8459</v>
      </c>
      <c r="D245" s="83" t="s">
        <v>8922</v>
      </c>
      <c r="E245" s="89">
        <v>3</v>
      </c>
      <c r="F245" s="89">
        <v>2</v>
      </c>
      <c r="G245" s="90">
        <f t="shared" si="7"/>
        <v>5</v>
      </c>
      <c r="H245" s="191">
        <v>43778</v>
      </c>
      <c r="I245" s="91">
        <v>300</v>
      </c>
    </row>
    <row r="246" spans="1:9" hidden="1" outlineLevel="1" x14ac:dyDescent="0.35">
      <c r="A246" s="83" t="s">
        <v>8458</v>
      </c>
      <c r="B246" s="86" t="s">
        <v>8923</v>
      </c>
      <c r="C246" s="92" t="s">
        <v>8459</v>
      </c>
      <c r="D246" s="83" t="s">
        <v>8924</v>
      </c>
      <c r="E246" s="89">
        <v>4</v>
      </c>
      <c r="F246" s="89">
        <v>2</v>
      </c>
      <c r="G246" s="90">
        <f t="shared" si="7"/>
        <v>6</v>
      </c>
      <c r="H246" s="191">
        <v>43778</v>
      </c>
      <c r="I246" s="91">
        <v>500</v>
      </c>
    </row>
    <row r="247" spans="1:9" hidden="1" outlineLevel="1" x14ac:dyDescent="0.35">
      <c r="A247" s="83" t="s">
        <v>8458</v>
      </c>
      <c r="B247" s="86" t="s">
        <v>8925</v>
      </c>
      <c r="C247" s="92" t="s">
        <v>8459</v>
      </c>
      <c r="D247" s="83" t="s">
        <v>8926</v>
      </c>
      <c r="E247" s="89">
        <v>5</v>
      </c>
      <c r="F247" s="89">
        <v>3</v>
      </c>
      <c r="G247" s="90">
        <f t="shared" si="7"/>
        <v>8</v>
      </c>
      <c r="H247" s="191">
        <v>43778</v>
      </c>
      <c r="I247" s="91">
        <v>500</v>
      </c>
    </row>
    <row r="248" spans="1:9" hidden="1" outlineLevel="1" x14ac:dyDescent="0.35">
      <c r="A248" s="83" t="s">
        <v>8458</v>
      </c>
      <c r="B248" s="86" t="s">
        <v>8927</v>
      </c>
      <c r="C248" s="92" t="s">
        <v>8459</v>
      </c>
      <c r="D248" s="83" t="s">
        <v>8928</v>
      </c>
      <c r="E248" s="89">
        <v>2</v>
      </c>
      <c r="F248" s="89">
        <v>2</v>
      </c>
      <c r="G248" s="90">
        <f t="shared" si="7"/>
        <v>4</v>
      </c>
      <c r="H248" s="191">
        <v>43778</v>
      </c>
      <c r="I248" s="91">
        <v>500</v>
      </c>
    </row>
    <row r="249" spans="1:9" hidden="1" outlineLevel="1" x14ac:dyDescent="0.35">
      <c r="A249" s="83" t="s">
        <v>8458</v>
      </c>
      <c r="B249" s="86" t="s">
        <v>8929</v>
      </c>
      <c r="C249" s="92" t="s">
        <v>8459</v>
      </c>
      <c r="D249" s="92" t="s">
        <v>8930</v>
      </c>
      <c r="E249" s="89">
        <v>4</v>
      </c>
      <c r="F249" s="89">
        <v>2</v>
      </c>
      <c r="G249" s="90">
        <f t="shared" si="7"/>
        <v>6</v>
      </c>
      <c r="H249" s="191">
        <v>43778</v>
      </c>
      <c r="I249" s="91">
        <v>200</v>
      </c>
    </row>
    <row r="250" spans="1:9" hidden="1" outlineLevel="1" x14ac:dyDescent="0.35">
      <c r="A250" s="83" t="s">
        <v>8458</v>
      </c>
      <c r="B250" s="86" t="s">
        <v>8931</v>
      </c>
      <c r="C250" s="92" t="s">
        <v>8459</v>
      </c>
      <c r="D250" s="92" t="s">
        <v>8932</v>
      </c>
      <c r="E250" s="89">
        <v>4</v>
      </c>
      <c r="F250" s="89">
        <v>2</v>
      </c>
      <c r="G250" s="90">
        <f t="shared" si="7"/>
        <v>6</v>
      </c>
      <c r="H250" s="191">
        <v>43778</v>
      </c>
      <c r="I250" s="91">
        <v>300</v>
      </c>
    </row>
    <row r="251" spans="1:9" hidden="1" outlineLevel="1" x14ac:dyDescent="0.35">
      <c r="A251" s="83" t="s">
        <v>8458</v>
      </c>
      <c r="B251" s="86" t="s">
        <v>8933</v>
      </c>
      <c r="C251" s="92" t="s">
        <v>8459</v>
      </c>
      <c r="D251" s="92" t="s">
        <v>8934</v>
      </c>
      <c r="E251" s="89">
        <v>3</v>
      </c>
      <c r="F251" s="89">
        <v>2</v>
      </c>
      <c r="G251" s="90">
        <f t="shared" si="7"/>
        <v>5</v>
      </c>
      <c r="H251" s="191">
        <v>43778</v>
      </c>
      <c r="I251" s="91">
        <v>300</v>
      </c>
    </row>
    <row r="252" spans="1:9" hidden="1" outlineLevel="1" x14ac:dyDescent="0.35">
      <c r="A252" s="83" t="s">
        <v>8458</v>
      </c>
      <c r="B252" s="86" t="s">
        <v>8935</v>
      </c>
      <c r="C252" s="92" t="s">
        <v>8459</v>
      </c>
      <c r="D252" s="92" t="s">
        <v>1754</v>
      </c>
      <c r="E252" s="89">
        <v>5</v>
      </c>
      <c r="F252" s="89">
        <v>2</v>
      </c>
      <c r="G252" s="90">
        <f t="shared" si="7"/>
        <v>7</v>
      </c>
      <c r="H252" s="191">
        <v>43778</v>
      </c>
      <c r="I252" s="91">
        <v>300</v>
      </c>
    </row>
    <row r="253" spans="1:9" hidden="1" outlineLevel="1" x14ac:dyDescent="0.35">
      <c r="A253" s="83" t="s">
        <v>8458</v>
      </c>
      <c r="B253" s="86" t="s">
        <v>8936</v>
      </c>
      <c r="C253" s="92" t="s">
        <v>8459</v>
      </c>
      <c r="D253" s="92" t="s">
        <v>8937</v>
      </c>
      <c r="E253" s="89">
        <v>4</v>
      </c>
      <c r="F253" s="89">
        <v>3</v>
      </c>
      <c r="G253" s="90">
        <f t="shared" si="7"/>
        <v>7</v>
      </c>
      <c r="H253" s="191">
        <v>43778</v>
      </c>
      <c r="I253" s="91">
        <v>500</v>
      </c>
    </row>
    <row r="254" spans="1:9" hidden="1" outlineLevel="1" x14ac:dyDescent="0.35">
      <c r="A254" s="83" t="s">
        <v>8458</v>
      </c>
      <c r="B254" s="86" t="s">
        <v>8938</v>
      </c>
      <c r="C254" s="92" t="s">
        <v>8459</v>
      </c>
      <c r="D254" s="92" t="s">
        <v>8939</v>
      </c>
      <c r="E254" s="89">
        <v>4</v>
      </c>
      <c r="F254" s="89">
        <v>2</v>
      </c>
      <c r="G254" s="90">
        <f t="shared" si="7"/>
        <v>6</v>
      </c>
      <c r="H254" s="191">
        <v>43778</v>
      </c>
      <c r="I254" s="91">
        <v>300</v>
      </c>
    </row>
    <row r="255" spans="1:9" hidden="1" outlineLevel="1" x14ac:dyDescent="0.35">
      <c r="A255" s="83" t="s">
        <v>8458</v>
      </c>
      <c r="B255" s="86" t="s">
        <v>8940</v>
      </c>
      <c r="C255" s="92" t="s">
        <v>8459</v>
      </c>
      <c r="D255" s="92" t="s">
        <v>8941</v>
      </c>
      <c r="E255" s="89">
        <v>3</v>
      </c>
      <c r="F255" s="89">
        <v>2</v>
      </c>
      <c r="G255" s="90">
        <f t="shared" si="7"/>
        <v>5</v>
      </c>
      <c r="H255" s="191">
        <v>43778</v>
      </c>
      <c r="I255" s="91">
        <v>300</v>
      </c>
    </row>
    <row r="256" spans="1:9" hidden="1" outlineLevel="1" x14ac:dyDescent="0.35">
      <c r="A256" s="83" t="s">
        <v>8458</v>
      </c>
      <c r="B256" s="86" t="s">
        <v>8942</v>
      </c>
      <c r="C256" s="92" t="s">
        <v>8459</v>
      </c>
      <c r="D256" s="92" t="s">
        <v>8943</v>
      </c>
      <c r="E256" s="89">
        <v>2</v>
      </c>
      <c r="F256" s="89">
        <v>2</v>
      </c>
      <c r="G256" s="90">
        <f t="shared" si="7"/>
        <v>4</v>
      </c>
      <c r="H256" s="191">
        <v>43778</v>
      </c>
      <c r="I256" s="91">
        <v>300</v>
      </c>
    </row>
    <row r="257" spans="1:9" hidden="1" outlineLevel="1" x14ac:dyDescent="0.35">
      <c r="A257" s="83" t="s">
        <v>8458</v>
      </c>
      <c r="B257" s="86" t="s">
        <v>8944</v>
      </c>
      <c r="C257" s="92" t="s">
        <v>8459</v>
      </c>
      <c r="D257" s="92" t="s">
        <v>8945</v>
      </c>
      <c r="E257" s="89">
        <v>5</v>
      </c>
      <c r="F257" s="89">
        <v>2</v>
      </c>
      <c r="G257" s="90">
        <f t="shared" si="7"/>
        <v>7</v>
      </c>
      <c r="H257" s="191">
        <v>43778</v>
      </c>
      <c r="I257" s="91">
        <v>440</v>
      </c>
    </row>
    <row r="258" spans="1:9" hidden="1" outlineLevel="1" x14ac:dyDescent="0.35">
      <c r="A258" s="83" t="s">
        <v>8458</v>
      </c>
      <c r="B258" s="86" t="s">
        <v>8946</v>
      </c>
      <c r="C258" s="92" t="s">
        <v>8459</v>
      </c>
      <c r="D258" s="92" t="s">
        <v>8947</v>
      </c>
      <c r="E258" s="89">
        <v>3</v>
      </c>
      <c r="F258" s="89">
        <v>6</v>
      </c>
      <c r="G258" s="90">
        <f t="shared" si="7"/>
        <v>9</v>
      </c>
      <c r="H258" s="191">
        <v>43778</v>
      </c>
      <c r="I258" s="91">
        <v>200</v>
      </c>
    </row>
    <row r="259" spans="1:9" hidden="1" outlineLevel="1" x14ac:dyDescent="0.35">
      <c r="A259" s="83" t="s">
        <v>8458</v>
      </c>
      <c r="B259" s="86" t="s">
        <v>8948</v>
      </c>
      <c r="C259" s="92" t="s">
        <v>8459</v>
      </c>
      <c r="D259" s="92" t="s">
        <v>8949</v>
      </c>
      <c r="E259" s="89">
        <v>7</v>
      </c>
      <c r="F259" s="89">
        <v>5</v>
      </c>
      <c r="G259" s="90">
        <f t="shared" si="7"/>
        <v>12</v>
      </c>
      <c r="H259" s="191">
        <v>43778</v>
      </c>
      <c r="I259" s="91">
        <v>190</v>
      </c>
    </row>
    <row r="260" spans="1:9" hidden="1" outlineLevel="1" x14ac:dyDescent="0.35">
      <c r="A260" s="83" t="s">
        <v>8458</v>
      </c>
      <c r="B260" s="86" t="s">
        <v>8950</v>
      </c>
      <c r="C260" s="92" t="s">
        <v>8459</v>
      </c>
      <c r="D260" s="92" t="s">
        <v>8951</v>
      </c>
      <c r="E260" s="89">
        <v>5</v>
      </c>
      <c r="F260" s="89">
        <v>3</v>
      </c>
      <c r="G260" s="90">
        <f t="shared" si="7"/>
        <v>8</v>
      </c>
      <c r="H260" s="191">
        <v>43778</v>
      </c>
      <c r="I260" s="91">
        <v>150</v>
      </c>
    </row>
    <row r="261" spans="1:9" hidden="1" outlineLevel="1" x14ac:dyDescent="0.35">
      <c r="A261" s="83" t="s">
        <v>8458</v>
      </c>
      <c r="B261" s="86" t="s">
        <v>8952</v>
      </c>
      <c r="C261" s="92" t="s">
        <v>8459</v>
      </c>
      <c r="D261" s="92" t="s">
        <v>8953</v>
      </c>
      <c r="E261" s="89">
        <v>4</v>
      </c>
      <c r="F261" s="89">
        <v>3</v>
      </c>
      <c r="G261" s="90">
        <f t="shared" si="7"/>
        <v>7</v>
      </c>
      <c r="H261" s="191">
        <v>43778</v>
      </c>
      <c r="I261" s="91">
        <v>400</v>
      </c>
    </row>
    <row r="262" spans="1:9" hidden="1" outlineLevel="1" x14ac:dyDescent="0.35">
      <c r="A262" s="83" t="s">
        <v>8458</v>
      </c>
      <c r="B262" s="86" t="s">
        <v>8954</v>
      </c>
      <c r="C262" s="92" t="s">
        <v>8459</v>
      </c>
      <c r="D262" s="92" t="s">
        <v>8955</v>
      </c>
      <c r="E262" s="89">
        <v>3</v>
      </c>
      <c r="F262" s="89">
        <v>3</v>
      </c>
      <c r="G262" s="90">
        <f t="shared" si="7"/>
        <v>6</v>
      </c>
      <c r="H262" s="191">
        <v>43778</v>
      </c>
      <c r="I262" s="91">
        <v>500</v>
      </c>
    </row>
    <row r="263" spans="1:9" hidden="1" outlineLevel="1" x14ac:dyDescent="0.35">
      <c r="A263" s="83" t="s">
        <v>8458</v>
      </c>
      <c r="B263" s="86" t="s">
        <v>8956</v>
      </c>
      <c r="C263" s="92" t="s">
        <v>8459</v>
      </c>
      <c r="D263" s="92" t="s">
        <v>8957</v>
      </c>
      <c r="E263" s="89">
        <v>6</v>
      </c>
      <c r="F263" s="89">
        <v>6</v>
      </c>
      <c r="G263" s="90">
        <f t="shared" si="7"/>
        <v>12</v>
      </c>
      <c r="H263" s="191">
        <v>43778</v>
      </c>
      <c r="I263" s="91">
        <v>450</v>
      </c>
    </row>
    <row r="264" spans="1:9" hidden="1" outlineLevel="1" x14ac:dyDescent="0.35">
      <c r="A264" s="83" t="s">
        <v>8458</v>
      </c>
      <c r="B264" s="86" t="s">
        <v>8958</v>
      </c>
      <c r="C264" s="92" t="s">
        <v>8459</v>
      </c>
      <c r="D264" s="92" t="s">
        <v>8959</v>
      </c>
      <c r="E264" s="89">
        <v>4</v>
      </c>
      <c r="F264" s="89">
        <v>4</v>
      </c>
      <c r="G264" s="90">
        <f t="shared" si="7"/>
        <v>8</v>
      </c>
      <c r="H264" s="191">
        <v>43778</v>
      </c>
      <c r="I264" s="91">
        <v>350</v>
      </c>
    </row>
    <row r="265" spans="1:9" hidden="1" outlineLevel="1" x14ac:dyDescent="0.35">
      <c r="A265" s="83" t="s">
        <v>8458</v>
      </c>
      <c r="B265" s="86" t="s">
        <v>8960</v>
      </c>
      <c r="C265" s="92" t="s">
        <v>8459</v>
      </c>
      <c r="D265" s="92" t="s">
        <v>8961</v>
      </c>
      <c r="E265" s="89">
        <v>6</v>
      </c>
      <c r="F265" s="89">
        <v>2</v>
      </c>
      <c r="G265" s="90">
        <f t="shared" si="7"/>
        <v>8</v>
      </c>
      <c r="H265" s="191">
        <v>43778</v>
      </c>
      <c r="I265" s="91">
        <v>200</v>
      </c>
    </row>
    <row r="266" spans="1:9" hidden="1" outlineLevel="1" x14ac:dyDescent="0.35">
      <c r="A266" s="83" t="s">
        <v>8458</v>
      </c>
      <c r="B266" s="86" t="s">
        <v>8962</v>
      </c>
      <c r="C266" s="92" t="s">
        <v>8459</v>
      </c>
      <c r="D266" s="92" t="s">
        <v>8963</v>
      </c>
      <c r="E266" s="89">
        <v>3</v>
      </c>
      <c r="F266" s="89">
        <v>6</v>
      </c>
      <c r="G266" s="90">
        <f t="shared" si="7"/>
        <v>9</v>
      </c>
      <c r="H266" s="191">
        <v>43778</v>
      </c>
      <c r="I266" s="91">
        <v>520</v>
      </c>
    </row>
    <row r="267" spans="1:9" hidden="1" outlineLevel="1" x14ac:dyDescent="0.35">
      <c r="A267" s="83" t="s">
        <v>8458</v>
      </c>
      <c r="B267" s="86" t="s">
        <v>8964</v>
      </c>
      <c r="C267" s="92" t="s">
        <v>8459</v>
      </c>
      <c r="D267" s="92" t="s">
        <v>8965</v>
      </c>
      <c r="E267" s="89">
        <v>6</v>
      </c>
      <c r="F267" s="89">
        <v>5</v>
      </c>
      <c r="G267" s="90">
        <f t="shared" si="7"/>
        <v>11</v>
      </c>
      <c r="H267" s="191">
        <v>43778</v>
      </c>
      <c r="I267" s="91">
        <v>330</v>
      </c>
    </row>
    <row r="268" spans="1:9" hidden="1" outlineLevel="1" x14ac:dyDescent="0.35">
      <c r="A268" s="83" t="s">
        <v>8458</v>
      </c>
      <c r="B268" s="86" t="s">
        <v>8966</v>
      </c>
      <c r="C268" s="92" t="s">
        <v>8459</v>
      </c>
      <c r="D268" s="83" t="s">
        <v>8967</v>
      </c>
      <c r="E268" s="89">
        <v>8</v>
      </c>
      <c r="F268" s="89">
        <v>7</v>
      </c>
      <c r="G268" s="90">
        <f t="shared" si="7"/>
        <v>15</v>
      </c>
      <c r="H268" s="191">
        <v>43778</v>
      </c>
      <c r="I268" s="91">
        <v>700</v>
      </c>
    </row>
    <row r="269" spans="1:9" ht="15" collapsed="1" thickBot="1" x14ac:dyDescent="0.4">
      <c r="A269" s="84" t="s">
        <v>8458</v>
      </c>
      <c r="B269" s="87"/>
      <c r="C269" s="93" t="s">
        <v>8459</v>
      </c>
      <c r="D269" s="135">
        <f>COUNTA(D226:D268)</f>
        <v>43</v>
      </c>
      <c r="E269" s="135">
        <f>SUM(E226:E268)</f>
        <v>175</v>
      </c>
      <c r="F269" s="135">
        <f>SUM(F226:F268)</f>
        <v>135</v>
      </c>
      <c r="G269" s="135">
        <f>SUM(G226:G268)</f>
        <v>310</v>
      </c>
      <c r="H269" s="193">
        <v>43778</v>
      </c>
      <c r="I269" s="136">
        <f>AVERAGE(I226:I268)</f>
        <v>355.3488372093023</v>
      </c>
    </row>
    <row r="270" spans="1:9" hidden="1" outlineLevel="1" x14ac:dyDescent="0.35">
      <c r="A270" s="85" t="s">
        <v>8460</v>
      </c>
      <c r="B270" s="88" t="s">
        <v>8968</v>
      </c>
      <c r="C270" s="99" t="s">
        <v>8461</v>
      </c>
      <c r="D270" s="85" t="s">
        <v>8969</v>
      </c>
      <c r="E270" s="111">
        <v>2</v>
      </c>
      <c r="F270" s="111">
        <v>7</v>
      </c>
      <c r="G270" s="112">
        <f t="shared" ref="G270:G311" si="8">E270+F270</f>
        <v>9</v>
      </c>
      <c r="H270" s="191">
        <v>43770</v>
      </c>
      <c r="I270" s="123">
        <v>200</v>
      </c>
    </row>
    <row r="271" spans="1:9" hidden="1" outlineLevel="1" x14ac:dyDescent="0.35">
      <c r="A271" s="83" t="s">
        <v>8460</v>
      </c>
      <c r="B271" s="86" t="s">
        <v>8970</v>
      </c>
      <c r="C271" s="92" t="s">
        <v>8461</v>
      </c>
      <c r="D271" s="83" t="s">
        <v>8971</v>
      </c>
      <c r="E271" s="89">
        <v>3</v>
      </c>
      <c r="F271" s="89">
        <v>6</v>
      </c>
      <c r="G271" s="90">
        <f t="shared" si="8"/>
        <v>9</v>
      </c>
      <c r="H271" s="191">
        <v>43770</v>
      </c>
      <c r="I271" s="91">
        <v>200</v>
      </c>
    </row>
    <row r="272" spans="1:9" hidden="1" outlineLevel="1" x14ac:dyDescent="0.35">
      <c r="A272" s="83" t="s">
        <v>8460</v>
      </c>
      <c r="B272" s="86" t="s">
        <v>8972</v>
      </c>
      <c r="C272" s="92" t="s">
        <v>8461</v>
      </c>
      <c r="D272" s="83" t="s">
        <v>8973</v>
      </c>
      <c r="E272" s="89">
        <v>1</v>
      </c>
      <c r="F272" s="89">
        <v>2</v>
      </c>
      <c r="G272" s="90">
        <f t="shared" si="8"/>
        <v>3</v>
      </c>
      <c r="H272" s="191">
        <v>43770</v>
      </c>
      <c r="I272" s="91">
        <v>400</v>
      </c>
    </row>
    <row r="273" spans="1:9" hidden="1" outlineLevel="1" x14ac:dyDescent="0.35">
      <c r="A273" s="83" t="s">
        <v>8460</v>
      </c>
      <c r="B273" s="86" t="s">
        <v>8974</v>
      </c>
      <c r="C273" s="92" t="s">
        <v>8461</v>
      </c>
      <c r="D273" s="83" t="s">
        <v>8975</v>
      </c>
      <c r="E273" s="89">
        <v>5</v>
      </c>
      <c r="F273" s="89">
        <v>12</v>
      </c>
      <c r="G273" s="90">
        <f t="shared" si="8"/>
        <v>17</v>
      </c>
      <c r="H273" s="191">
        <v>43770</v>
      </c>
      <c r="I273" s="91">
        <v>500</v>
      </c>
    </row>
    <row r="274" spans="1:9" hidden="1" outlineLevel="1" x14ac:dyDescent="0.35">
      <c r="A274" s="83" t="s">
        <v>8460</v>
      </c>
      <c r="B274" s="86" t="s">
        <v>8976</v>
      </c>
      <c r="C274" s="92" t="s">
        <v>8461</v>
      </c>
      <c r="D274" s="83" t="s">
        <v>8977</v>
      </c>
      <c r="E274" s="89">
        <v>7</v>
      </c>
      <c r="F274" s="89">
        <v>4</v>
      </c>
      <c r="G274" s="90">
        <f t="shared" si="8"/>
        <v>11</v>
      </c>
      <c r="H274" s="191">
        <v>43770</v>
      </c>
      <c r="I274" s="91">
        <v>500</v>
      </c>
    </row>
    <row r="275" spans="1:9" hidden="1" outlineLevel="1" x14ac:dyDescent="0.35">
      <c r="A275" s="83" t="s">
        <v>8460</v>
      </c>
      <c r="B275" s="86" t="s">
        <v>8978</v>
      </c>
      <c r="C275" s="92" t="s">
        <v>8461</v>
      </c>
      <c r="D275" s="83" t="s">
        <v>8979</v>
      </c>
      <c r="E275" s="89">
        <v>5</v>
      </c>
      <c r="F275" s="89">
        <v>2</v>
      </c>
      <c r="G275" s="90">
        <f t="shared" si="8"/>
        <v>7</v>
      </c>
      <c r="H275" s="191">
        <v>43770</v>
      </c>
      <c r="I275" s="91">
        <v>500</v>
      </c>
    </row>
    <row r="276" spans="1:9" hidden="1" outlineLevel="1" x14ac:dyDescent="0.35">
      <c r="A276" s="83" t="s">
        <v>8460</v>
      </c>
      <c r="B276" s="86" t="s">
        <v>8980</v>
      </c>
      <c r="C276" s="92" t="s">
        <v>8461</v>
      </c>
      <c r="D276" s="83" t="s">
        <v>8981</v>
      </c>
      <c r="E276" s="89">
        <v>5</v>
      </c>
      <c r="F276" s="89">
        <v>3</v>
      </c>
      <c r="G276" s="90">
        <f t="shared" si="8"/>
        <v>8</v>
      </c>
      <c r="H276" s="191">
        <v>43770</v>
      </c>
      <c r="I276" s="91">
        <v>200</v>
      </c>
    </row>
    <row r="277" spans="1:9" hidden="1" outlineLevel="1" x14ac:dyDescent="0.35">
      <c r="A277" s="83" t="s">
        <v>8460</v>
      </c>
      <c r="B277" s="86" t="s">
        <v>8982</v>
      </c>
      <c r="C277" s="92" t="s">
        <v>8461</v>
      </c>
      <c r="D277" s="83" t="s">
        <v>8983</v>
      </c>
      <c r="E277" s="89">
        <v>6</v>
      </c>
      <c r="F277" s="89">
        <v>8</v>
      </c>
      <c r="G277" s="90">
        <f t="shared" si="8"/>
        <v>14</v>
      </c>
      <c r="H277" s="191">
        <v>43770</v>
      </c>
      <c r="I277" s="91">
        <v>500</v>
      </c>
    </row>
    <row r="278" spans="1:9" hidden="1" outlineLevel="1" x14ac:dyDescent="0.35">
      <c r="A278" s="83" t="s">
        <v>8460</v>
      </c>
      <c r="B278" s="86" t="s">
        <v>8984</v>
      </c>
      <c r="C278" s="92" t="s">
        <v>8461</v>
      </c>
      <c r="D278" s="83" t="s">
        <v>8985</v>
      </c>
      <c r="E278" s="89">
        <v>6</v>
      </c>
      <c r="F278" s="89">
        <v>3</v>
      </c>
      <c r="G278" s="90">
        <f t="shared" si="8"/>
        <v>9</v>
      </c>
      <c r="H278" s="191">
        <v>43770</v>
      </c>
      <c r="I278" s="91">
        <v>200</v>
      </c>
    </row>
    <row r="279" spans="1:9" hidden="1" outlineLevel="1" x14ac:dyDescent="0.35">
      <c r="A279" s="83" t="s">
        <v>8460</v>
      </c>
      <c r="B279" s="86" t="s">
        <v>8986</v>
      </c>
      <c r="C279" s="92" t="s">
        <v>8461</v>
      </c>
      <c r="D279" s="92" t="s">
        <v>8987</v>
      </c>
      <c r="E279" s="89">
        <v>4</v>
      </c>
      <c r="F279" s="89">
        <v>3</v>
      </c>
      <c r="G279" s="90">
        <f t="shared" si="8"/>
        <v>7</v>
      </c>
      <c r="H279" s="191">
        <v>43770</v>
      </c>
      <c r="I279" s="91">
        <v>200</v>
      </c>
    </row>
    <row r="280" spans="1:9" hidden="1" outlineLevel="1" x14ac:dyDescent="0.35">
      <c r="A280" s="83" t="s">
        <v>8460</v>
      </c>
      <c r="B280" s="86" t="s">
        <v>8988</v>
      </c>
      <c r="C280" s="92" t="s">
        <v>8461</v>
      </c>
      <c r="D280" s="92" t="s">
        <v>8989</v>
      </c>
      <c r="E280" s="89">
        <v>2</v>
      </c>
      <c r="F280" s="89">
        <v>3</v>
      </c>
      <c r="G280" s="90">
        <f t="shared" si="8"/>
        <v>5</v>
      </c>
      <c r="H280" s="191">
        <v>43770</v>
      </c>
      <c r="I280" s="91">
        <v>500</v>
      </c>
    </row>
    <row r="281" spans="1:9" hidden="1" outlineLevel="1" x14ac:dyDescent="0.35">
      <c r="A281" s="83" t="s">
        <v>8460</v>
      </c>
      <c r="B281" s="86" t="s">
        <v>8990</v>
      </c>
      <c r="C281" s="92" t="s">
        <v>8461</v>
      </c>
      <c r="D281" s="92" t="s">
        <v>8991</v>
      </c>
      <c r="E281" s="89">
        <v>2</v>
      </c>
      <c r="F281" s="89">
        <v>8</v>
      </c>
      <c r="G281" s="90">
        <f t="shared" si="8"/>
        <v>10</v>
      </c>
      <c r="H281" s="191">
        <v>43770</v>
      </c>
      <c r="I281" s="91">
        <v>600</v>
      </c>
    </row>
    <row r="282" spans="1:9" hidden="1" outlineLevel="1" x14ac:dyDescent="0.35">
      <c r="A282" s="83" t="s">
        <v>8460</v>
      </c>
      <c r="B282" s="86" t="s">
        <v>8992</v>
      </c>
      <c r="C282" s="92" t="s">
        <v>8461</v>
      </c>
      <c r="D282" s="92" t="s">
        <v>8993</v>
      </c>
      <c r="E282" s="89">
        <v>1</v>
      </c>
      <c r="F282" s="89">
        <v>3</v>
      </c>
      <c r="G282" s="90">
        <f t="shared" si="8"/>
        <v>4</v>
      </c>
      <c r="H282" s="191">
        <v>43770</v>
      </c>
      <c r="I282" s="91">
        <v>600</v>
      </c>
    </row>
    <row r="283" spans="1:9" hidden="1" outlineLevel="1" x14ac:dyDescent="0.35">
      <c r="A283" s="83" t="s">
        <v>8460</v>
      </c>
      <c r="B283" s="86" t="s">
        <v>8994</v>
      </c>
      <c r="C283" s="92" t="s">
        <v>8461</v>
      </c>
      <c r="D283" s="92" t="s">
        <v>8995</v>
      </c>
      <c r="E283" s="89">
        <v>9</v>
      </c>
      <c r="F283" s="89">
        <v>4</v>
      </c>
      <c r="G283" s="90">
        <f t="shared" si="8"/>
        <v>13</v>
      </c>
      <c r="H283" s="191">
        <v>43770</v>
      </c>
      <c r="I283" s="91">
        <v>600</v>
      </c>
    </row>
    <row r="284" spans="1:9" hidden="1" outlineLevel="1" x14ac:dyDescent="0.35">
      <c r="A284" s="83" t="s">
        <v>8460</v>
      </c>
      <c r="B284" s="86" t="s">
        <v>8996</v>
      </c>
      <c r="C284" s="92" t="s">
        <v>8461</v>
      </c>
      <c r="D284" s="92" t="s">
        <v>8997</v>
      </c>
      <c r="E284" s="89">
        <v>10</v>
      </c>
      <c r="F284" s="89">
        <v>5</v>
      </c>
      <c r="G284" s="90">
        <f t="shared" si="8"/>
        <v>15</v>
      </c>
      <c r="H284" s="191">
        <v>43770</v>
      </c>
      <c r="I284" s="91">
        <v>500</v>
      </c>
    </row>
    <row r="285" spans="1:9" hidden="1" outlineLevel="1" x14ac:dyDescent="0.35">
      <c r="A285" s="83" t="s">
        <v>8460</v>
      </c>
      <c r="B285" s="86" t="s">
        <v>8998</v>
      </c>
      <c r="C285" s="92" t="s">
        <v>8461</v>
      </c>
      <c r="D285" s="92" t="s">
        <v>8999</v>
      </c>
      <c r="E285" s="89">
        <v>8</v>
      </c>
      <c r="F285" s="89">
        <v>4</v>
      </c>
      <c r="G285" s="90">
        <f t="shared" si="8"/>
        <v>12</v>
      </c>
      <c r="H285" s="191">
        <v>43770</v>
      </c>
      <c r="I285" s="91">
        <v>500</v>
      </c>
    </row>
    <row r="286" spans="1:9" hidden="1" outlineLevel="1" x14ac:dyDescent="0.35">
      <c r="A286" s="83" t="s">
        <v>8460</v>
      </c>
      <c r="B286" s="86" t="s">
        <v>9000</v>
      </c>
      <c r="C286" s="92" t="s">
        <v>8461</v>
      </c>
      <c r="D286" s="92" t="s">
        <v>9001</v>
      </c>
      <c r="E286" s="89">
        <v>7</v>
      </c>
      <c r="F286" s="89">
        <v>3</v>
      </c>
      <c r="G286" s="90">
        <f t="shared" si="8"/>
        <v>10</v>
      </c>
      <c r="H286" s="191">
        <v>43770</v>
      </c>
      <c r="I286" s="91">
        <v>600</v>
      </c>
    </row>
    <row r="287" spans="1:9" hidden="1" outlineLevel="1" x14ac:dyDescent="0.35">
      <c r="A287" s="83" t="s">
        <v>8460</v>
      </c>
      <c r="B287" s="86" t="s">
        <v>9002</v>
      </c>
      <c r="C287" s="92" t="s">
        <v>8461</v>
      </c>
      <c r="D287" s="92" t="s">
        <v>9003</v>
      </c>
      <c r="E287" s="89">
        <v>2</v>
      </c>
      <c r="F287" s="89">
        <v>4</v>
      </c>
      <c r="G287" s="90">
        <f t="shared" si="8"/>
        <v>6</v>
      </c>
      <c r="H287" s="191">
        <v>43770</v>
      </c>
      <c r="I287" s="91">
        <v>500</v>
      </c>
    </row>
    <row r="288" spans="1:9" hidden="1" outlineLevel="1" x14ac:dyDescent="0.35">
      <c r="A288" s="83" t="s">
        <v>8460</v>
      </c>
      <c r="B288" s="86" t="s">
        <v>9004</v>
      </c>
      <c r="C288" s="92" t="s">
        <v>8461</v>
      </c>
      <c r="D288" s="92" t="s">
        <v>9005</v>
      </c>
      <c r="E288" s="89">
        <v>5</v>
      </c>
      <c r="F288" s="89">
        <v>3</v>
      </c>
      <c r="G288" s="90">
        <f t="shared" si="8"/>
        <v>8</v>
      </c>
      <c r="H288" s="191">
        <v>43770</v>
      </c>
      <c r="I288" s="91">
        <v>600</v>
      </c>
    </row>
    <row r="289" spans="1:9" hidden="1" outlineLevel="1" x14ac:dyDescent="0.35">
      <c r="A289" s="83" t="s">
        <v>8460</v>
      </c>
      <c r="B289" s="86" t="s">
        <v>9006</v>
      </c>
      <c r="C289" s="92" t="s">
        <v>8461</v>
      </c>
      <c r="D289" s="83" t="s">
        <v>9007</v>
      </c>
      <c r="E289" s="89">
        <v>2</v>
      </c>
      <c r="F289" s="89">
        <v>5</v>
      </c>
      <c r="G289" s="90">
        <f t="shared" si="8"/>
        <v>7</v>
      </c>
      <c r="H289" s="191">
        <v>43770</v>
      </c>
      <c r="I289" s="91">
        <v>600</v>
      </c>
    </row>
    <row r="290" spans="1:9" hidden="1" outlineLevel="1" x14ac:dyDescent="0.35">
      <c r="A290" s="83" t="s">
        <v>8460</v>
      </c>
      <c r="B290" s="86" t="s">
        <v>9008</v>
      </c>
      <c r="C290" s="92" t="s">
        <v>8461</v>
      </c>
      <c r="D290" s="83" t="s">
        <v>9009</v>
      </c>
      <c r="E290" s="89">
        <v>4</v>
      </c>
      <c r="F290" s="89">
        <v>5</v>
      </c>
      <c r="G290" s="90">
        <f t="shared" si="8"/>
        <v>9</v>
      </c>
      <c r="H290" s="191">
        <v>43770</v>
      </c>
      <c r="I290" s="91">
        <v>500</v>
      </c>
    </row>
    <row r="291" spans="1:9" hidden="1" outlineLevel="1" x14ac:dyDescent="0.35">
      <c r="A291" s="83" t="s">
        <v>8460</v>
      </c>
      <c r="B291" s="86" t="s">
        <v>9010</v>
      </c>
      <c r="C291" s="92" t="s">
        <v>8461</v>
      </c>
      <c r="D291" s="83" t="s">
        <v>9011</v>
      </c>
      <c r="E291" s="89">
        <v>5</v>
      </c>
      <c r="F291" s="89">
        <v>3</v>
      </c>
      <c r="G291" s="90">
        <f t="shared" si="8"/>
        <v>8</v>
      </c>
      <c r="H291" s="191">
        <v>43770</v>
      </c>
      <c r="I291" s="91">
        <v>500</v>
      </c>
    </row>
    <row r="292" spans="1:9" hidden="1" outlineLevel="1" x14ac:dyDescent="0.35">
      <c r="A292" s="83" t="s">
        <v>8460</v>
      </c>
      <c r="B292" s="86" t="s">
        <v>9012</v>
      </c>
      <c r="C292" s="92" t="s">
        <v>8461</v>
      </c>
      <c r="D292" s="83" t="s">
        <v>9013</v>
      </c>
      <c r="E292" s="89">
        <v>2</v>
      </c>
      <c r="F292" s="89">
        <v>2</v>
      </c>
      <c r="G292" s="90">
        <f t="shared" si="8"/>
        <v>4</v>
      </c>
      <c r="H292" s="191">
        <v>43770</v>
      </c>
      <c r="I292" s="91">
        <v>400</v>
      </c>
    </row>
    <row r="293" spans="1:9" hidden="1" outlineLevel="1" x14ac:dyDescent="0.35">
      <c r="A293" s="83" t="s">
        <v>8460</v>
      </c>
      <c r="B293" s="86" t="s">
        <v>9014</v>
      </c>
      <c r="C293" s="92" t="s">
        <v>8461</v>
      </c>
      <c r="D293" s="83" t="s">
        <v>9015</v>
      </c>
      <c r="E293" s="89">
        <v>2</v>
      </c>
      <c r="F293" s="89">
        <v>3</v>
      </c>
      <c r="G293" s="90">
        <f t="shared" si="8"/>
        <v>5</v>
      </c>
      <c r="H293" s="191">
        <v>43770</v>
      </c>
      <c r="I293" s="91">
        <v>500</v>
      </c>
    </row>
    <row r="294" spans="1:9" hidden="1" outlineLevel="1" x14ac:dyDescent="0.35">
      <c r="A294" s="83" t="s">
        <v>8460</v>
      </c>
      <c r="B294" s="86" t="s">
        <v>9016</v>
      </c>
      <c r="C294" s="92" t="s">
        <v>8461</v>
      </c>
      <c r="D294" s="92" t="s">
        <v>9017</v>
      </c>
      <c r="E294" s="89">
        <v>3</v>
      </c>
      <c r="F294" s="89">
        <v>2</v>
      </c>
      <c r="G294" s="90">
        <f t="shared" si="8"/>
        <v>5</v>
      </c>
      <c r="H294" s="191">
        <v>43770</v>
      </c>
      <c r="I294" s="91">
        <v>600</v>
      </c>
    </row>
    <row r="295" spans="1:9" hidden="1" outlineLevel="1" x14ac:dyDescent="0.35">
      <c r="A295" s="83" t="s">
        <v>8460</v>
      </c>
      <c r="B295" s="86" t="s">
        <v>9018</v>
      </c>
      <c r="C295" s="92" t="s">
        <v>8461</v>
      </c>
      <c r="D295" s="92" t="s">
        <v>8997</v>
      </c>
      <c r="E295" s="89">
        <v>1</v>
      </c>
      <c r="F295" s="89">
        <v>3</v>
      </c>
      <c r="G295" s="90">
        <f t="shared" si="8"/>
        <v>4</v>
      </c>
      <c r="H295" s="191">
        <v>43770</v>
      </c>
      <c r="I295" s="91">
        <v>500</v>
      </c>
    </row>
    <row r="296" spans="1:9" hidden="1" outlineLevel="1" x14ac:dyDescent="0.35">
      <c r="A296" s="83" t="s">
        <v>8460</v>
      </c>
      <c r="B296" s="86" t="s">
        <v>9019</v>
      </c>
      <c r="C296" s="92" t="s">
        <v>8461</v>
      </c>
      <c r="D296" s="92" t="s">
        <v>9020</v>
      </c>
      <c r="E296" s="89">
        <v>2</v>
      </c>
      <c r="F296" s="89">
        <v>3</v>
      </c>
      <c r="G296" s="90">
        <f t="shared" si="8"/>
        <v>5</v>
      </c>
      <c r="H296" s="191">
        <v>43770</v>
      </c>
      <c r="I296" s="91">
        <v>600</v>
      </c>
    </row>
    <row r="297" spans="1:9" hidden="1" outlineLevel="1" x14ac:dyDescent="0.35">
      <c r="A297" s="83" t="s">
        <v>8460</v>
      </c>
      <c r="B297" s="86" t="s">
        <v>9021</v>
      </c>
      <c r="C297" s="92" t="s">
        <v>8461</v>
      </c>
      <c r="D297" s="92" t="s">
        <v>9022</v>
      </c>
      <c r="E297" s="89">
        <v>8</v>
      </c>
      <c r="F297" s="89">
        <v>3</v>
      </c>
      <c r="G297" s="90">
        <f t="shared" si="8"/>
        <v>11</v>
      </c>
      <c r="H297" s="191">
        <v>43770</v>
      </c>
      <c r="I297" s="91">
        <v>700</v>
      </c>
    </row>
    <row r="298" spans="1:9" hidden="1" outlineLevel="1" x14ac:dyDescent="0.35">
      <c r="A298" s="83" t="s">
        <v>8460</v>
      </c>
      <c r="B298" s="86" t="s">
        <v>9023</v>
      </c>
      <c r="C298" s="92" t="s">
        <v>8461</v>
      </c>
      <c r="D298" s="92" t="s">
        <v>9024</v>
      </c>
      <c r="E298" s="89">
        <v>1</v>
      </c>
      <c r="F298" s="89">
        <v>5</v>
      </c>
      <c r="G298" s="90">
        <f t="shared" si="8"/>
        <v>6</v>
      </c>
      <c r="H298" s="191">
        <v>43770</v>
      </c>
      <c r="I298" s="91">
        <v>600</v>
      </c>
    </row>
    <row r="299" spans="1:9" hidden="1" outlineLevel="1" x14ac:dyDescent="0.35">
      <c r="A299" s="83" t="s">
        <v>8460</v>
      </c>
      <c r="B299" s="86" t="s">
        <v>9025</v>
      </c>
      <c r="C299" s="92" t="s">
        <v>8461</v>
      </c>
      <c r="D299" s="92" t="s">
        <v>9026</v>
      </c>
      <c r="E299" s="89">
        <v>1</v>
      </c>
      <c r="F299" s="89">
        <v>3</v>
      </c>
      <c r="G299" s="90">
        <f t="shared" si="8"/>
        <v>4</v>
      </c>
      <c r="H299" s="191">
        <v>43770</v>
      </c>
      <c r="I299" s="91">
        <v>500</v>
      </c>
    </row>
    <row r="300" spans="1:9" hidden="1" outlineLevel="1" x14ac:dyDescent="0.35">
      <c r="A300" s="83" t="s">
        <v>8460</v>
      </c>
      <c r="B300" s="86" t="s">
        <v>9027</v>
      </c>
      <c r="C300" s="92" t="s">
        <v>8461</v>
      </c>
      <c r="D300" s="92" t="s">
        <v>9028</v>
      </c>
      <c r="E300" s="89">
        <v>7</v>
      </c>
      <c r="F300" s="89">
        <v>3</v>
      </c>
      <c r="G300" s="90">
        <f t="shared" si="8"/>
        <v>10</v>
      </c>
      <c r="H300" s="191">
        <v>43770</v>
      </c>
      <c r="I300" s="91">
        <v>600</v>
      </c>
    </row>
    <row r="301" spans="1:9" hidden="1" outlineLevel="1" x14ac:dyDescent="0.35">
      <c r="A301" s="83" t="s">
        <v>8460</v>
      </c>
      <c r="B301" s="86" t="s">
        <v>9029</v>
      </c>
      <c r="C301" s="92" t="s">
        <v>8461</v>
      </c>
      <c r="D301" s="92" t="s">
        <v>9030</v>
      </c>
      <c r="E301" s="89">
        <v>6</v>
      </c>
      <c r="F301" s="89">
        <v>2</v>
      </c>
      <c r="G301" s="90">
        <f t="shared" si="8"/>
        <v>8</v>
      </c>
      <c r="H301" s="191">
        <v>43770</v>
      </c>
      <c r="I301" s="91">
        <v>400</v>
      </c>
    </row>
    <row r="302" spans="1:9" hidden="1" outlineLevel="1" x14ac:dyDescent="0.35">
      <c r="A302" s="83" t="s">
        <v>8460</v>
      </c>
      <c r="B302" s="86" t="s">
        <v>9031</v>
      </c>
      <c r="C302" s="92" t="s">
        <v>8461</v>
      </c>
      <c r="D302" s="92" t="s">
        <v>9032</v>
      </c>
      <c r="E302" s="89">
        <v>5</v>
      </c>
      <c r="F302" s="89">
        <v>3</v>
      </c>
      <c r="G302" s="90">
        <f t="shared" si="8"/>
        <v>8</v>
      </c>
      <c r="H302" s="191">
        <v>43770</v>
      </c>
      <c r="I302" s="91">
        <v>500</v>
      </c>
    </row>
    <row r="303" spans="1:9" hidden="1" outlineLevel="1" x14ac:dyDescent="0.35">
      <c r="A303" s="83" t="s">
        <v>8460</v>
      </c>
      <c r="B303" s="86" t="s">
        <v>9033</v>
      </c>
      <c r="C303" s="92" t="s">
        <v>8461</v>
      </c>
      <c r="D303" s="92" t="s">
        <v>9034</v>
      </c>
      <c r="E303" s="89">
        <v>9</v>
      </c>
      <c r="F303" s="89">
        <v>3</v>
      </c>
      <c r="G303" s="90">
        <f t="shared" si="8"/>
        <v>12</v>
      </c>
      <c r="H303" s="191">
        <v>43770</v>
      </c>
      <c r="I303" s="91">
        <v>500</v>
      </c>
    </row>
    <row r="304" spans="1:9" hidden="1" outlineLevel="1" x14ac:dyDescent="0.35">
      <c r="A304" s="83" t="s">
        <v>8460</v>
      </c>
      <c r="B304" s="86" t="s">
        <v>9035</v>
      </c>
      <c r="C304" s="92" t="s">
        <v>8461</v>
      </c>
      <c r="D304" s="92" t="s">
        <v>9036</v>
      </c>
      <c r="E304" s="89">
        <v>6</v>
      </c>
      <c r="F304" s="89">
        <v>3</v>
      </c>
      <c r="G304" s="90">
        <f t="shared" si="8"/>
        <v>9</v>
      </c>
      <c r="H304" s="191">
        <v>43770</v>
      </c>
      <c r="I304" s="91">
        <v>600</v>
      </c>
    </row>
    <row r="305" spans="1:9" hidden="1" outlineLevel="1" x14ac:dyDescent="0.35">
      <c r="A305" s="83" t="s">
        <v>8460</v>
      </c>
      <c r="B305" s="86" t="s">
        <v>9037</v>
      </c>
      <c r="C305" s="92" t="s">
        <v>8461</v>
      </c>
      <c r="D305" s="92" t="s">
        <v>9038</v>
      </c>
      <c r="E305" s="89">
        <v>5</v>
      </c>
      <c r="F305" s="89">
        <v>3</v>
      </c>
      <c r="G305" s="90">
        <f t="shared" si="8"/>
        <v>8</v>
      </c>
      <c r="H305" s="191">
        <v>43770</v>
      </c>
      <c r="I305" s="91">
        <v>700</v>
      </c>
    </row>
    <row r="306" spans="1:9" hidden="1" outlineLevel="1" x14ac:dyDescent="0.35">
      <c r="A306" s="83" t="s">
        <v>8460</v>
      </c>
      <c r="B306" s="86" t="s">
        <v>9039</v>
      </c>
      <c r="C306" s="92" t="s">
        <v>8461</v>
      </c>
      <c r="D306" s="92" t="s">
        <v>9040</v>
      </c>
      <c r="E306" s="89">
        <v>3</v>
      </c>
      <c r="F306" s="89">
        <v>3</v>
      </c>
      <c r="G306" s="90">
        <f t="shared" si="8"/>
        <v>6</v>
      </c>
      <c r="H306" s="191">
        <v>43770</v>
      </c>
      <c r="I306" s="91">
        <v>500</v>
      </c>
    </row>
    <row r="307" spans="1:9" hidden="1" outlineLevel="1" x14ac:dyDescent="0.35">
      <c r="A307" s="83" t="s">
        <v>8460</v>
      </c>
      <c r="B307" s="86" t="s">
        <v>9041</v>
      </c>
      <c r="C307" s="92" t="s">
        <v>8461</v>
      </c>
      <c r="D307" s="92" t="s">
        <v>9042</v>
      </c>
      <c r="E307" s="89">
        <v>12</v>
      </c>
      <c r="F307" s="89">
        <v>6</v>
      </c>
      <c r="G307" s="90">
        <f t="shared" si="8"/>
        <v>18</v>
      </c>
      <c r="H307" s="191">
        <v>43770</v>
      </c>
      <c r="I307" s="91">
        <v>700</v>
      </c>
    </row>
    <row r="308" spans="1:9" hidden="1" outlineLevel="1" x14ac:dyDescent="0.35">
      <c r="A308" s="83" t="s">
        <v>8460</v>
      </c>
      <c r="B308" s="86" t="s">
        <v>9043</v>
      </c>
      <c r="C308" s="92" t="s">
        <v>8461</v>
      </c>
      <c r="D308" s="92" t="s">
        <v>9044</v>
      </c>
      <c r="E308" s="89">
        <v>6</v>
      </c>
      <c r="F308" s="89">
        <v>2</v>
      </c>
      <c r="G308" s="90">
        <f t="shared" si="8"/>
        <v>8</v>
      </c>
      <c r="H308" s="191">
        <v>43770</v>
      </c>
      <c r="I308" s="91">
        <v>600</v>
      </c>
    </row>
    <row r="309" spans="1:9" hidden="1" outlineLevel="1" x14ac:dyDescent="0.35">
      <c r="A309" s="83" t="s">
        <v>8460</v>
      </c>
      <c r="B309" s="86" t="s">
        <v>9045</v>
      </c>
      <c r="C309" s="92" t="s">
        <v>8461</v>
      </c>
      <c r="D309" s="92" t="s">
        <v>9046</v>
      </c>
      <c r="E309" s="89">
        <v>5</v>
      </c>
      <c r="F309" s="89">
        <v>3</v>
      </c>
      <c r="G309" s="90">
        <f t="shared" si="8"/>
        <v>8</v>
      </c>
      <c r="H309" s="191">
        <v>43770</v>
      </c>
      <c r="I309" s="91">
        <v>500</v>
      </c>
    </row>
    <row r="310" spans="1:9" hidden="1" outlineLevel="1" x14ac:dyDescent="0.35">
      <c r="A310" s="83" t="s">
        <v>8460</v>
      </c>
      <c r="B310" s="86" t="s">
        <v>9047</v>
      </c>
      <c r="C310" s="92" t="s">
        <v>8461</v>
      </c>
      <c r="D310" s="92" t="s">
        <v>9048</v>
      </c>
      <c r="E310" s="89">
        <v>4</v>
      </c>
      <c r="F310" s="89">
        <v>2</v>
      </c>
      <c r="G310" s="90">
        <f t="shared" si="8"/>
        <v>6</v>
      </c>
      <c r="H310" s="191">
        <v>43770</v>
      </c>
      <c r="I310" s="91">
        <v>600</v>
      </c>
    </row>
    <row r="311" spans="1:9" hidden="1" outlineLevel="1" x14ac:dyDescent="0.35">
      <c r="A311" s="83" t="s">
        <v>8460</v>
      </c>
      <c r="B311" s="86" t="s">
        <v>9049</v>
      </c>
      <c r="C311" s="92" t="s">
        <v>8461</v>
      </c>
      <c r="D311" s="92" t="s">
        <v>9050</v>
      </c>
      <c r="E311" s="89">
        <v>7</v>
      </c>
      <c r="F311" s="89">
        <v>3</v>
      </c>
      <c r="G311" s="90">
        <f t="shared" si="8"/>
        <v>10</v>
      </c>
      <c r="H311" s="191">
        <v>43770</v>
      </c>
      <c r="I311" s="91">
        <v>450</v>
      </c>
    </row>
    <row r="312" spans="1:9" ht="15" collapsed="1" thickBot="1" x14ac:dyDescent="0.4">
      <c r="A312" s="84" t="s">
        <v>8460</v>
      </c>
      <c r="B312" s="87"/>
      <c r="C312" s="93" t="s">
        <v>8461</v>
      </c>
      <c r="D312" s="135">
        <f>COUNTA(D270:D311)</f>
        <v>42</v>
      </c>
      <c r="E312" s="135">
        <f>SUM(E270:E311)</f>
        <v>196</v>
      </c>
      <c r="F312" s="135">
        <f>SUM(F270:F311)</f>
        <v>160</v>
      </c>
      <c r="G312" s="135">
        <f>SUM(G270:G311)</f>
        <v>356</v>
      </c>
      <c r="H312" s="193">
        <v>43770</v>
      </c>
      <c r="I312" s="136">
        <f>AVERAGE(I270:I311)</f>
        <v>501.1904761904762</v>
      </c>
    </row>
    <row r="313" spans="1:9" hidden="1" outlineLevel="1" x14ac:dyDescent="0.35">
      <c r="A313" s="85" t="s">
        <v>8462</v>
      </c>
      <c r="B313" s="88" t="s">
        <v>9051</v>
      </c>
      <c r="C313" s="99" t="s">
        <v>8463</v>
      </c>
      <c r="D313" s="85" t="s">
        <v>9052</v>
      </c>
      <c r="E313" s="111">
        <v>3</v>
      </c>
      <c r="F313" s="111">
        <v>2</v>
      </c>
      <c r="G313" s="112">
        <f t="shared" ref="G313:G344" si="9">E313+F313</f>
        <v>5</v>
      </c>
      <c r="H313" s="191">
        <v>43766</v>
      </c>
      <c r="I313" s="123">
        <v>3</v>
      </c>
    </row>
    <row r="314" spans="1:9" hidden="1" outlineLevel="1" x14ac:dyDescent="0.35">
      <c r="A314" s="83" t="s">
        <v>8462</v>
      </c>
      <c r="B314" s="86" t="s">
        <v>9053</v>
      </c>
      <c r="C314" s="92" t="s">
        <v>8463</v>
      </c>
      <c r="D314" s="83" t="s">
        <v>9054</v>
      </c>
      <c r="E314" s="89">
        <v>4</v>
      </c>
      <c r="F314" s="89">
        <v>2</v>
      </c>
      <c r="G314" s="90">
        <f t="shared" si="9"/>
        <v>6</v>
      </c>
      <c r="H314" s="191">
        <v>43766</v>
      </c>
      <c r="I314" s="91">
        <v>15</v>
      </c>
    </row>
    <row r="315" spans="1:9" hidden="1" outlineLevel="1" x14ac:dyDescent="0.35">
      <c r="A315" s="83" t="s">
        <v>8462</v>
      </c>
      <c r="B315" s="86" t="s">
        <v>9055</v>
      </c>
      <c r="C315" s="92" t="s">
        <v>8463</v>
      </c>
      <c r="D315" s="83" t="s">
        <v>1008</v>
      </c>
      <c r="E315" s="89">
        <v>2</v>
      </c>
      <c r="F315" s="89">
        <v>6</v>
      </c>
      <c r="G315" s="90">
        <f t="shared" si="9"/>
        <v>8</v>
      </c>
      <c r="H315" s="191">
        <v>43766</v>
      </c>
      <c r="I315" s="91">
        <v>50</v>
      </c>
    </row>
    <row r="316" spans="1:9" hidden="1" outlineLevel="1" x14ac:dyDescent="0.35">
      <c r="A316" s="83" t="s">
        <v>8462</v>
      </c>
      <c r="B316" s="86" t="s">
        <v>9056</v>
      </c>
      <c r="C316" s="92" t="s">
        <v>8463</v>
      </c>
      <c r="D316" s="83" t="s">
        <v>9057</v>
      </c>
      <c r="E316" s="89">
        <v>2</v>
      </c>
      <c r="F316" s="89">
        <v>2</v>
      </c>
      <c r="G316" s="90">
        <f t="shared" si="9"/>
        <v>4</v>
      </c>
      <c r="H316" s="191">
        <v>43766</v>
      </c>
      <c r="I316" s="91">
        <v>150</v>
      </c>
    </row>
    <row r="317" spans="1:9" hidden="1" outlineLevel="1" x14ac:dyDescent="0.35">
      <c r="A317" s="83" t="s">
        <v>8462</v>
      </c>
      <c r="B317" s="86" t="s">
        <v>9058</v>
      </c>
      <c r="C317" s="92" t="s">
        <v>8463</v>
      </c>
      <c r="D317" s="83" t="s">
        <v>9059</v>
      </c>
      <c r="E317" s="89">
        <v>6</v>
      </c>
      <c r="F317" s="89">
        <v>4</v>
      </c>
      <c r="G317" s="90">
        <f t="shared" si="9"/>
        <v>10</v>
      </c>
      <c r="H317" s="191">
        <v>43766</v>
      </c>
      <c r="I317" s="91">
        <v>100</v>
      </c>
    </row>
    <row r="318" spans="1:9" hidden="1" outlineLevel="1" x14ac:dyDescent="0.35">
      <c r="A318" s="83" t="s">
        <v>8462</v>
      </c>
      <c r="B318" s="86" t="s">
        <v>9060</v>
      </c>
      <c r="C318" s="92" t="s">
        <v>8463</v>
      </c>
      <c r="D318" s="83" t="s">
        <v>9061</v>
      </c>
      <c r="E318" s="89">
        <v>8</v>
      </c>
      <c r="F318" s="89">
        <v>2</v>
      </c>
      <c r="G318" s="90">
        <f t="shared" si="9"/>
        <v>10</v>
      </c>
      <c r="H318" s="191">
        <v>43766</v>
      </c>
      <c r="I318" s="91">
        <v>200</v>
      </c>
    </row>
    <row r="319" spans="1:9" hidden="1" outlineLevel="1" x14ac:dyDescent="0.35">
      <c r="A319" s="83" t="s">
        <v>8462</v>
      </c>
      <c r="B319" s="86" t="s">
        <v>9062</v>
      </c>
      <c r="C319" s="92" t="s">
        <v>8463</v>
      </c>
      <c r="D319" s="83" t="s">
        <v>9063</v>
      </c>
      <c r="E319" s="89">
        <v>2</v>
      </c>
      <c r="F319" s="89">
        <v>2</v>
      </c>
      <c r="G319" s="90">
        <f t="shared" si="9"/>
        <v>4</v>
      </c>
      <c r="H319" s="191">
        <v>43766</v>
      </c>
      <c r="I319" s="91">
        <v>200</v>
      </c>
    </row>
    <row r="320" spans="1:9" hidden="1" outlineLevel="1" x14ac:dyDescent="0.35">
      <c r="A320" s="83" t="s">
        <v>8462</v>
      </c>
      <c r="B320" s="86" t="s">
        <v>9064</v>
      </c>
      <c r="C320" s="92" t="s">
        <v>8463</v>
      </c>
      <c r="D320" s="83" t="s">
        <v>9065</v>
      </c>
      <c r="E320" s="89">
        <v>6</v>
      </c>
      <c r="F320" s="89">
        <v>5</v>
      </c>
      <c r="G320" s="90">
        <f t="shared" si="9"/>
        <v>11</v>
      </c>
      <c r="H320" s="191">
        <v>43766</v>
      </c>
      <c r="I320" s="91">
        <v>10</v>
      </c>
    </row>
    <row r="321" spans="1:9" hidden="1" outlineLevel="1" x14ac:dyDescent="0.35">
      <c r="A321" s="83" t="s">
        <v>8462</v>
      </c>
      <c r="B321" s="86" t="s">
        <v>9066</v>
      </c>
      <c r="C321" s="92" t="s">
        <v>8463</v>
      </c>
      <c r="D321" s="83" t="s">
        <v>9067</v>
      </c>
      <c r="E321" s="89">
        <v>4</v>
      </c>
      <c r="F321" s="89">
        <v>2</v>
      </c>
      <c r="G321" s="90">
        <f t="shared" si="9"/>
        <v>6</v>
      </c>
      <c r="H321" s="191">
        <v>43766</v>
      </c>
      <c r="I321" s="91">
        <v>80</v>
      </c>
    </row>
    <row r="322" spans="1:9" hidden="1" outlineLevel="1" x14ac:dyDescent="0.35">
      <c r="A322" s="83" t="s">
        <v>8462</v>
      </c>
      <c r="B322" s="86" t="s">
        <v>9068</v>
      </c>
      <c r="C322" s="92" t="s">
        <v>8463</v>
      </c>
      <c r="D322" s="92" t="s">
        <v>9069</v>
      </c>
      <c r="E322" s="89">
        <v>2</v>
      </c>
      <c r="F322" s="89">
        <v>2</v>
      </c>
      <c r="G322" s="90">
        <f t="shared" si="9"/>
        <v>4</v>
      </c>
      <c r="H322" s="191">
        <v>43766</v>
      </c>
      <c r="I322" s="91">
        <v>80</v>
      </c>
    </row>
    <row r="323" spans="1:9" hidden="1" outlineLevel="1" x14ac:dyDescent="0.35">
      <c r="A323" s="83" t="s">
        <v>8462</v>
      </c>
      <c r="B323" s="86" t="s">
        <v>9070</v>
      </c>
      <c r="C323" s="92" t="s">
        <v>8463</v>
      </c>
      <c r="D323" s="92" t="s">
        <v>9071</v>
      </c>
      <c r="E323" s="89">
        <v>5</v>
      </c>
      <c r="F323" s="89">
        <v>2</v>
      </c>
      <c r="G323" s="90">
        <f t="shared" si="9"/>
        <v>7</v>
      </c>
      <c r="H323" s="191">
        <v>43766</v>
      </c>
      <c r="I323" s="91">
        <v>80</v>
      </c>
    </row>
    <row r="324" spans="1:9" hidden="1" outlineLevel="1" x14ac:dyDescent="0.35">
      <c r="A324" s="83" t="s">
        <v>8462</v>
      </c>
      <c r="B324" s="86" t="s">
        <v>9072</v>
      </c>
      <c r="C324" s="92" t="s">
        <v>8463</v>
      </c>
      <c r="D324" s="92" t="s">
        <v>2907</v>
      </c>
      <c r="E324" s="89">
        <v>5</v>
      </c>
      <c r="F324" s="89">
        <v>2</v>
      </c>
      <c r="G324" s="90">
        <f t="shared" si="9"/>
        <v>7</v>
      </c>
      <c r="H324" s="191">
        <v>43766</v>
      </c>
      <c r="I324" s="91">
        <v>50</v>
      </c>
    </row>
    <row r="325" spans="1:9" hidden="1" outlineLevel="1" x14ac:dyDescent="0.35">
      <c r="A325" s="83" t="s">
        <v>8462</v>
      </c>
      <c r="B325" s="86" t="s">
        <v>9073</v>
      </c>
      <c r="C325" s="92" t="s">
        <v>8463</v>
      </c>
      <c r="D325" s="92" t="s">
        <v>9074</v>
      </c>
      <c r="E325" s="89">
        <v>2</v>
      </c>
      <c r="F325" s="89">
        <v>5</v>
      </c>
      <c r="G325" s="90">
        <f t="shared" si="9"/>
        <v>7</v>
      </c>
      <c r="H325" s="191">
        <v>43766</v>
      </c>
      <c r="I325" s="91">
        <v>54</v>
      </c>
    </row>
    <row r="326" spans="1:9" hidden="1" outlineLevel="1" x14ac:dyDescent="0.35">
      <c r="A326" s="83" t="s">
        <v>8462</v>
      </c>
      <c r="B326" s="86" t="s">
        <v>9075</v>
      </c>
      <c r="C326" s="92" t="s">
        <v>8463</v>
      </c>
      <c r="D326" s="92" t="s">
        <v>9076</v>
      </c>
      <c r="E326" s="89">
        <v>4</v>
      </c>
      <c r="F326" s="89">
        <v>4</v>
      </c>
      <c r="G326" s="90">
        <f t="shared" si="9"/>
        <v>8</v>
      </c>
      <c r="H326" s="191">
        <v>43766</v>
      </c>
      <c r="I326" s="91">
        <v>70</v>
      </c>
    </row>
    <row r="327" spans="1:9" hidden="1" outlineLevel="1" x14ac:dyDescent="0.35">
      <c r="A327" s="83" t="s">
        <v>8462</v>
      </c>
      <c r="B327" s="86" t="s">
        <v>9077</v>
      </c>
      <c r="C327" s="92" t="s">
        <v>8463</v>
      </c>
      <c r="D327" s="92" t="s">
        <v>9078</v>
      </c>
      <c r="E327" s="89">
        <v>5</v>
      </c>
      <c r="F327" s="89">
        <v>2</v>
      </c>
      <c r="G327" s="90">
        <f t="shared" si="9"/>
        <v>7</v>
      </c>
      <c r="H327" s="191">
        <v>43766</v>
      </c>
      <c r="I327" s="91">
        <v>40</v>
      </c>
    </row>
    <row r="328" spans="1:9" hidden="1" outlineLevel="1" x14ac:dyDescent="0.35">
      <c r="A328" s="83" t="s">
        <v>8462</v>
      </c>
      <c r="B328" s="86" t="s">
        <v>9079</v>
      </c>
      <c r="C328" s="92" t="s">
        <v>8463</v>
      </c>
      <c r="D328" s="92" t="s">
        <v>9080</v>
      </c>
      <c r="E328" s="89">
        <v>4</v>
      </c>
      <c r="F328" s="89">
        <v>2</v>
      </c>
      <c r="G328" s="90">
        <f t="shared" si="9"/>
        <v>6</v>
      </c>
      <c r="H328" s="191">
        <v>43766</v>
      </c>
      <c r="I328" s="91">
        <v>80</v>
      </c>
    </row>
    <row r="329" spans="1:9" hidden="1" outlineLevel="1" x14ac:dyDescent="0.35">
      <c r="A329" s="83" t="s">
        <v>8462</v>
      </c>
      <c r="B329" s="86" t="s">
        <v>9081</v>
      </c>
      <c r="C329" s="92" t="s">
        <v>8463</v>
      </c>
      <c r="D329" s="92" t="s">
        <v>9082</v>
      </c>
      <c r="E329" s="89">
        <v>2</v>
      </c>
      <c r="F329" s="89">
        <v>2</v>
      </c>
      <c r="G329" s="90">
        <f t="shared" si="9"/>
        <v>4</v>
      </c>
      <c r="H329" s="191">
        <v>43766</v>
      </c>
      <c r="I329" s="91">
        <v>15</v>
      </c>
    </row>
    <row r="330" spans="1:9" hidden="1" outlineLevel="1" x14ac:dyDescent="0.35">
      <c r="A330" s="83" t="s">
        <v>8462</v>
      </c>
      <c r="B330" s="86" t="s">
        <v>9083</v>
      </c>
      <c r="C330" s="92" t="s">
        <v>8463</v>
      </c>
      <c r="D330" s="92" t="s">
        <v>9084</v>
      </c>
      <c r="E330" s="89">
        <v>4</v>
      </c>
      <c r="F330" s="89">
        <v>2</v>
      </c>
      <c r="G330" s="90">
        <f t="shared" si="9"/>
        <v>6</v>
      </c>
      <c r="H330" s="191">
        <v>43766</v>
      </c>
      <c r="I330" s="91">
        <v>75</v>
      </c>
    </row>
    <row r="331" spans="1:9" hidden="1" outlineLevel="1" x14ac:dyDescent="0.35">
      <c r="A331" s="83" t="s">
        <v>8462</v>
      </c>
      <c r="B331" s="86" t="s">
        <v>9085</v>
      </c>
      <c r="C331" s="92" t="s">
        <v>8463</v>
      </c>
      <c r="D331" s="92" t="s">
        <v>9086</v>
      </c>
      <c r="E331" s="89">
        <v>1</v>
      </c>
      <c r="F331" s="89">
        <v>2</v>
      </c>
      <c r="G331" s="90">
        <f t="shared" si="9"/>
        <v>3</v>
      </c>
      <c r="H331" s="191">
        <v>43766</v>
      </c>
      <c r="I331" s="91">
        <v>100</v>
      </c>
    </row>
    <row r="332" spans="1:9" hidden="1" outlineLevel="1" x14ac:dyDescent="0.35">
      <c r="A332" s="83" t="s">
        <v>8462</v>
      </c>
      <c r="B332" s="86" t="s">
        <v>9087</v>
      </c>
      <c r="C332" s="92" t="s">
        <v>8463</v>
      </c>
      <c r="D332" s="83" t="s">
        <v>9088</v>
      </c>
      <c r="E332" s="89">
        <v>5</v>
      </c>
      <c r="F332" s="89">
        <v>2</v>
      </c>
      <c r="G332" s="90">
        <f t="shared" si="9"/>
        <v>7</v>
      </c>
      <c r="H332" s="191">
        <v>43766</v>
      </c>
      <c r="I332" s="91">
        <v>100</v>
      </c>
    </row>
    <row r="333" spans="1:9" hidden="1" outlineLevel="1" x14ac:dyDescent="0.35">
      <c r="A333" s="83" t="s">
        <v>8462</v>
      </c>
      <c r="B333" s="86" t="s">
        <v>9089</v>
      </c>
      <c r="C333" s="92" t="s">
        <v>8463</v>
      </c>
      <c r="D333" s="83" t="s">
        <v>9090</v>
      </c>
      <c r="E333" s="89">
        <v>4</v>
      </c>
      <c r="F333" s="89">
        <v>2</v>
      </c>
      <c r="G333" s="90">
        <f t="shared" si="9"/>
        <v>6</v>
      </c>
      <c r="H333" s="191">
        <v>43766</v>
      </c>
      <c r="I333" s="91">
        <v>100</v>
      </c>
    </row>
    <row r="334" spans="1:9" hidden="1" outlineLevel="1" x14ac:dyDescent="0.35">
      <c r="A334" s="83" t="s">
        <v>8462</v>
      </c>
      <c r="B334" s="86" t="s">
        <v>9091</v>
      </c>
      <c r="C334" s="92" t="s">
        <v>8463</v>
      </c>
      <c r="D334" s="83" t="s">
        <v>9092</v>
      </c>
      <c r="E334" s="89">
        <v>3</v>
      </c>
      <c r="F334" s="89">
        <v>3</v>
      </c>
      <c r="G334" s="90">
        <f t="shared" si="9"/>
        <v>6</v>
      </c>
      <c r="H334" s="191">
        <v>43766</v>
      </c>
      <c r="I334" s="91">
        <v>77</v>
      </c>
    </row>
    <row r="335" spans="1:9" hidden="1" outlineLevel="1" x14ac:dyDescent="0.35">
      <c r="A335" s="83" t="s">
        <v>8462</v>
      </c>
      <c r="B335" s="86" t="s">
        <v>9093</v>
      </c>
      <c r="C335" s="92" t="s">
        <v>8463</v>
      </c>
      <c r="D335" s="83" t="s">
        <v>9094</v>
      </c>
      <c r="E335" s="89">
        <v>4</v>
      </c>
      <c r="F335" s="89">
        <v>2</v>
      </c>
      <c r="G335" s="90">
        <f t="shared" si="9"/>
        <v>6</v>
      </c>
      <c r="H335" s="191">
        <v>43766</v>
      </c>
      <c r="I335" s="91">
        <v>60</v>
      </c>
    </row>
    <row r="336" spans="1:9" hidden="1" outlineLevel="1" x14ac:dyDescent="0.35">
      <c r="A336" s="83" t="s">
        <v>8462</v>
      </c>
      <c r="B336" s="86" t="s">
        <v>9095</v>
      </c>
      <c r="C336" s="92" t="s">
        <v>8463</v>
      </c>
      <c r="D336" s="92" t="s">
        <v>9096</v>
      </c>
      <c r="E336" s="89">
        <v>3</v>
      </c>
      <c r="F336" s="89">
        <v>2</v>
      </c>
      <c r="G336" s="90">
        <f t="shared" si="9"/>
        <v>5</v>
      </c>
      <c r="H336" s="191">
        <v>43766</v>
      </c>
      <c r="I336" s="91">
        <v>17</v>
      </c>
    </row>
    <row r="337" spans="1:9" hidden="1" outlineLevel="1" x14ac:dyDescent="0.35">
      <c r="A337" s="83" t="s">
        <v>8462</v>
      </c>
      <c r="B337" s="86" t="s">
        <v>9097</v>
      </c>
      <c r="C337" s="92" t="s">
        <v>8463</v>
      </c>
      <c r="D337" s="92" t="s">
        <v>9098</v>
      </c>
      <c r="E337" s="89">
        <v>6</v>
      </c>
      <c r="F337" s="89">
        <v>2</v>
      </c>
      <c r="G337" s="90">
        <f t="shared" si="9"/>
        <v>8</v>
      </c>
      <c r="H337" s="191">
        <v>43766</v>
      </c>
      <c r="I337" s="91">
        <v>100</v>
      </c>
    </row>
    <row r="338" spans="1:9" hidden="1" outlineLevel="1" x14ac:dyDescent="0.35">
      <c r="A338" s="83" t="s">
        <v>8462</v>
      </c>
      <c r="B338" s="86" t="s">
        <v>9099</v>
      </c>
      <c r="C338" s="92" t="s">
        <v>8463</v>
      </c>
      <c r="D338" s="92" t="s">
        <v>9100</v>
      </c>
      <c r="E338" s="89">
        <v>1</v>
      </c>
      <c r="F338" s="89">
        <v>2</v>
      </c>
      <c r="G338" s="90">
        <f t="shared" si="9"/>
        <v>3</v>
      </c>
      <c r="H338" s="191">
        <v>43766</v>
      </c>
      <c r="I338" s="91">
        <v>89</v>
      </c>
    </row>
    <row r="339" spans="1:9" hidden="1" outlineLevel="1" x14ac:dyDescent="0.35">
      <c r="A339" s="83" t="s">
        <v>8462</v>
      </c>
      <c r="B339" s="86" t="s">
        <v>9101</v>
      </c>
      <c r="C339" s="92" t="s">
        <v>8463</v>
      </c>
      <c r="D339" s="92" t="s">
        <v>9102</v>
      </c>
      <c r="E339" s="89">
        <v>6</v>
      </c>
      <c r="F339" s="89">
        <v>2</v>
      </c>
      <c r="G339" s="90">
        <f t="shared" si="9"/>
        <v>8</v>
      </c>
      <c r="H339" s="191">
        <v>43766</v>
      </c>
      <c r="I339" s="91">
        <v>50</v>
      </c>
    </row>
    <row r="340" spans="1:9" hidden="1" outlineLevel="1" x14ac:dyDescent="0.35">
      <c r="A340" s="83" t="s">
        <v>8462</v>
      </c>
      <c r="B340" s="86" t="s">
        <v>9103</v>
      </c>
      <c r="C340" s="92" t="s">
        <v>8463</v>
      </c>
      <c r="D340" s="92" t="s">
        <v>9104</v>
      </c>
      <c r="E340" s="89">
        <v>2</v>
      </c>
      <c r="F340" s="89">
        <v>5</v>
      </c>
      <c r="G340" s="90">
        <f t="shared" si="9"/>
        <v>7</v>
      </c>
      <c r="H340" s="191">
        <v>43766</v>
      </c>
      <c r="I340" s="91">
        <v>25</v>
      </c>
    </row>
    <row r="341" spans="1:9" hidden="1" outlineLevel="1" x14ac:dyDescent="0.35">
      <c r="A341" s="83" t="s">
        <v>8462</v>
      </c>
      <c r="B341" s="86" t="s">
        <v>9105</v>
      </c>
      <c r="C341" s="92" t="s">
        <v>8463</v>
      </c>
      <c r="D341" s="92" t="s">
        <v>9106</v>
      </c>
      <c r="E341" s="89">
        <v>4</v>
      </c>
      <c r="F341" s="89">
        <v>5</v>
      </c>
      <c r="G341" s="90">
        <f t="shared" si="9"/>
        <v>9</v>
      </c>
      <c r="H341" s="191">
        <v>43766</v>
      </c>
      <c r="I341" s="91">
        <v>25</v>
      </c>
    </row>
    <row r="342" spans="1:9" hidden="1" outlineLevel="1" x14ac:dyDescent="0.35">
      <c r="A342" s="83" t="s">
        <v>8462</v>
      </c>
      <c r="B342" s="86" t="s">
        <v>9107</v>
      </c>
      <c r="C342" s="92" t="s">
        <v>8463</v>
      </c>
      <c r="D342" s="92" t="s">
        <v>9108</v>
      </c>
      <c r="E342" s="89">
        <v>5</v>
      </c>
      <c r="F342" s="89">
        <v>2</v>
      </c>
      <c r="G342" s="90">
        <f t="shared" si="9"/>
        <v>7</v>
      </c>
      <c r="H342" s="191">
        <v>43766</v>
      </c>
      <c r="I342" s="91">
        <v>70</v>
      </c>
    </row>
    <row r="343" spans="1:9" hidden="1" outlineLevel="1" x14ac:dyDescent="0.35">
      <c r="A343" s="83" t="s">
        <v>8462</v>
      </c>
      <c r="B343" s="86" t="s">
        <v>9109</v>
      </c>
      <c r="C343" s="92" t="s">
        <v>8463</v>
      </c>
      <c r="D343" s="92" t="s">
        <v>9110</v>
      </c>
      <c r="E343" s="89">
        <v>1</v>
      </c>
      <c r="F343" s="89">
        <v>2</v>
      </c>
      <c r="G343" s="90">
        <f t="shared" si="9"/>
        <v>3</v>
      </c>
      <c r="H343" s="191">
        <v>43766</v>
      </c>
      <c r="I343" s="91">
        <v>83</v>
      </c>
    </row>
    <row r="344" spans="1:9" hidden="1" outlineLevel="1" x14ac:dyDescent="0.35">
      <c r="A344" s="83" t="s">
        <v>8462</v>
      </c>
      <c r="B344" s="86" t="s">
        <v>9111</v>
      </c>
      <c r="C344" s="92" t="s">
        <v>8463</v>
      </c>
      <c r="D344" s="92" t="s">
        <v>9112</v>
      </c>
      <c r="E344" s="89">
        <v>5</v>
      </c>
      <c r="F344" s="89">
        <v>2</v>
      </c>
      <c r="G344" s="90">
        <f t="shared" si="9"/>
        <v>7</v>
      </c>
      <c r="H344" s="191">
        <v>43766</v>
      </c>
      <c r="I344" s="91">
        <v>54</v>
      </c>
    </row>
    <row r="345" spans="1:9" hidden="1" outlineLevel="1" x14ac:dyDescent="0.35">
      <c r="A345" s="83" t="s">
        <v>8462</v>
      </c>
      <c r="B345" s="86" t="s">
        <v>9113</v>
      </c>
      <c r="C345" s="92" t="s">
        <v>8463</v>
      </c>
      <c r="D345" s="92" t="s">
        <v>9114</v>
      </c>
      <c r="E345" s="89">
        <v>5</v>
      </c>
      <c r="F345" s="89">
        <v>2</v>
      </c>
      <c r="G345" s="90">
        <f t="shared" ref="G345:G374" si="10">E345+F345</f>
        <v>7</v>
      </c>
      <c r="H345" s="191">
        <v>43766</v>
      </c>
      <c r="I345" s="91">
        <v>25</v>
      </c>
    </row>
    <row r="346" spans="1:9" hidden="1" outlineLevel="1" x14ac:dyDescent="0.35">
      <c r="A346" s="83" t="s">
        <v>8462</v>
      </c>
      <c r="B346" s="86" t="s">
        <v>9115</v>
      </c>
      <c r="C346" s="92" t="s">
        <v>8463</v>
      </c>
      <c r="D346" s="92" t="s">
        <v>9116</v>
      </c>
      <c r="E346" s="89">
        <v>3</v>
      </c>
      <c r="F346" s="89">
        <v>2</v>
      </c>
      <c r="G346" s="90">
        <f t="shared" si="10"/>
        <v>5</v>
      </c>
      <c r="H346" s="191">
        <v>43766</v>
      </c>
      <c r="I346" s="91">
        <v>70</v>
      </c>
    </row>
    <row r="347" spans="1:9" hidden="1" outlineLevel="1" x14ac:dyDescent="0.35">
      <c r="A347" s="83" t="s">
        <v>8462</v>
      </c>
      <c r="B347" s="86" t="s">
        <v>9117</v>
      </c>
      <c r="C347" s="92" t="s">
        <v>8463</v>
      </c>
      <c r="D347" s="92" t="s">
        <v>9118</v>
      </c>
      <c r="E347" s="89">
        <v>2</v>
      </c>
      <c r="F347" s="89">
        <v>2</v>
      </c>
      <c r="G347" s="90">
        <f t="shared" si="10"/>
        <v>4</v>
      </c>
      <c r="H347" s="191">
        <v>43766</v>
      </c>
      <c r="I347" s="91">
        <v>50</v>
      </c>
    </row>
    <row r="348" spans="1:9" hidden="1" outlineLevel="1" x14ac:dyDescent="0.35">
      <c r="A348" s="83" t="s">
        <v>8462</v>
      </c>
      <c r="B348" s="86" t="s">
        <v>9119</v>
      </c>
      <c r="C348" s="92" t="s">
        <v>8463</v>
      </c>
      <c r="D348" s="92" t="s">
        <v>9120</v>
      </c>
      <c r="E348" s="89">
        <v>1</v>
      </c>
      <c r="F348" s="89">
        <v>2</v>
      </c>
      <c r="G348" s="90">
        <f t="shared" si="10"/>
        <v>3</v>
      </c>
      <c r="H348" s="191">
        <v>43766</v>
      </c>
      <c r="I348" s="91">
        <v>100</v>
      </c>
    </row>
    <row r="349" spans="1:9" hidden="1" outlineLevel="1" x14ac:dyDescent="0.35">
      <c r="A349" s="83" t="s">
        <v>8462</v>
      </c>
      <c r="B349" s="86" t="s">
        <v>9121</v>
      </c>
      <c r="C349" s="92" t="s">
        <v>8463</v>
      </c>
      <c r="D349" s="92" t="s">
        <v>9122</v>
      </c>
      <c r="E349" s="89">
        <v>4</v>
      </c>
      <c r="F349" s="89">
        <v>2</v>
      </c>
      <c r="G349" s="90">
        <f t="shared" si="10"/>
        <v>6</v>
      </c>
      <c r="H349" s="191">
        <v>43766</v>
      </c>
      <c r="I349" s="91">
        <v>150</v>
      </c>
    </row>
    <row r="350" spans="1:9" hidden="1" outlineLevel="1" x14ac:dyDescent="0.35">
      <c r="A350" s="83" t="s">
        <v>8462</v>
      </c>
      <c r="B350" s="86" t="s">
        <v>9123</v>
      </c>
      <c r="C350" s="92" t="s">
        <v>8463</v>
      </c>
      <c r="D350" s="92" t="s">
        <v>5372</v>
      </c>
      <c r="E350" s="89">
        <v>1</v>
      </c>
      <c r="F350" s="89">
        <v>2</v>
      </c>
      <c r="G350" s="90">
        <f t="shared" si="10"/>
        <v>3</v>
      </c>
      <c r="H350" s="191">
        <v>43766</v>
      </c>
      <c r="I350" s="91">
        <v>80</v>
      </c>
    </row>
    <row r="351" spans="1:9" hidden="1" outlineLevel="1" x14ac:dyDescent="0.35">
      <c r="A351" s="83" t="s">
        <v>8462</v>
      </c>
      <c r="B351" s="86" t="s">
        <v>9124</v>
      </c>
      <c r="C351" s="92" t="s">
        <v>8463</v>
      </c>
      <c r="D351" s="92" t="s">
        <v>9125</v>
      </c>
      <c r="E351" s="89">
        <v>2</v>
      </c>
      <c r="F351" s="89">
        <v>2</v>
      </c>
      <c r="G351" s="90">
        <f t="shared" si="10"/>
        <v>4</v>
      </c>
      <c r="H351" s="191">
        <v>43766</v>
      </c>
      <c r="I351" s="91">
        <v>80</v>
      </c>
    </row>
    <row r="352" spans="1:9" hidden="1" outlineLevel="1" x14ac:dyDescent="0.35">
      <c r="A352" s="83" t="s">
        <v>8462</v>
      </c>
      <c r="B352" s="86" t="s">
        <v>9126</v>
      </c>
      <c r="C352" s="92" t="s">
        <v>8463</v>
      </c>
      <c r="D352" s="92" t="s">
        <v>9127</v>
      </c>
      <c r="E352" s="89">
        <v>2</v>
      </c>
      <c r="F352" s="89">
        <v>1</v>
      </c>
      <c r="G352" s="90">
        <f t="shared" si="10"/>
        <v>3</v>
      </c>
      <c r="H352" s="191">
        <v>43766</v>
      </c>
      <c r="I352" s="91">
        <v>120</v>
      </c>
    </row>
    <row r="353" spans="1:9" hidden="1" outlineLevel="1" x14ac:dyDescent="0.35">
      <c r="A353" s="83" t="s">
        <v>8462</v>
      </c>
      <c r="B353" s="86" t="s">
        <v>9128</v>
      </c>
      <c r="C353" s="92" t="s">
        <v>8463</v>
      </c>
      <c r="D353" s="92" t="s">
        <v>9129</v>
      </c>
      <c r="E353" s="89">
        <v>3</v>
      </c>
      <c r="F353" s="89">
        <v>2</v>
      </c>
      <c r="G353" s="90">
        <f t="shared" si="10"/>
        <v>5</v>
      </c>
      <c r="H353" s="191">
        <v>43766</v>
      </c>
      <c r="I353" s="91">
        <v>160</v>
      </c>
    </row>
    <row r="354" spans="1:9" hidden="1" outlineLevel="1" x14ac:dyDescent="0.35">
      <c r="A354" s="83" t="s">
        <v>8462</v>
      </c>
      <c r="B354" s="86" t="s">
        <v>9130</v>
      </c>
      <c r="C354" s="92" t="s">
        <v>8463</v>
      </c>
      <c r="D354" s="92" t="s">
        <v>9131</v>
      </c>
      <c r="E354" s="89">
        <v>4</v>
      </c>
      <c r="F354" s="89">
        <v>2</v>
      </c>
      <c r="G354" s="90">
        <f t="shared" si="10"/>
        <v>6</v>
      </c>
      <c r="H354" s="191">
        <v>43766</v>
      </c>
      <c r="I354" s="91">
        <v>89</v>
      </c>
    </row>
    <row r="355" spans="1:9" hidden="1" outlineLevel="1" x14ac:dyDescent="0.35">
      <c r="A355" s="83" t="s">
        <v>8462</v>
      </c>
      <c r="B355" s="86" t="s">
        <v>9132</v>
      </c>
      <c r="C355" s="92" t="s">
        <v>8463</v>
      </c>
      <c r="D355" s="83" t="s">
        <v>9133</v>
      </c>
      <c r="E355" s="89">
        <v>5</v>
      </c>
      <c r="F355" s="89">
        <v>3</v>
      </c>
      <c r="G355" s="90">
        <f t="shared" si="10"/>
        <v>8</v>
      </c>
      <c r="H355" s="191">
        <v>43766</v>
      </c>
      <c r="I355" s="91">
        <v>200</v>
      </c>
    </row>
    <row r="356" spans="1:9" hidden="1" outlineLevel="1" x14ac:dyDescent="0.35">
      <c r="A356" s="83" t="s">
        <v>8462</v>
      </c>
      <c r="B356" s="86" t="s">
        <v>9134</v>
      </c>
      <c r="C356" s="92" t="s">
        <v>8463</v>
      </c>
      <c r="D356" s="92" t="s">
        <v>9135</v>
      </c>
      <c r="E356" s="89">
        <v>2</v>
      </c>
      <c r="F356" s="89">
        <v>2</v>
      </c>
      <c r="G356" s="90">
        <f t="shared" si="10"/>
        <v>4</v>
      </c>
      <c r="H356" s="191">
        <v>43766</v>
      </c>
      <c r="I356" s="91">
        <v>250</v>
      </c>
    </row>
    <row r="357" spans="1:9" hidden="1" outlineLevel="1" x14ac:dyDescent="0.35">
      <c r="A357" s="83" t="s">
        <v>8462</v>
      </c>
      <c r="B357" s="86" t="s">
        <v>9136</v>
      </c>
      <c r="C357" s="92" t="s">
        <v>8463</v>
      </c>
      <c r="D357" s="92" t="s">
        <v>9137</v>
      </c>
      <c r="E357" s="89">
        <v>2</v>
      </c>
      <c r="F357" s="89">
        <v>2</v>
      </c>
      <c r="G357" s="90">
        <f t="shared" si="10"/>
        <v>4</v>
      </c>
      <c r="H357" s="191">
        <v>43766</v>
      </c>
      <c r="I357" s="91">
        <v>108</v>
      </c>
    </row>
    <row r="358" spans="1:9" hidden="1" outlineLevel="1" x14ac:dyDescent="0.35">
      <c r="A358" s="83" t="s">
        <v>8462</v>
      </c>
      <c r="B358" s="86" t="s">
        <v>9138</v>
      </c>
      <c r="C358" s="92" t="s">
        <v>8463</v>
      </c>
      <c r="D358" s="92" t="s">
        <v>9139</v>
      </c>
      <c r="E358" s="89">
        <v>1</v>
      </c>
      <c r="F358" s="89">
        <v>2</v>
      </c>
      <c r="G358" s="90">
        <f t="shared" si="10"/>
        <v>3</v>
      </c>
      <c r="H358" s="191">
        <v>43766</v>
      </c>
      <c r="I358" s="91">
        <v>100</v>
      </c>
    </row>
    <row r="359" spans="1:9" hidden="1" outlineLevel="1" x14ac:dyDescent="0.35">
      <c r="A359" s="83" t="s">
        <v>8462</v>
      </c>
      <c r="B359" s="86" t="s">
        <v>9140</v>
      </c>
      <c r="C359" s="92" t="s">
        <v>8463</v>
      </c>
      <c r="D359" s="92" t="s">
        <v>9141</v>
      </c>
      <c r="E359" s="89">
        <v>4</v>
      </c>
      <c r="F359" s="89">
        <v>3</v>
      </c>
      <c r="G359" s="90">
        <f t="shared" si="10"/>
        <v>7</v>
      </c>
      <c r="H359" s="191">
        <v>43766</v>
      </c>
      <c r="I359" s="91">
        <v>60</v>
      </c>
    </row>
    <row r="360" spans="1:9" hidden="1" outlineLevel="1" x14ac:dyDescent="0.35">
      <c r="A360" s="83" t="s">
        <v>8462</v>
      </c>
      <c r="B360" s="86" t="s">
        <v>9142</v>
      </c>
      <c r="C360" s="92" t="s">
        <v>8463</v>
      </c>
      <c r="D360" s="92" t="s">
        <v>9143</v>
      </c>
      <c r="E360" s="89">
        <v>2</v>
      </c>
      <c r="F360" s="89">
        <v>3</v>
      </c>
      <c r="G360" s="90">
        <f t="shared" si="10"/>
        <v>5</v>
      </c>
      <c r="H360" s="191">
        <v>43766</v>
      </c>
      <c r="I360" s="91">
        <v>80</v>
      </c>
    </row>
    <row r="361" spans="1:9" hidden="1" outlineLevel="1" x14ac:dyDescent="0.35">
      <c r="A361" s="83" t="s">
        <v>8462</v>
      </c>
      <c r="B361" s="86" t="s">
        <v>9144</v>
      </c>
      <c r="C361" s="92" t="s">
        <v>8463</v>
      </c>
      <c r="D361" s="92" t="s">
        <v>9145</v>
      </c>
      <c r="E361" s="89">
        <v>3</v>
      </c>
      <c r="F361" s="89">
        <v>2</v>
      </c>
      <c r="G361" s="90">
        <f t="shared" si="10"/>
        <v>5</v>
      </c>
      <c r="H361" s="191">
        <v>43766</v>
      </c>
      <c r="I361" s="91">
        <v>45</v>
      </c>
    </row>
    <row r="362" spans="1:9" hidden="1" outlineLevel="1" x14ac:dyDescent="0.35">
      <c r="A362" s="83" t="s">
        <v>8462</v>
      </c>
      <c r="B362" s="86" t="s">
        <v>9146</v>
      </c>
      <c r="C362" s="92" t="s">
        <v>8463</v>
      </c>
      <c r="D362" s="92" t="s">
        <v>9147</v>
      </c>
      <c r="E362" s="89">
        <v>2</v>
      </c>
      <c r="F362" s="89">
        <v>2</v>
      </c>
      <c r="G362" s="90">
        <f t="shared" si="10"/>
        <v>4</v>
      </c>
      <c r="H362" s="191">
        <v>43766</v>
      </c>
      <c r="I362" s="91">
        <v>180</v>
      </c>
    </row>
    <row r="363" spans="1:9" hidden="1" outlineLevel="1" x14ac:dyDescent="0.35">
      <c r="A363" s="83" t="s">
        <v>8462</v>
      </c>
      <c r="B363" s="86" t="s">
        <v>9148</v>
      </c>
      <c r="C363" s="92" t="s">
        <v>8463</v>
      </c>
      <c r="D363" s="92" t="s">
        <v>9149</v>
      </c>
      <c r="E363" s="89">
        <v>0</v>
      </c>
      <c r="F363" s="89">
        <v>2</v>
      </c>
      <c r="G363" s="90">
        <f t="shared" si="10"/>
        <v>2</v>
      </c>
      <c r="H363" s="191">
        <v>43766</v>
      </c>
      <c r="I363" s="91">
        <v>120</v>
      </c>
    </row>
    <row r="364" spans="1:9" hidden="1" outlineLevel="1" x14ac:dyDescent="0.35">
      <c r="A364" s="83" t="s">
        <v>8462</v>
      </c>
      <c r="B364" s="86" t="s">
        <v>9150</v>
      </c>
      <c r="C364" s="92" t="s">
        <v>8463</v>
      </c>
      <c r="D364" s="92" t="s">
        <v>486</v>
      </c>
      <c r="E364" s="89">
        <v>4</v>
      </c>
      <c r="F364" s="89">
        <v>2</v>
      </c>
      <c r="G364" s="90">
        <f t="shared" si="10"/>
        <v>6</v>
      </c>
      <c r="H364" s="191">
        <v>43766</v>
      </c>
      <c r="I364" s="91">
        <v>100</v>
      </c>
    </row>
    <row r="365" spans="1:9" hidden="1" outlineLevel="1" x14ac:dyDescent="0.35">
      <c r="A365" s="83" t="s">
        <v>8462</v>
      </c>
      <c r="B365" s="86" t="s">
        <v>9151</v>
      </c>
      <c r="C365" s="92" t="s">
        <v>8463</v>
      </c>
      <c r="D365" s="92" t="s">
        <v>9152</v>
      </c>
      <c r="E365" s="89">
        <v>4</v>
      </c>
      <c r="F365" s="89">
        <v>1</v>
      </c>
      <c r="G365" s="90">
        <f t="shared" si="10"/>
        <v>5</v>
      </c>
      <c r="H365" s="191">
        <v>43766</v>
      </c>
      <c r="I365" s="91">
        <v>200</v>
      </c>
    </row>
    <row r="366" spans="1:9" hidden="1" outlineLevel="1" x14ac:dyDescent="0.35">
      <c r="A366" s="83" t="s">
        <v>8462</v>
      </c>
      <c r="B366" s="86" t="s">
        <v>9153</v>
      </c>
      <c r="C366" s="92" t="s">
        <v>8463</v>
      </c>
      <c r="D366" s="92" t="s">
        <v>9154</v>
      </c>
      <c r="E366" s="89">
        <v>5</v>
      </c>
      <c r="F366" s="89">
        <v>1</v>
      </c>
      <c r="G366" s="90">
        <f t="shared" si="10"/>
        <v>6</v>
      </c>
      <c r="H366" s="191">
        <v>43766</v>
      </c>
      <c r="I366" s="91">
        <v>210</v>
      </c>
    </row>
    <row r="367" spans="1:9" hidden="1" outlineLevel="1" x14ac:dyDescent="0.35">
      <c r="A367" s="83" t="s">
        <v>8462</v>
      </c>
      <c r="B367" s="86" t="s">
        <v>9155</v>
      </c>
      <c r="C367" s="92" t="s">
        <v>8463</v>
      </c>
      <c r="D367" s="92" t="s">
        <v>9156</v>
      </c>
      <c r="E367" s="89">
        <v>0</v>
      </c>
      <c r="F367" s="89">
        <v>2</v>
      </c>
      <c r="G367" s="90">
        <f t="shared" si="10"/>
        <v>2</v>
      </c>
      <c r="H367" s="191">
        <v>43766</v>
      </c>
      <c r="I367" s="91">
        <v>80</v>
      </c>
    </row>
    <row r="368" spans="1:9" hidden="1" outlineLevel="1" x14ac:dyDescent="0.35">
      <c r="A368" s="83" t="s">
        <v>8462</v>
      </c>
      <c r="B368" s="86" t="s">
        <v>9157</v>
      </c>
      <c r="C368" s="92" t="s">
        <v>8463</v>
      </c>
      <c r="D368" s="92" t="s">
        <v>9158</v>
      </c>
      <c r="E368" s="89">
        <v>2</v>
      </c>
      <c r="F368" s="89">
        <v>2</v>
      </c>
      <c r="G368" s="90">
        <f t="shared" si="10"/>
        <v>4</v>
      </c>
      <c r="H368" s="191">
        <v>43766</v>
      </c>
      <c r="I368" s="91">
        <v>200</v>
      </c>
    </row>
    <row r="369" spans="1:9" hidden="1" outlineLevel="1" x14ac:dyDescent="0.35">
      <c r="A369" s="83" t="s">
        <v>8462</v>
      </c>
      <c r="B369" s="86" t="s">
        <v>9159</v>
      </c>
      <c r="C369" s="92" t="s">
        <v>8463</v>
      </c>
      <c r="D369" s="92" t="s">
        <v>1309</v>
      </c>
      <c r="E369" s="89">
        <v>5</v>
      </c>
      <c r="F369" s="89">
        <v>1</v>
      </c>
      <c r="G369" s="90">
        <f t="shared" si="10"/>
        <v>6</v>
      </c>
      <c r="H369" s="191">
        <v>43766</v>
      </c>
      <c r="I369" s="91">
        <v>400</v>
      </c>
    </row>
    <row r="370" spans="1:9" hidden="1" outlineLevel="1" x14ac:dyDescent="0.35">
      <c r="A370" s="83" t="s">
        <v>8462</v>
      </c>
      <c r="B370" s="86" t="s">
        <v>9160</v>
      </c>
      <c r="C370" s="92" t="s">
        <v>8463</v>
      </c>
      <c r="D370" s="92" t="s">
        <v>2182</v>
      </c>
      <c r="E370" s="89">
        <v>4</v>
      </c>
      <c r="F370" s="89">
        <v>1</v>
      </c>
      <c r="G370" s="90">
        <f t="shared" si="10"/>
        <v>5</v>
      </c>
      <c r="H370" s="191">
        <v>43766</v>
      </c>
      <c r="I370" s="91">
        <v>300</v>
      </c>
    </row>
    <row r="371" spans="1:9" hidden="1" outlineLevel="1" x14ac:dyDescent="0.35">
      <c r="A371" s="83" t="s">
        <v>8462</v>
      </c>
      <c r="B371" s="86" t="s">
        <v>9161</v>
      </c>
      <c r="C371" s="92" t="s">
        <v>8463</v>
      </c>
      <c r="D371" s="92" t="s">
        <v>9162</v>
      </c>
      <c r="E371" s="89">
        <v>2</v>
      </c>
      <c r="F371" s="89">
        <v>2</v>
      </c>
      <c r="G371" s="90">
        <f t="shared" si="10"/>
        <v>4</v>
      </c>
      <c r="H371" s="191">
        <v>43766</v>
      </c>
      <c r="I371" s="91">
        <v>300</v>
      </c>
    </row>
    <row r="372" spans="1:9" hidden="1" outlineLevel="1" x14ac:dyDescent="0.35">
      <c r="A372" s="83" t="s">
        <v>8462</v>
      </c>
      <c r="B372" s="86" t="s">
        <v>9163</v>
      </c>
      <c r="C372" s="92" t="s">
        <v>8463</v>
      </c>
      <c r="D372" s="83" t="s">
        <v>9164</v>
      </c>
      <c r="E372" s="89">
        <v>2</v>
      </c>
      <c r="F372" s="89">
        <v>2</v>
      </c>
      <c r="G372" s="90">
        <f t="shared" si="10"/>
        <v>4</v>
      </c>
      <c r="H372" s="191">
        <v>43766</v>
      </c>
      <c r="I372" s="91">
        <v>150</v>
      </c>
    </row>
    <row r="373" spans="1:9" hidden="1" outlineLevel="1" x14ac:dyDescent="0.35">
      <c r="A373" s="83" t="s">
        <v>8462</v>
      </c>
      <c r="B373" s="86" t="s">
        <v>9165</v>
      </c>
      <c r="C373" s="92" t="s">
        <v>8463</v>
      </c>
      <c r="D373" s="83" t="s">
        <v>9166</v>
      </c>
      <c r="E373" s="89">
        <v>2</v>
      </c>
      <c r="F373" s="89">
        <v>1</v>
      </c>
      <c r="G373" s="90">
        <f t="shared" si="10"/>
        <v>3</v>
      </c>
      <c r="H373" s="191">
        <v>43766</v>
      </c>
      <c r="I373" s="91">
        <v>200</v>
      </c>
    </row>
    <row r="374" spans="1:9" hidden="1" outlineLevel="1" x14ac:dyDescent="0.35">
      <c r="A374" s="83" t="s">
        <v>8462</v>
      </c>
      <c r="B374" s="86" t="s">
        <v>9167</v>
      </c>
      <c r="C374" s="92" t="s">
        <v>8463</v>
      </c>
      <c r="D374" s="83" t="s">
        <v>9168</v>
      </c>
      <c r="E374" s="89">
        <v>6</v>
      </c>
      <c r="F374" s="89">
        <v>4</v>
      </c>
      <c r="G374" s="90">
        <f t="shared" si="10"/>
        <v>10</v>
      </c>
      <c r="H374" s="191">
        <v>43766</v>
      </c>
      <c r="I374" s="91">
        <v>120</v>
      </c>
    </row>
    <row r="375" spans="1:9" ht="15" collapsed="1" thickBot="1" x14ac:dyDescent="0.4">
      <c r="A375" s="84" t="s">
        <v>8462</v>
      </c>
      <c r="B375" s="87"/>
      <c r="C375" s="93" t="s">
        <v>8463</v>
      </c>
      <c r="D375" s="135">
        <f>COUNTA(D313:D374)</f>
        <v>62</v>
      </c>
      <c r="E375" s="135">
        <f>SUM(E313:E374)</f>
        <v>204</v>
      </c>
      <c r="F375" s="135">
        <f>SUM(F313:F374)</f>
        <v>144</v>
      </c>
      <c r="G375" s="135">
        <f>SUM(G313:G374)</f>
        <v>348</v>
      </c>
      <c r="H375" s="193">
        <v>43766</v>
      </c>
      <c r="I375" s="136">
        <f>AVERAGE(I313:I374)</f>
        <v>106.91935483870968</v>
      </c>
    </row>
    <row r="376" spans="1:9" hidden="1" outlineLevel="1" x14ac:dyDescent="0.35">
      <c r="A376" s="85" t="s">
        <v>8464</v>
      </c>
      <c r="B376" s="88" t="s">
        <v>9169</v>
      </c>
      <c r="C376" s="99" t="s">
        <v>8465</v>
      </c>
      <c r="D376" s="85" t="s">
        <v>7326</v>
      </c>
      <c r="E376" s="111">
        <v>5</v>
      </c>
      <c r="F376" s="111">
        <v>2</v>
      </c>
      <c r="G376" s="112">
        <f t="shared" ref="G376:G407" si="11">E376+F376</f>
        <v>7</v>
      </c>
      <c r="H376" s="191">
        <v>43752</v>
      </c>
      <c r="I376" s="123">
        <v>800</v>
      </c>
    </row>
    <row r="377" spans="1:9" hidden="1" outlineLevel="1" x14ac:dyDescent="0.35">
      <c r="A377" s="83" t="s">
        <v>8464</v>
      </c>
      <c r="B377" s="86" t="s">
        <v>9170</v>
      </c>
      <c r="C377" s="92" t="s">
        <v>8465</v>
      </c>
      <c r="D377" s="83" t="s">
        <v>9171</v>
      </c>
      <c r="E377" s="89">
        <v>6</v>
      </c>
      <c r="F377" s="89">
        <v>7</v>
      </c>
      <c r="G377" s="90">
        <f t="shared" si="11"/>
        <v>13</v>
      </c>
      <c r="H377" s="191">
        <v>43752</v>
      </c>
      <c r="I377" s="91">
        <v>200</v>
      </c>
    </row>
    <row r="378" spans="1:9" hidden="1" outlineLevel="1" x14ac:dyDescent="0.35">
      <c r="A378" s="83" t="s">
        <v>8464</v>
      </c>
      <c r="B378" s="86" t="s">
        <v>9172</v>
      </c>
      <c r="C378" s="92" t="s">
        <v>8465</v>
      </c>
      <c r="D378" s="83" t="s">
        <v>9173</v>
      </c>
      <c r="E378" s="89">
        <v>5</v>
      </c>
      <c r="F378" s="89">
        <v>6</v>
      </c>
      <c r="G378" s="90">
        <f t="shared" si="11"/>
        <v>11</v>
      </c>
      <c r="H378" s="191">
        <v>43752</v>
      </c>
      <c r="I378" s="91">
        <v>100</v>
      </c>
    </row>
    <row r="379" spans="1:9" hidden="1" outlineLevel="1" x14ac:dyDescent="0.35">
      <c r="A379" s="83" t="s">
        <v>8464</v>
      </c>
      <c r="B379" s="86" t="s">
        <v>9174</v>
      </c>
      <c r="C379" s="92" t="s">
        <v>8465</v>
      </c>
      <c r="D379" s="83" t="s">
        <v>9175</v>
      </c>
      <c r="E379" s="89">
        <v>10</v>
      </c>
      <c r="F379" s="89">
        <v>12</v>
      </c>
      <c r="G379" s="90">
        <f t="shared" si="11"/>
        <v>22</v>
      </c>
      <c r="H379" s="191">
        <v>43752</v>
      </c>
      <c r="I379" s="91">
        <v>800</v>
      </c>
    </row>
    <row r="380" spans="1:9" hidden="1" outlineLevel="1" x14ac:dyDescent="0.35">
      <c r="A380" s="83" t="s">
        <v>8464</v>
      </c>
      <c r="B380" s="86" t="s">
        <v>9176</v>
      </c>
      <c r="C380" s="92" t="s">
        <v>8465</v>
      </c>
      <c r="D380" s="83" t="s">
        <v>9177</v>
      </c>
      <c r="E380" s="89">
        <v>6</v>
      </c>
      <c r="F380" s="89">
        <v>8</v>
      </c>
      <c r="G380" s="90">
        <f t="shared" si="11"/>
        <v>14</v>
      </c>
      <c r="H380" s="191">
        <v>43752</v>
      </c>
      <c r="I380" s="91">
        <v>400</v>
      </c>
    </row>
    <row r="381" spans="1:9" hidden="1" outlineLevel="1" x14ac:dyDescent="0.35">
      <c r="A381" s="83" t="s">
        <v>8464</v>
      </c>
      <c r="B381" s="86" t="s">
        <v>9178</v>
      </c>
      <c r="C381" s="92" t="s">
        <v>8465</v>
      </c>
      <c r="D381" s="83" t="s">
        <v>9179</v>
      </c>
      <c r="E381" s="89">
        <v>4</v>
      </c>
      <c r="F381" s="89">
        <v>6</v>
      </c>
      <c r="G381" s="90">
        <f t="shared" si="11"/>
        <v>10</v>
      </c>
      <c r="H381" s="191">
        <v>43752</v>
      </c>
      <c r="I381" s="91">
        <v>200</v>
      </c>
    </row>
    <row r="382" spans="1:9" hidden="1" outlineLevel="1" x14ac:dyDescent="0.35">
      <c r="A382" s="83" t="s">
        <v>8464</v>
      </c>
      <c r="B382" s="86" t="s">
        <v>9180</v>
      </c>
      <c r="C382" s="92" t="s">
        <v>8465</v>
      </c>
      <c r="D382" s="83" t="s">
        <v>9181</v>
      </c>
      <c r="E382" s="89">
        <v>2</v>
      </c>
      <c r="F382" s="89">
        <v>4</v>
      </c>
      <c r="G382" s="90">
        <f t="shared" si="11"/>
        <v>6</v>
      </c>
      <c r="H382" s="191">
        <v>43752</v>
      </c>
      <c r="I382" s="91">
        <v>200</v>
      </c>
    </row>
    <row r="383" spans="1:9" hidden="1" outlineLevel="1" x14ac:dyDescent="0.35">
      <c r="A383" s="83" t="s">
        <v>8464</v>
      </c>
      <c r="B383" s="86" t="s">
        <v>9182</v>
      </c>
      <c r="C383" s="92" t="s">
        <v>8465</v>
      </c>
      <c r="D383" s="83" t="s">
        <v>9183</v>
      </c>
      <c r="E383" s="89">
        <v>6</v>
      </c>
      <c r="F383" s="89">
        <v>9</v>
      </c>
      <c r="G383" s="90">
        <f t="shared" si="11"/>
        <v>15</v>
      </c>
      <c r="H383" s="191">
        <v>43752</v>
      </c>
      <c r="I383" s="91">
        <v>500</v>
      </c>
    </row>
    <row r="384" spans="1:9" hidden="1" outlineLevel="1" x14ac:dyDescent="0.35">
      <c r="A384" s="83" t="s">
        <v>8464</v>
      </c>
      <c r="B384" s="86" t="s">
        <v>9184</v>
      </c>
      <c r="C384" s="92" t="s">
        <v>8465</v>
      </c>
      <c r="D384" s="83" t="s">
        <v>9185</v>
      </c>
      <c r="E384" s="89">
        <v>3</v>
      </c>
      <c r="F384" s="89">
        <v>5</v>
      </c>
      <c r="G384" s="90">
        <f t="shared" si="11"/>
        <v>8</v>
      </c>
      <c r="H384" s="191">
        <v>43752</v>
      </c>
      <c r="I384" s="91">
        <v>700</v>
      </c>
    </row>
    <row r="385" spans="1:9" hidden="1" outlineLevel="1" x14ac:dyDescent="0.35">
      <c r="A385" s="83" t="s">
        <v>8464</v>
      </c>
      <c r="B385" s="86" t="s">
        <v>9186</v>
      </c>
      <c r="C385" s="92" t="s">
        <v>8465</v>
      </c>
      <c r="D385" s="92" t="s">
        <v>9187</v>
      </c>
      <c r="E385" s="89">
        <v>5</v>
      </c>
      <c r="F385" s="89">
        <v>7</v>
      </c>
      <c r="G385" s="90">
        <f t="shared" si="11"/>
        <v>12</v>
      </c>
      <c r="H385" s="191">
        <v>43752</v>
      </c>
      <c r="I385" s="91">
        <v>200</v>
      </c>
    </row>
    <row r="386" spans="1:9" hidden="1" outlineLevel="1" x14ac:dyDescent="0.35">
      <c r="A386" s="83" t="s">
        <v>8464</v>
      </c>
      <c r="B386" s="86" t="s">
        <v>9188</v>
      </c>
      <c r="C386" s="92" t="s">
        <v>8465</v>
      </c>
      <c r="D386" s="92" t="s">
        <v>9189</v>
      </c>
      <c r="E386" s="89">
        <v>2</v>
      </c>
      <c r="F386" s="89">
        <v>4</v>
      </c>
      <c r="G386" s="90">
        <f t="shared" si="11"/>
        <v>6</v>
      </c>
      <c r="H386" s="191">
        <v>43752</v>
      </c>
      <c r="I386" s="91">
        <v>300</v>
      </c>
    </row>
    <row r="387" spans="1:9" hidden="1" outlineLevel="1" x14ac:dyDescent="0.35">
      <c r="A387" s="83" t="s">
        <v>8464</v>
      </c>
      <c r="B387" s="86" t="s">
        <v>9190</v>
      </c>
      <c r="C387" s="92" t="s">
        <v>8465</v>
      </c>
      <c r="D387" s="92" t="s">
        <v>9191</v>
      </c>
      <c r="E387" s="89">
        <v>1</v>
      </c>
      <c r="F387" s="89">
        <v>3</v>
      </c>
      <c r="G387" s="90">
        <f t="shared" si="11"/>
        <v>4</v>
      </c>
      <c r="H387" s="191">
        <v>43752</v>
      </c>
      <c r="I387" s="91">
        <v>400</v>
      </c>
    </row>
    <row r="388" spans="1:9" hidden="1" outlineLevel="1" x14ac:dyDescent="0.35">
      <c r="A388" s="83" t="s">
        <v>8464</v>
      </c>
      <c r="B388" s="86" t="s">
        <v>9192</v>
      </c>
      <c r="C388" s="92" t="s">
        <v>8465</v>
      </c>
      <c r="D388" s="92" t="s">
        <v>9193</v>
      </c>
      <c r="E388" s="89">
        <v>4</v>
      </c>
      <c r="F388" s="89">
        <v>6</v>
      </c>
      <c r="G388" s="90">
        <f t="shared" si="11"/>
        <v>10</v>
      </c>
      <c r="H388" s="191">
        <v>43752</v>
      </c>
      <c r="I388" s="91">
        <v>400</v>
      </c>
    </row>
    <row r="389" spans="1:9" hidden="1" outlineLevel="1" x14ac:dyDescent="0.35">
      <c r="A389" s="83" t="s">
        <v>8464</v>
      </c>
      <c r="B389" s="86" t="s">
        <v>9194</v>
      </c>
      <c r="C389" s="92" t="s">
        <v>8465</v>
      </c>
      <c r="D389" s="92" t="s">
        <v>9195</v>
      </c>
      <c r="E389" s="89">
        <v>9</v>
      </c>
      <c r="F389" s="89">
        <v>2</v>
      </c>
      <c r="G389" s="90">
        <f t="shared" si="11"/>
        <v>11</v>
      </c>
      <c r="H389" s="191">
        <v>43752</v>
      </c>
      <c r="I389" s="91">
        <v>600</v>
      </c>
    </row>
    <row r="390" spans="1:9" hidden="1" outlineLevel="1" x14ac:dyDescent="0.35">
      <c r="A390" s="83" t="s">
        <v>8464</v>
      </c>
      <c r="B390" s="86" t="s">
        <v>9196</v>
      </c>
      <c r="C390" s="92" t="s">
        <v>8465</v>
      </c>
      <c r="D390" s="92" t="s">
        <v>9197</v>
      </c>
      <c r="E390" s="89">
        <v>6</v>
      </c>
      <c r="F390" s="89">
        <v>6</v>
      </c>
      <c r="G390" s="90">
        <f t="shared" si="11"/>
        <v>12</v>
      </c>
      <c r="H390" s="191">
        <v>43752</v>
      </c>
      <c r="I390" s="91">
        <v>300</v>
      </c>
    </row>
    <row r="391" spans="1:9" hidden="1" outlineLevel="1" x14ac:dyDescent="0.35">
      <c r="A391" s="83" t="s">
        <v>8464</v>
      </c>
      <c r="B391" s="86" t="s">
        <v>9198</v>
      </c>
      <c r="C391" s="92" t="s">
        <v>8465</v>
      </c>
      <c r="D391" s="92" t="s">
        <v>9199</v>
      </c>
      <c r="E391" s="89">
        <v>8</v>
      </c>
      <c r="F391" s="89">
        <v>12</v>
      </c>
      <c r="G391" s="90">
        <f t="shared" si="11"/>
        <v>20</v>
      </c>
      <c r="H391" s="191">
        <v>43752</v>
      </c>
      <c r="I391" s="91">
        <v>400</v>
      </c>
    </row>
    <row r="392" spans="1:9" hidden="1" outlineLevel="1" x14ac:dyDescent="0.35">
      <c r="A392" s="83" t="s">
        <v>8464</v>
      </c>
      <c r="B392" s="86" t="s">
        <v>9200</v>
      </c>
      <c r="C392" s="92" t="s">
        <v>8465</v>
      </c>
      <c r="D392" s="92" t="s">
        <v>9201</v>
      </c>
      <c r="E392" s="89">
        <v>1</v>
      </c>
      <c r="F392" s="89">
        <v>2</v>
      </c>
      <c r="G392" s="90">
        <f t="shared" si="11"/>
        <v>3</v>
      </c>
      <c r="H392" s="191">
        <v>43752</v>
      </c>
      <c r="I392" s="91">
        <v>200</v>
      </c>
    </row>
    <row r="393" spans="1:9" hidden="1" outlineLevel="1" x14ac:dyDescent="0.35">
      <c r="A393" s="83" t="s">
        <v>8464</v>
      </c>
      <c r="B393" s="86" t="s">
        <v>9202</v>
      </c>
      <c r="C393" s="92" t="s">
        <v>8465</v>
      </c>
      <c r="D393" s="92" t="s">
        <v>9203</v>
      </c>
      <c r="E393" s="89">
        <v>3</v>
      </c>
      <c r="F393" s="89">
        <v>4</v>
      </c>
      <c r="G393" s="90">
        <f t="shared" si="11"/>
        <v>7</v>
      </c>
      <c r="H393" s="191">
        <v>43752</v>
      </c>
      <c r="I393" s="91">
        <v>200</v>
      </c>
    </row>
    <row r="394" spans="1:9" hidden="1" outlineLevel="1" x14ac:dyDescent="0.35">
      <c r="A394" s="83" t="s">
        <v>8464</v>
      </c>
      <c r="B394" s="86" t="s">
        <v>9204</v>
      </c>
      <c r="C394" s="92" t="s">
        <v>8465</v>
      </c>
      <c r="D394" s="92" t="s">
        <v>5852</v>
      </c>
      <c r="E394" s="89">
        <v>2</v>
      </c>
      <c r="F394" s="89">
        <v>4</v>
      </c>
      <c r="G394" s="90">
        <f t="shared" si="11"/>
        <v>6</v>
      </c>
      <c r="H394" s="191">
        <v>43752</v>
      </c>
      <c r="I394" s="91">
        <v>400</v>
      </c>
    </row>
    <row r="395" spans="1:9" hidden="1" outlineLevel="1" x14ac:dyDescent="0.35">
      <c r="A395" s="83" t="s">
        <v>8464</v>
      </c>
      <c r="B395" s="86" t="s">
        <v>9205</v>
      </c>
      <c r="C395" s="92" t="s">
        <v>8465</v>
      </c>
      <c r="D395" s="83" t="s">
        <v>9206</v>
      </c>
      <c r="E395" s="89">
        <v>2</v>
      </c>
      <c r="F395" s="89">
        <v>5</v>
      </c>
      <c r="G395" s="90">
        <f t="shared" si="11"/>
        <v>7</v>
      </c>
      <c r="H395" s="191">
        <v>43752</v>
      </c>
      <c r="I395" s="91">
        <v>300</v>
      </c>
    </row>
    <row r="396" spans="1:9" hidden="1" outlineLevel="1" x14ac:dyDescent="0.35">
      <c r="A396" s="83" t="s">
        <v>8464</v>
      </c>
      <c r="B396" s="86" t="s">
        <v>9207</v>
      </c>
      <c r="C396" s="92" t="s">
        <v>8465</v>
      </c>
      <c r="D396" s="83" t="s">
        <v>9208</v>
      </c>
      <c r="E396" s="89">
        <v>2</v>
      </c>
      <c r="F396" s="89">
        <v>4</v>
      </c>
      <c r="G396" s="90">
        <f t="shared" si="11"/>
        <v>6</v>
      </c>
      <c r="H396" s="191">
        <v>43752</v>
      </c>
      <c r="I396" s="91">
        <v>700</v>
      </c>
    </row>
    <row r="397" spans="1:9" hidden="1" outlineLevel="1" x14ac:dyDescent="0.35">
      <c r="A397" s="83" t="s">
        <v>8464</v>
      </c>
      <c r="B397" s="86" t="s">
        <v>9209</v>
      </c>
      <c r="C397" s="92" t="s">
        <v>8465</v>
      </c>
      <c r="D397" s="83" t="s">
        <v>9210</v>
      </c>
      <c r="E397" s="89">
        <v>1</v>
      </c>
      <c r="F397" s="89">
        <v>2</v>
      </c>
      <c r="G397" s="90">
        <f t="shared" si="11"/>
        <v>3</v>
      </c>
      <c r="H397" s="191">
        <v>43752</v>
      </c>
      <c r="I397" s="91">
        <v>500</v>
      </c>
    </row>
    <row r="398" spans="1:9" hidden="1" outlineLevel="1" x14ac:dyDescent="0.35">
      <c r="A398" s="83" t="s">
        <v>8464</v>
      </c>
      <c r="B398" s="86" t="s">
        <v>9211</v>
      </c>
      <c r="C398" s="92" t="s">
        <v>8465</v>
      </c>
      <c r="D398" s="83" t="s">
        <v>9212</v>
      </c>
      <c r="E398" s="89">
        <v>9</v>
      </c>
      <c r="F398" s="89">
        <v>11</v>
      </c>
      <c r="G398" s="90">
        <f t="shared" si="11"/>
        <v>20</v>
      </c>
      <c r="H398" s="191">
        <v>43752</v>
      </c>
      <c r="I398" s="91">
        <v>300</v>
      </c>
    </row>
    <row r="399" spans="1:9" hidden="1" outlineLevel="1" x14ac:dyDescent="0.35">
      <c r="A399" s="83" t="s">
        <v>8464</v>
      </c>
      <c r="B399" s="86" t="s">
        <v>9213</v>
      </c>
      <c r="C399" s="92" t="s">
        <v>8465</v>
      </c>
      <c r="D399" s="92" t="s">
        <v>9214</v>
      </c>
      <c r="E399" s="89">
        <v>2</v>
      </c>
      <c r="F399" s="89">
        <v>3</v>
      </c>
      <c r="G399" s="90">
        <f t="shared" si="11"/>
        <v>5</v>
      </c>
      <c r="H399" s="191">
        <v>43752</v>
      </c>
      <c r="I399" s="91">
        <v>200</v>
      </c>
    </row>
    <row r="400" spans="1:9" hidden="1" outlineLevel="1" x14ac:dyDescent="0.35">
      <c r="A400" s="83" t="s">
        <v>8464</v>
      </c>
      <c r="B400" s="86" t="s">
        <v>9215</v>
      </c>
      <c r="C400" s="92" t="s">
        <v>8465</v>
      </c>
      <c r="D400" s="92" t="s">
        <v>9216</v>
      </c>
      <c r="E400" s="89">
        <v>5</v>
      </c>
      <c r="F400" s="89">
        <v>6</v>
      </c>
      <c r="G400" s="90">
        <f t="shared" si="11"/>
        <v>11</v>
      </c>
      <c r="H400" s="191">
        <v>43752</v>
      </c>
      <c r="I400" s="91">
        <v>500</v>
      </c>
    </row>
    <row r="401" spans="1:9" hidden="1" outlineLevel="1" x14ac:dyDescent="0.35">
      <c r="A401" s="83" t="s">
        <v>8464</v>
      </c>
      <c r="B401" s="86" t="s">
        <v>9217</v>
      </c>
      <c r="C401" s="92" t="s">
        <v>8465</v>
      </c>
      <c r="D401" s="92" t="s">
        <v>9218</v>
      </c>
      <c r="E401" s="89">
        <v>2</v>
      </c>
      <c r="F401" s="89">
        <v>5</v>
      </c>
      <c r="G401" s="90">
        <f t="shared" si="11"/>
        <v>7</v>
      </c>
      <c r="H401" s="191">
        <v>43752</v>
      </c>
      <c r="I401" s="91">
        <v>300</v>
      </c>
    </row>
    <row r="402" spans="1:9" hidden="1" outlineLevel="1" x14ac:dyDescent="0.35">
      <c r="A402" s="83" t="s">
        <v>8464</v>
      </c>
      <c r="B402" s="86" t="s">
        <v>9219</v>
      </c>
      <c r="C402" s="92" t="s">
        <v>8465</v>
      </c>
      <c r="D402" s="92" t="s">
        <v>9220</v>
      </c>
      <c r="E402" s="89">
        <v>1</v>
      </c>
      <c r="F402" s="89">
        <v>3</v>
      </c>
      <c r="G402" s="90">
        <f t="shared" si="11"/>
        <v>4</v>
      </c>
      <c r="H402" s="191">
        <v>43752</v>
      </c>
      <c r="I402" s="91">
        <v>400</v>
      </c>
    </row>
    <row r="403" spans="1:9" hidden="1" outlineLevel="1" x14ac:dyDescent="0.35">
      <c r="A403" s="83" t="s">
        <v>8464</v>
      </c>
      <c r="B403" s="86" t="s">
        <v>9221</v>
      </c>
      <c r="C403" s="92" t="s">
        <v>8465</v>
      </c>
      <c r="D403" s="92" t="s">
        <v>9222</v>
      </c>
      <c r="E403" s="89">
        <v>10</v>
      </c>
      <c r="F403" s="89">
        <v>5</v>
      </c>
      <c r="G403" s="90">
        <f t="shared" si="11"/>
        <v>15</v>
      </c>
      <c r="H403" s="191">
        <v>43752</v>
      </c>
      <c r="I403" s="91">
        <v>300</v>
      </c>
    </row>
    <row r="404" spans="1:9" hidden="1" outlineLevel="1" x14ac:dyDescent="0.35">
      <c r="A404" s="83" t="s">
        <v>8464</v>
      </c>
      <c r="B404" s="86" t="s">
        <v>9223</v>
      </c>
      <c r="C404" s="92" t="s">
        <v>8465</v>
      </c>
      <c r="D404" s="92" t="s">
        <v>9224</v>
      </c>
      <c r="E404" s="89">
        <v>2</v>
      </c>
      <c r="F404" s="89">
        <v>5</v>
      </c>
      <c r="G404" s="90">
        <f t="shared" si="11"/>
        <v>7</v>
      </c>
      <c r="H404" s="191">
        <v>43752</v>
      </c>
      <c r="I404" s="91">
        <v>200</v>
      </c>
    </row>
    <row r="405" spans="1:9" hidden="1" outlineLevel="1" x14ac:dyDescent="0.35">
      <c r="A405" s="83" t="s">
        <v>8464</v>
      </c>
      <c r="B405" s="86" t="s">
        <v>9225</v>
      </c>
      <c r="C405" s="92" t="s">
        <v>8465</v>
      </c>
      <c r="D405" s="92" t="s">
        <v>9226</v>
      </c>
      <c r="E405" s="89">
        <v>1</v>
      </c>
      <c r="F405" s="89">
        <v>3</v>
      </c>
      <c r="G405" s="90">
        <f t="shared" si="11"/>
        <v>4</v>
      </c>
      <c r="H405" s="191">
        <v>43752</v>
      </c>
      <c r="I405" s="91">
        <v>300</v>
      </c>
    </row>
    <row r="406" spans="1:9" hidden="1" outlineLevel="1" x14ac:dyDescent="0.35">
      <c r="A406" s="83" t="s">
        <v>8464</v>
      </c>
      <c r="B406" s="86" t="s">
        <v>9227</v>
      </c>
      <c r="C406" s="92" t="s">
        <v>8465</v>
      </c>
      <c r="D406" s="92" t="s">
        <v>9228</v>
      </c>
      <c r="E406" s="89">
        <v>8</v>
      </c>
      <c r="F406" s="89">
        <v>11</v>
      </c>
      <c r="G406" s="90">
        <f t="shared" si="11"/>
        <v>19</v>
      </c>
      <c r="H406" s="191">
        <v>43752</v>
      </c>
      <c r="I406" s="91">
        <v>300</v>
      </c>
    </row>
    <row r="407" spans="1:9" hidden="1" outlineLevel="1" x14ac:dyDescent="0.35">
      <c r="A407" s="83" t="s">
        <v>8464</v>
      </c>
      <c r="B407" s="86" t="s">
        <v>9229</v>
      </c>
      <c r="C407" s="92" t="s">
        <v>8465</v>
      </c>
      <c r="D407" s="92" t="s">
        <v>9230</v>
      </c>
      <c r="E407" s="89">
        <v>9</v>
      </c>
      <c r="F407" s="89">
        <v>11</v>
      </c>
      <c r="G407" s="90">
        <f t="shared" si="11"/>
        <v>20</v>
      </c>
      <c r="H407" s="191">
        <v>43752</v>
      </c>
      <c r="I407" s="91">
        <v>500</v>
      </c>
    </row>
    <row r="408" spans="1:9" hidden="1" outlineLevel="1" x14ac:dyDescent="0.35">
      <c r="A408" s="83" t="s">
        <v>8464</v>
      </c>
      <c r="B408" s="86" t="s">
        <v>9231</v>
      </c>
      <c r="C408" s="92" t="s">
        <v>8465</v>
      </c>
      <c r="D408" s="92" t="s">
        <v>9232</v>
      </c>
      <c r="E408" s="89">
        <v>8</v>
      </c>
      <c r="F408" s="89">
        <v>2</v>
      </c>
      <c r="G408" s="90">
        <f t="shared" ref="G408:G439" si="12">E408+F408</f>
        <v>10</v>
      </c>
      <c r="H408" s="191">
        <v>43752</v>
      </c>
      <c r="I408" s="91">
        <v>800</v>
      </c>
    </row>
    <row r="409" spans="1:9" hidden="1" outlineLevel="1" x14ac:dyDescent="0.35">
      <c r="A409" s="83" t="s">
        <v>8464</v>
      </c>
      <c r="B409" s="86" t="s">
        <v>9233</v>
      </c>
      <c r="C409" s="92" t="s">
        <v>8465</v>
      </c>
      <c r="D409" s="92" t="s">
        <v>4227</v>
      </c>
      <c r="E409" s="89">
        <v>13</v>
      </c>
      <c r="F409" s="89">
        <v>13</v>
      </c>
      <c r="G409" s="90">
        <f t="shared" si="12"/>
        <v>26</v>
      </c>
      <c r="H409" s="191">
        <v>43752</v>
      </c>
      <c r="I409" s="91">
        <v>500</v>
      </c>
    </row>
    <row r="410" spans="1:9" hidden="1" outlineLevel="1" x14ac:dyDescent="0.35">
      <c r="A410" s="83" t="s">
        <v>8464</v>
      </c>
      <c r="B410" s="86" t="s">
        <v>9234</v>
      </c>
      <c r="C410" s="92" t="s">
        <v>8465</v>
      </c>
      <c r="D410" s="92" t="s">
        <v>9235</v>
      </c>
      <c r="E410" s="89">
        <v>8</v>
      </c>
      <c r="F410" s="89">
        <v>10</v>
      </c>
      <c r="G410" s="90">
        <f t="shared" si="12"/>
        <v>18</v>
      </c>
      <c r="H410" s="191">
        <v>43752</v>
      </c>
      <c r="I410" s="91">
        <v>500</v>
      </c>
    </row>
    <row r="411" spans="1:9" hidden="1" outlineLevel="1" x14ac:dyDescent="0.35">
      <c r="A411" s="83" t="s">
        <v>8464</v>
      </c>
      <c r="B411" s="86" t="s">
        <v>9236</v>
      </c>
      <c r="C411" s="92" t="s">
        <v>8465</v>
      </c>
      <c r="D411" s="92" t="s">
        <v>9237</v>
      </c>
      <c r="E411" s="89">
        <v>5</v>
      </c>
      <c r="F411" s="89">
        <v>7</v>
      </c>
      <c r="G411" s="90">
        <f t="shared" si="12"/>
        <v>12</v>
      </c>
      <c r="H411" s="191">
        <v>43752</v>
      </c>
      <c r="I411" s="91">
        <v>300</v>
      </c>
    </row>
    <row r="412" spans="1:9" hidden="1" outlineLevel="1" x14ac:dyDescent="0.35">
      <c r="A412" s="83" t="s">
        <v>8464</v>
      </c>
      <c r="B412" s="86" t="s">
        <v>9238</v>
      </c>
      <c r="C412" s="92" t="s">
        <v>8465</v>
      </c>
      <c r="D412" s="92" t="s">
        <v>714</v>
      </c>
      <c r="E412" s="89">
        <v>5</v>
      </c>
      <c r="F412" s="89">
        <v>6</v>
      </c>
      <c r="G412" s="90">
        <f t="shared" si="12"/>
        <v>11</v>
      </c>
      <c r="H412" s="191">
        <v>43752</v>
      </c>
      <c r="I412" s="91">
        <v>300</v>
      </c>
    </row>
    <row r="413" spans="1:9" hidden="1" outlineLevel="1" x14ac:dyDescent="0.35">
      <c r="A413" s="83" t="s">
        <v>8464</v>
      </c>
      <c r="B413" s="86" t="s">
        <v>9239</v>
      </c>
      <c r="C413" s="92" t="s">
        <v>8465</v>
      </c>
      <c r="D413" s="92" t="s">
        <v>9240</v>
      </c>
      <c r="E413" s="89">
        <v>6</v>
      </c>
      <c r="F413" s="89">
        <v>8</v>
      </c>
      <c r="G413" s="90">
        <f t="shared" si="12"/>
        <v>14</v>
      </c>
      <c r="H413" s="191">
        <v>43752</v>
      </c>
      <c r="I413" s="91">
        <v>400</v>
      </c>
    </row>
    <row r="414" spans="1:9" hidden="1" outlineLevel="1" x14ac:dyDescent="0.35">
      <c r="A414" s="83" t="s">
        <v>8464</v>
      </c>
      <c r="B414" s="86" t="s">
        <v>9241</v>
      </c>
      <c r="C414" s="92" t="s">
        <v>8465</v>
      </c>
      <c r="D414" s="92" t="s">
        <v>9242</v>
      </c>
      <c r="E414" s="89">
        <v>4</v>
      </c>
      <c r="F414" s="89">
        <v>6</v>
      </c>
      <c r="G414" s="90">
        <f t="shared" si="12"/>
        <v>10</v>
      </c>
      <c r="H414" s="191">
        <v>43752</v>
      </c>
      <c r="I414" s="91">
        <v>400</v>
      </c>
    </row>
    <row r="415" spans="1:9" hidden="1" outlineLevel="1" x14ac:dyDescent="0.35">
      <c r="A415" s="83" t="s">
        <v>8464</v>
      </c>
      <c r="B415" s="86" t="s">
        <v>9243</v>
      </c>
      <c r="C415" s="92" t="s">
        <v>8465</v>
      </c>
      <c r="D415" s="92" t="s">
        <v>9244</v>
      </c>
      <c r="E415" s="89">
        <v>7</v>
      </c>
      <c r="F415" s="89">
        <v>2</v>
      </c>
      <c r="G415" s="90">
        <f t="shared" si="12"/>
        <v>9</v>
      </c>
      <c r="H415" s="191">
        <v>43752</v>
      </c>
      <c r="I415" s="91">
        <v>700</v>
      </c>
    </row>
    <row r="416" spans="1:9" hidden="1" outlineLevel="1" x14ac:dyDescent="0.35">
      <c r="A416" s="83" t="s">
        <v>8464</v>
      </c>
      <c r="B416" s="86" t="s">
        <v>9245</v>
      </c>
      <c r="C416" s="92" t="s">
        <v>8465</v>
      </c>
      <c r="D416" s="92" t="s">
        <v>5631</v>
      </c>
      <c r="E416" s="89">
        <v>4</v>
      </c>
      <c r="F416" s="89">
        <v>6</v>
      </c>
      <c r="G416" s="90">
        <f t="shared" si="12"/>
        <v>10</v>
      </c>
      <c r="H416" s="191">
        <v>43752</v>
      </c>
      <c r="I416" s="91">
        <v>500</v>
      </c>
    </row>
    <row r="417" spans="1:9" hidden="1" outlineLevel="1" x14ac:dyDescent="0.35">
      <c r="A417" s="83" t="s">
        <v>8464</v>
      </c>
      <c r="B417" s="86" t="s">
        <v>9246</v>
      </c>
      <c r="C417" s="92" t="s">
        <v>8465</v>
      </c>
      <c r="D417" s="92" t="s">
        <v>9247</v>
      </c>
      <c r="E417" s="89">
        <v>12</v>
      </c>
      <c r="F417" s="89">
        <v>12</v>
      </c>
      <c r="G417" s="90">
        <f t="shared" si="12"/>
        <v>24</v>
      </c>
      <c r="H417" s="191">
        <v>43752</v>
      </c>
      <c r="I417" s="91">
        <v>400</v>
      </c>
    </row>
    <row r="418" spans="1:9" hidden="1" outlineLevel="1" x14ac:dyDescent="0.35">
      <c r="A418" s="83" t="s">
        <v>8464</v>
      </c>
      <c r="B418" s="86" t="s">
        <v>9248</v>
      </c>
      <c r="C418" s="92" t="s">
        <v>8465</v>
      </c>
      <c r="D418" s="83" t="s">
        <v>9249</v>
      </c>
      <c r="E418" s="89">
        <v>9</v>
      </c>
      <c r="F418" s="89">
        <v>12</v>
      </c>
      <c r="G418" s="90">
        <f t="shared" si="12"/>
        <v>21</v>
      </c>
      <c r="H418" s="191">
        <v>43752</v>
      </c>
      <c r="I418" s="91">
        <v>300</v>
      </c>
    </row>
    <row r="419" spans="1:9" hidden="1" outlineLevel="1" x14ac:dyDescent="0.35">
      <c r="A419" s="83" t="s">
        <v>8464</v>
      </c>
      <c r="B419" s="86" t="s">
        <v>9250</v>
      </c>
      <c r="C419" s="92" t="s">
        <v>8465</v>
      </c>
      <c r="D419" s="92" t="s">
        <v>9251</v>
      </c>
      <c r="E419" s="89">
        <v>2</v>
      </c>
      <c r="F419" s="89">
        <v>4</v>
      </c>
      <c r="G419" s="90">
        <f t="shared" si="12"/>
        <v>6</v>
      </c>
      <c r="H419" s="191">
        <v>43752</v>
      </c>
      <c r="I419" s="91">
        <v>600</v>
      </c>
    </row>
    <row r="420" spans="1:9" hidden="1" outlineLevel="1" x14ac:dyDescent="0.35">
      <c r="A420" s="83" t="s">
        <v>8464</v>
      </c>
      <c r="B420" s="86" t="s">
        <v>9252</v>
      </c>
      <c r="C420" s="92" t="s">
        <v>8465</v>
      </c>
      <c r="D420" s="92" t="s">
        <v>9253</v>
      </c>
      <c r="E420" s="89">
        <v>2</v>
      </c>
      <c r="F420" s="89">
        <v>6</v>
      </c>
      <c r="G420" s="90">
        <f t="shared" si="12"/>
        <v>8</v>
      </c>
      <c r="H420" s="191">
        <v>43752</v>
      </c>
      <c r="I420" s="91">
        <v>600</v>
      </c>
    </row>
    <row r="421" spans="1:9" hidden="1" outlineLevel="1" x14ac:dyDescent="0.35">
      <c r="A421" s="83" t="s">
        <v>8464</v>
      </c>
      <c r="B421" s="86" t="s">
        <v>9254</v>
      </c>
      <c r="C421" s="92" t="s">
        <v>8465</v>
      </c>
      <c r="D421" s="92" t="s">
        <v>9255</v>
      </c>
      <c r="E421" s="89">
        <v>0</v>
      </c>
      <c r="F421" s="89">
        <v>2</v>
      </c>
      <c r="G421" s="90">
        <f t="shared" si="12"/>
        <v>2</v>
      </c>
      <c r="H421" s="191">
        <v>43752</v>
      </c>
      <c r="I421" s="91">
        <v>700</v>
      </c>
    </row>
    <row r="422" spans="1:9" hidden="1" outlineLevel="1" x14ac:dyDescent="0.35">
      <c r="A422" s="83" t="s">
        <v>8464</v>
      </c>
      <c r="B422" s="86" t="s">
        <v>9256</v>
      </c>
      <c r="C422" s="92" t="s">
        <v>8465</v>
      </c>
      <c r="D422" s="92" t="s">
        <v>9257</v>
      </c>
      <c r="E422" s="89">
        <v>6</v>
      </c>
      <c r="F422" s="89">
        <v>8</v>
      </c>
      <c r="G422" s="90">
        <f t="shared" si="12"/>
        <v>14</v>
      </c>
      <c r="H422" s="191">
        <v>43752</v>
      </c>
      <c r="I422" s="91">
        <v>600</v>
      </c>
    </row>
    <row r="423" spans="1:9" hidden="1" outlineLevel="1" x14ac:dyDescent="0.35">
      <c r="A423" s="83" t="s">
        <v>8464</v>
      </c>
      <c r="B423" s="86" t="s">
        <v>9258</v>
      </c>
      <c r="C423" s="92" t="s">
        <v>8465</v>
      </c>
      <c r="D423" s="92" t="s">
        <v>9259</v>
      </c>
      <c r="E423" s="89">
        <v>10</v>
      </c>
      <c r="F423" s="89">
        <v>11</v>
      </c>
      <c r="G423" s="90">
        <f t="shared" si="12"/>
        <v>21</v>
      </c>
      <c r="H423" s="191">
        <v>43752</v>
      </c>
      <c r="I423" s="91">
        <v>800</v>
      </c>
    </row>
    <row r="424" spans="1:9" hidden="1" outlineLevel="1" x14ac:dyDescent="0.35">
      <c r="A424" s="83" t="s">
        <v>8464</v>
      </c>
      <c r="B424" s="86" t="s">
        <v>9260</v>
      </c>
      <c r="C424" s="92" t="s">
        <v>8465</v>
      </c>
      <c r="D424" s="92" t="s">
        <v>9261</v>
      </c>
      <c r="E424" s="89">
        <v>7</v>
      </c>
      <c r="F424" s="89">
        <v>6</v>
      </c>
      <c r="G424" s="90">
        <f t="shared" si="12"/>
        <v>13</v>
      </c>
      <c r="H424" s="191">
        <v>43752</v>
      </c>
      <c r="I424" s="91">
        <v>400</v>
      </c>
    </row>
    <row r="425" spans="1:9" hidden="1" outlineLevel="1" x14ac:dyDescent="0.35">
      <c r="A425" s="83" t="s">
        <v>8464</v>
      </c>
      <c r="B425" s="86" t="s">
        <v>9262</v>
      </c>
      <c r="C425" s="92" t="s">
        <v>8465</v>
      </c>
      <c r="D425" s="92" t="s">
        <v>9263</v>
      </c>
      <c r="E425" s="89">
        <v>2</v>
      </c>
      <c r="F425" s="89">
        <v>5</v>
      </c>
      <c r="G425" s="90">
        <f t="shared" si="12"/>
        <v>7</v>
      </c>
      <c r="H425" s="191">
        <v>43752</v>
      </c>
      <c r="I425" s="91">
        <v>300</v>
      </c>
    </row>
    <row r="426" spans="1:9" hidden="1" outlineLevel="1" x14ac:dyDescent="0.35">
      <c r="A426" s="83" t="s">
        <v>8464</v>
      </c>
      <c r="B426" s="86" t="s">
        <v>9264</v>
      </c>
      <c r="C426" s="92" t="s">
        <v>8465</v>
      </c>
      <c r="D426" s="92" t="s">
        <v>9265</v>
      </c>
      <c r="E426" s="89">
        <v>4</v>
      </c>
      <c r="F426" s="89">
        <v>6</v>
      </c>
      <c r="G426" s="90">
        <f t="shared" si="12"/>
        <v>10</v>
      </c>
      <c r="H426" s="191">
        <v>43752</v>
      </c>
      <c r="I426" s="91">
        <v>800</v>
      </c>
    </row>
    <row r="427" spans="1:9" hidden="1" outlineLevel="1" x14ac:dyDescent="0.35">
      <c r="A427" s="83" t="s">
        <v>8464</v>
      </c>
      <c r="B427" s="86" t="s">
        <v>9266</v>
      </c>
      <c r="C427" s="92" t="s">
        <v>8465</v>
      </c>
      <c r="D427" s="92" t="s">
        <v>9267</v>
      </c>
      <c r="E427" s="89">
        <v>2</v>
      </c>
      <c r="F427" s="89">
        <v>3</v>
      </c>
      <c r="G427" s="90">
        <f t="shared" si="12"/>
        <v>5</v>
      </c>
      <c r="H427" s="191">
        <v>43752</v>
      </c>
      <c r="I427" s="91">
        <v>800</v>
      </c>
    </row>
    <row r="428" spans="1:9" hidden="1" outlineLevel="1" x14ac:dyDescent="0.35">
      <c r="A428" s="83" t="s">
        <v>8464</v>
      </c>
      <c r="B428" s="86" t="s">
        <v>9268</v>
      </c>
      <c r="C428" s="92" t="s">
        <v>8465</v>
      </c>
      <c r="D428" s="92" t="s">
        <v>9269</v>
      </c>
      <c r="E428" s="89">
        <v>2</v>
      </c>
      <c r="F428" s="89">
        <v>4</v>
      </c>
      <c r="G428" s="90">
        <f t="shared" si="12"/>
        <v>6</v>
      </c>
      <c r="H428" s="191">
        <v>43752</v>
      </c>
      <c r="I428" s="91">
        <v>800</v>
      </c>
    </row>
    <row r="429" spans="1:9" hidden="1" outlineLevel="1" x14ac:dyDescent="0.35">
      <c r="A429" s="83" t="s">
        <v>8464</v>
      </c>
      <c r="B429" s="86" t="s">
        <v>9270</v>
      </c>
      <c r="C429" s="92" t="s">
        <v>8465</v>
      </c>
      <c r="D429" s="92" t="s">
        <v>9271</v>
      </c>
      <c r="E429" s="89">
        <v>9</v>
      </c>
      <c r="F429" s="89">
        <v>9</v>
      </c>
      <c r="G429" s="90">
        <f t="shared" si="12"/>
        <v>18</v>
      </c>
      <c r="H429" s="191">
        <v>43752</v>
      </c>
      <c r="I429" s="91">
        <v>800</v>
      </c>
    </row>
    <row r="430" spans="1:9" hidden="1" outlineLevel="1" x14ac:dyDescent="0.35">
      <c r="A430" s="83" t="s">
        <v>8464</v>
      </c>
      <c r="B430" s="86" t="s">
        <v>9272</v>
      </c>
      <c r="C430" s="92" t="s">
        <v>8465</v>
      </c>
      <c r="D430" s="92" t="s">
        <v>9273</v>
      </c>
      <c r="E430" s="89">
        <v>9</v>
      </c>
      <c r="F430" s="89">
        <v>8</v>
      </c>
      <c r="G430" s="90">
        <f t="shared" si="12"/>
        <v>17</v>
      </c>
      <c r="H430" s="191">
        <v>43752</v>
      </c>
      <c r="I430" s="91">
        <v>500</v>
      </c>
    </row>
    <row r="431" spans="1:9" hidden="1" outlineLevel="1" x14ac:dyDescent="0.35">
      <c r="A431" s="83" t="s">
        <v>8464</v>
      </c>
      <c r="B431" s="86" t="s">
        <v>9274</v>
      </c>
      <c r="C431" s="92" t="s">
        <v>8465</v>
      </c>
      <c r="D431" s="92" t="s">
        <v>9275</v>
      </c>
      <c r="E431" s="89">
        <v>10</v>
      </c>
      <c r="F431" s="89">
        <v>4</v>
      </c>
      <c r="G431" s="90">
        <f t="shared" si="12"/>
        <v>14</v>
      </c>
      <c r="H431" s="191">
        <v>43752</v>
      </c>
      <c r="I431" s="91">
        <v>600</v>
      </c>
    </row>
    <row r="432" spans="1:9" hidden="1" outlineLevel="1" x14ac:dyDescent="0.35">
      <c r="A432" s="83" t="s">
        <v>8464</v>
      </c>
      <c r="B432" s="86" t="s">
        <v>9276</v>
      </c>
      <c r="C432" s="92" t="s">
        <v>8465</v>
      </c>
      <c r="D432" s="92" t="s">
        <v>9277</v>
      </c>
      <c r="E432" s="89">
        <v>5</v>
      </c>
      <c r="F432" s="89">
        <v>7</v>
      </c>
      <c r="G432" s="90">
        <f t="shared" si="12"/>
        <v>12</v>
      </c>
      <c r="H432" s="191">
        <v>43752</v>
      </c>
      <c r="I432" s="91">
        <v>500</v>
      </c>
    </row>
    <row r="433" spans="1:9" hidden="1" outlineLevel="1" x14ac:dyDescent="0.35">
      <c r="A433" s="83" t="s">
        <v>8464</v>
      </c>
      <c r="B433" s="86" t="s">
        <v>9278</v>
      </c>
      <c r="C433" s="92" t="s">
        <v>8465</v>
      </c>
      <c r="D433" s="92" t="s">
        <v>9279</v>
      </c>
      <c r="E433" s="89">
        <v>3</v>
      </c>
      <c r="F433" s="89">
        <v>3</v>
      </c>
      <c r="G433" s="90">
        <f t="shared" si="12"/>
        <v>6</v>
      </c>
      <c r="H433" s="191">
        <v>43752</v>
      </c>
      <c r="I433" s="91">
        <v>700</v>
      </c>
    </row>
    <row r="434" spans="1:9" hidden="1" outlineLevel="1" x14ac:dyDescent="0.35">
      <c r="A434" s="83" t="s">
        <v>8464</v>
      </c>
      <c r="B434" s="86" t="s">
        <v>9280</v>
      </c>
      <c r="C434" s="92" t="s">
        <v>8465</v>
      </c>
      <c r="D434" s="92" t="s">
        <v>9281</v>
      </c>
      <c r="E434" s="89">
        <v>10</v>
      </c>
      <c r="F434" s="89">
        <v>10</v>
      </c>
      <c r="G434" s="90">
        <f t="shared" si="12"/>
        <v>20</v>
      </c>
      <c r="H434" s="191">
        <v>43752</v>
      </c>
      <c r="I434" s="91">
        <v>500</v>
      </c>
    </row>
    <row r="435" spans="1:9" hidden="1" outlineLevel="1" x14ac:dyDescent="0.35">
      <c r="A435" s="83" t="s">
        <v>8464</v>
      </c>
      <c r="B435" s="86" t="s">
        <v>9282</v>
      </c>
      <c r="C435" s="92" t="s">
        <v>8465</v>
      </c>
      <c r="D435" s="83" t="s">
        <v>9283</v>
      </c>
      <c r="E435" s="89">
        <v>8</v>
      </c>
      <c r="F435" s="89">
        <v>8</v>
      </c>
      <c r="G435" s="90">
        <f t="shared" si="12"/>
        <v>16</v>
      </c>
      <c r="H435" s="191">
        <v>43752</v>
      </c>
      <c r="I435" s="91">
        <v>500</v>
      </c>
    </row>
    <row r="436" spans="1:9" hidden="1" outlineLevel="1" x14ac:dyDescent="0.35">
      <c r="A436" s="83" t="s">
        <v>8464</v>
      </c>
      <c r="B436" s="86" t="s">
        <v>9284</v>
      </c>
      <c r="C436" s="92" t="s">
        <v>8465</v>
      </c>
      <c r="D436" s="83" t="s">
        <v>9285</v>
      </c>
      <c r="E436" s="89">
        <v>4</v>
      </c>
      <c r="F436" s="89">
        <v>4</v>
      </c>
      <c r="G436" s="90">
        <f t="shared" si="12"/>
        <v>8</v>
      </c>
      <c r="H436" s="191">
        <v>43752</v>
      </c>
      <c r="I436" s="91">
        <v>700</v>
      </c>
    </row>
    <row r="437" spans="1:9" hidden="1" outlineLevel="1" x14ac:dyDescent="0.35">
      <c r="A437" s="83" t="s">
        <v>8464</v>
      </c>
      <c r="B437" s="86" t="s">
        <v>9286</v>
      </c>
      <c r="C437" s="92" t="s">
        <v>8465</v>
      </c>
      <c r="D437" s="83" t="s">
        <v>9287</v>
      </c>
      <c r="E437" s="89">
        <v>8</v>
      </c>
      <c r="F437" s="89">
        <v>5</v>
      </c>
      <c r="G437" s="90">
        <f t="shared" si="12"/>
        <v>13</v>
      </c>
      <c r="H437" s="191">
        <v>43752</v>
      </c>
      <c r="I437" s="91">
        <v>600</v>
      </c>
    </row>
    <row r="438" spans="1:9" hidden="1" outlineLevel="1" x14ac:dyDescent="0.35">
      <c r="A438" s="83" t="s">
        <v>8464</v>
      </c>
      <c r="B438" s="86" t="s">
        <v>9288</v>
      </c>
      <c r="C438" s="92" t="s">
        <v>8465</v>
      </c>
      <c r="D438" s="83" t="s">
        <v>9289</v>
      </c>
      <c r="E438" s="89">
        <v>2</v>
      </c>
      <c r="F438" s="89">
        <v>4</v>
      </c>
      <c r="G438" s="90">
        <f t="shared" si="12"/>
        <v>6</v>
      </c>
      <c r="H438" s="191">
        <v>43752</v>
      </c>
      <c r="I438" s="91">
        <v>800</v>
      </c>
    </row>
    <row r="439" spans="1:9" hidden="1" outlineLevel="1" x14ac:dyDescent="0.35">
      <c r="A439" s="83" t="s">
        <v>8464</v>
      </c>
      <c r="B439" s="86" t="s">
        <v>9290</v>
      </c>
      <c r="C439" s="92" t="s">
        <v>8465</v>
      </c>
      <c r="D439" s="83" t="s">
        <v>9291</v>
      </c>
      <c r="E439" s="89">
        <v>6</v>
      </c>
      <c r="F439" s="89">
        <v>5</v>
      </c>
      <c r="G439" s="90">
        <f t="shared" si="12"/>
        <v>11</v>
      </c>
      <c r="H439" s="191">
        <v>43752</v>
      </c>
      <c r="I439" s="91">
        <v>500</v>
      </c>
    </row>
    <row r="440" spans="1:9" hidden="1" outlineLevel="1" x14ac:dyDescent="0.35">
      <c r="A440" s="83" t="s">
        <v>8464</v>
      </c>
      <c r="B440" s="86" t="s">
        <v>9292</v>
      </c>
      <c r="C440" s="92" t="s">
        <v>8465</v>
      </c>
      <c r="D440" s="83" t="s">
        <v>9293</v>
      </c>
      <c r="E440" s="89">
        <v>10</v>
      </c>
      <c r="F440" s="89">
        <v>8</v>
      </c>
      <c r="G440" s="90">
        <f t="shared" ref="G440:G448" si="13">E440+F440</f>
        <v>18</v>
      </c>
      <c r="H440" s="191">
        <v>43752</v>
      </c>
      <c r="I440" s="91">
        <v>800</v>
      </c>
    </row>
    <row r="441" spans="1:9" hidden="1" outlineLevel="1" x14ac:dyDescent="0.35">
      <c r="A441" s="83" t="s">
        <v>8464</v>
      </c>
      <c r="B441" s="86" t="s">
        <v>9294</v>
      </c>
      <c r="C441" s="92" t="s">
        <v>8465</v>
      </c>
      <c r="D441" s="83" t="s">
        <v>9295</v>
      </c>
      <c r="E441" s="89">
        <v>5</v>
      </c>
      <c r="F441" s="89">
        <v>5</v>
      </c>
      <c r="G441" s="90">
        <f t="shared" si="13"/>
        <v>10</v>
      </c>
      <c r="H441" s="191">
        <v>43752</v>
      </c>
      <c r="I441" s="91">
        <v>200</v>
      </c>
    </row>
    <row r="442" spans="1:9" hidden="1" outlineLevel="1" x14ac:dyDescent="0.35">
      <c r="A442" s="83" t="s">
        <v>8464</v>
      </c>
      <c r="B442" s="86" t="s">
        <v>9296</v>
      </c>
      <c r="C442" s="92" t="s">
        <v>8465</v>
      </c>
      <c r="D442" s="83" t="s">
        <v>9297</v>
      </c>
      <c r="E442" s="89">
        <v>8</v>
      </c>
      <c r="F442" s="89">
        <v>8</v>
      </c>
      <c r="G442" s="90">
        <f t="shared" si="13"/>
        <v>16</v>
      </c>
      <c r="H442" s="191">
        <v>43752</v>
      </c>
      <c r="I442" s="91">
        <v>600</v>
      </c>
    </row>
    <row r="443" spans="1:9" hidden="1" outlineLevel="1" x14ac:dyDescent="0.35">
      <c r="A443" s="83" t="s">
        <v>8464</v>
      </c>
      <c r="B443" s="86" t="s">
        <v>9298</v>
      </c>
      <c r="C443" s="92" t="s">
        <v>8465</v>
      </c>
      <c r="D443" s="92" t="s">
        <v>9299</v>
      </c>
      <c r="E443" s="89">
        <v>5</v>
      </c>
      <c r="F443" s="89">
        <v>5</v>
      </c>
      <c r="G443" s="90">
        <f t="shared" si="13"/>
        <v>10</v>
      </c>
      <c r="H443" s="191">
        <v>43752</v>
      </c>
      <c r="I443" s="91">
        <v>300</v>
      </c>
    </row>
    <row r="444" spans="1:9" hidden="1" outlineLevel="1" x14ac:dyDescent="0.35">
      <c r="A444" s="83" t="s">
        <v>8464</v>
      </c>
      <c r="B444" s="86" t="s">
        <v>9300</v>
      </c>
      <c r="C444" s="92" t="s">
        <v>8465</v>
      </c>
      <c r="D444" s="83" t="s">
        <v>9301</v>
      </c>
      <c r="E444" s="89">
        <v>5</v>
      </c>
      <c r="F444" s="89">
        <v>7</v>
      </c>
      <c r="G444" s="90">
        <f t="shared" si="13"/>
        <v>12</v>
      </c>
      <c r="H444" s="191">
        <v>43752</v>
      </c>
      <c r="I444" s="91">
        <v>500</v>
      </c>
    </row>
    <row r="445" spans="1:9" hidden="1" outlineLevel="1" x14ac:dyDescent="0.35">
      <c r="A445" s="83" t="s">
        <v>8464</v>
      </c>
      <c r="B445" s="86" t="s">
        <v>9302</v>
      </c>
      <c r="C445" s="92" t="s">
        <v>8465</v>
      </c>
      <c r="D445" s="83" t="s">
        <v>9303</v>
      </c>
      <c r="E445" s="89">
        <v>10</v>
      </c>
      <c r="F445" s="89">
        <v>10</v>
      </c>
      <c r="G445" s="90">
        <f t="shared" si="13"/>
        <v>20</v>
      </c>
      <c r="H445" s="191">
        <v>43752</v>
      </c>
      <c r="I445" s="91">
        <v>200</v>
      </c>
    </row>
    <row r="446" spans="1:9" hidden="1" outlineLevel="1" x14ac:dyDescent="0.35">
      <c r="A446" s="83" t="s">
        <v>8464</v>
      </c>
      <c r="B446" s="86" t="s">
        <v>9304</v>
      </c>
      <c r="C446" s="92" t="s">
        <v>8465</v>
      </c>
      <c r="D446" s="83" t="s">
        <v>9305</v>
      </c>
      <c r="E446" s="89">
        <v>6</v>
      </c>
      <c r="F446" s="89">
        <v>5</v>
      </c>
      <c r="G446" s="90">
        <f t="shared" si="13"/>
        <v>11</v>
      </c>
      <c r="H446" s="191">
        <v>43752</v>
      </c>
      <c r="I446" s="91">
        <v>400</v>
      </c>
    </row>
    <row r="447" spans="1:9" hidden="1" outlineLevel="1" x14ac:dyDescent="0.35">
      <c r="A447" s="83" t="s">
        <v>8464</v>
      </c>
      <c r="B447" s="86" t="s">
        <v>9306</v>
      </c>
      <c r="C447" s="92" t="s">
        <v>8465</v>
      </c>
      <c r="D447" s="83" t="s">
        <v>9307</v>
      </c>
      <c r="E447" s="89">
        <v>8</v>
      </c>
      <c r="F447" s="89">
        <v>8</v>
      </c>
      <c r="G447" s="90">
        <f t="shared" si="13"/>
        <v>16</v>
      </c>
      <c r="H447" s="191">
        <v>43752</v>
      </c>
      <c r="I447" s="91">
        <v>600</v>
      </c>
    </row>
    <row r="448" spans="1:9" hidden="1" outlineLevel="1" x14ac:dyDescent="0.35">
      <c r="A448" s="83" t="s">
        <v>8464</v>
      </c>
      <c r="B448" s="86" t="s">
        <v>9308</v>
      </c>
      <c r="C448" s="92" t="s">
        <v>8465</v>
      </c>
      <c r="D448" s="83" t="s">
        <v>9309</v>
      </c>
      <c r="E448" s="90">
        <v>7</v>
      </c>
      <c r="F448" s="89">
        <v>7</v>
      </c>
      <c r="G448" s="90">
        <f t="shared" si="13"/>
        <v>14</v>
      </c>
      <c r="H448" s="191">
        <v>43752</v>
      </c>
      <c r="I448" s="177">
        <v>220</v>
      </c>
    </row>
    <row r="449" spans="1:9" ht="15" collapsed="1" thickBot="1" x14ac:dyDescent="0.4">
      <c r="A449" s="84" t="s">
        <v>8464</v>
      </c>
      <c r="B449" s="87"/>
      <c r="C449" s="93" t="s">
        <v>8465</v>
      </c>
      <c r="D449" s="135">
        <f>COUNTA(D376:D448)</f>
        <v>73</v>
      </c>
      <c r="E449" s="135">
        <f>SUM(E376:E448)</f>
        <v>398</v>
      </c>
      <c r="F449" s="135">
        <f>SUM(F376:F448)</f>
        <v>452</v>
      </c>
      <c r="G449" s="135">
        <v>429</v>
      </c>
      <c r="H449" s="106">
        <v>43752</v>
      </c>
      <c r="I449" s="136">
        <f>AVERAGE(I376:I448)</f>
        <v>467.39726027397262</v>
      </c>
    </row>
    <row r="451" spans="1:9" x14ac:dyDescent="0.35">
      <c r="A451" s="55" t="s">
        <v>9310</v>
      </c>
      <c r="G451" s="55">
        <f>SUM(G38+G132+G184+G225+G269+G312+G375+G449)</f>
        <v>3000</v>
      </c>
    </row>
  </sheetData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DE277-698F-47BE-8D82-A8611BA74A89}">
  <sheetPr codeName="Sheet51"/>
  <dimension ref="A2:H20"/>
  <sheetViews>
    <sheetView topLeftCell="E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  <col min="7" max="7" width="10.816406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1547.6759999999999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'GS7474-PTDs'!J11</f>
        <v>2400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 t="s">
        <v>2050</v>
      </c>
      <c r="H6" s="138">
        <f>C4-C3</f>
        <v>852.32400000000007</v>
      </c>
    </row>
    <row r="7" spans="1:8" x14ac:dyDescent="0.35">
      <c r="A7" s="291"/>
      <c r="B7" s="291"/>
      <c r="C7" s="291"/>
      <c r="D7" s="291"/>
      <c r="E7" s="291"/>
      <c r="F7" s="291"/>
      <c r="G7" s="138"/>
      <c r="H7" s="291"/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54">
        <f>C15*(1-C16)*C17</f>
        <v>2261.9879999999998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'GS7474-PTDs'!J11</f>
        <v>2400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</row>
    <row r="17" spans="1:8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/>
      <c r="H17" s="291"/>
    </row>
    <row r="18" spans="1:8" x14ac:dyDescent="0.35">
      <c r="A18" s="291"/>
      <c r="B18" s="291"/>
      <c r="C18" s="291"/>
      <c r="D18" s="291"/>
      <c r="E18" s="291"/>
      <c r="F18" s="291"/>
      <c r="G18" s="291" t="s">
        <v>2050</v>
      </c>
      <c r="H18" s="138">
        <f>C15-C14</f>
        <v>138.01200000000017</v>
      </c>
    </row>
    <row r="19" spans="1:8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</row>
    <row r="20" spans="1:8" x14ac:dyDescent="0.35">
      <c r="A20" s="292" t="s">
        <v>1124</v>
      </c>
      <c r="B20" s="293" t="s">
        <v>1125</v>
      </c>
      <c r="C20" s="38">
        <f>'GS7474-Summary'!E34</f>
        <v>3302</v>
      </c>
      <c r="D20" s="293" t="s">
        <v>1126</v>
      </c>
      <c r="E20" s="291"/>
      <c r="F20" s="291"/>
      <c r="G20" s="291"/>
      <c r="H20" s="291"/>
    </row>
  </sheetData>
  <pageMargins left="0.7" right="0.7" top="0.75" bottom="0.75" header="0.3" footer="0.3"/>
  <pageSetup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6AE2F-C42D-44FC-86A1-B0E95B78F716}">
  <sheetPr codeName="Sheet52">
    <tabColor rgb="FFFF0000"/>
  </sheetPr>
  <dimension ref="A1:T47"/>
  <sheetViews>
    <sheetView zoomScale="85" zoomScaleNormal="85" workbookViewId="0">
      <pane ySplit="1" topLeftCell="A10" activePane="bottomLeft" state="frozen"/>
      <selection pane="bottomLeft" activeCell="E23" sqref="E23"/>
    </sheetView>
  </sheetViews>
  <sheetFormatPr defaultColWidth="8.81640625" defaultRowHeight="14.5" x14ac:dyDescent="0.35"/>
  <cols>
    <col min="1" max="1" width="8.90625" customWidth="1"/>
    <col min="2" max="2" width="10.81640625" bestFit="1" customWidth="1"/>
    <col min="3" max="3" width="23.81640625" bestFit="1" customWidth="1"/>
    <col min="4" max="4" width="14.453125" customWidth="1"/>
    <col min="5" max="5" width="14.1796875" customWidth="1"/>
    <col min="6" max="6" width="15.453125" customWidth="1"/>
    <col min="7" max="7" width="26" customWidth="1"/>
    <col min="8" max="8" width="8.90625"/>
    <col min="9" max="9" width="18" customWidth="1"/>
    <col min="10" max="10" width="29.1796875" customWidth="1"/>
    <col min="11" max="11" width="10.453125" hidden="1" customWidth="1"/>
    <col min="12" max="12" width="12.36328125" style="291" hidden="1" customWidth="1"/>
    <col min="13" max="13" width="5.81640625" style="291" hidden="1" customWidth="1"/>
    <col min="14" max="14" width="12.36328125" bestFit="1" customWidth="1"/>
    <col min="15" max="15" width="12.54296875" bestFit="1" customWidth="1"/>
    <col min="16" max="16" width="21.1796875" bestFit="1" customWidth="1"/>
    <col min="17" max="17" width="8.81640625" style="291" bestFit="1"/>
    <col min="18" max="18" width="16.1796875" style="279" customWidth="1"/>
    <col min="19" max="19" width="14.81640625" style="279" bestFit="1" customWidth="1"/>
    <col min="20" max="20" width="21.1796875" style="279" bestFit="1" customWidth="1"/>
    <col min="21" max="16384" width="8.81640625" style="279"/>
  </cols>
  <sheetData>
    <row r="1" spans="1:20" ht="49.5" customHeight="1" x14ac:dyDescent="0.35">
      <c r="A1" s="306" t="s">
        <v>0</v>
      </c>
      <c r="B1" s="306" t="s">
        <v>47</v>
      </c>
      <c r="C1" s="306" t="s">
        <v>48</v>
      </c>
      <c r="D1" s="306" t="s">
        <v>9311</v>
      </c>
      <c r="E1" s="306" t="s">
        <v>9312</v>
      </c>
      <c r="F1" s="306" t="s">
        <v>9313</v>
      </c>
      <c r="G1" s="306" t="s">
        <v>9314</v>
      </c>
      <c r="H1" s="306" t="s">
        <v>9315</v>
      </c>
      <c r="I1" s="306" t="s">
        <v>9316</v>
      </c>
      <c r="J1" s="306" t="s">
        <v>9317</v>
      </c>
      <c r="K1" s="306" t="s">
        <v>9318</v>
      </c>
      <c r="L1" s="306" t="s">
        <v>9319</v>
      </c>
      <c r="M1" s="306" t="s">
        <v>9320</v>
      </c>
      <c r="N1" s="331" t="s">
        <v>9431</v>
      </c>
      <c r="O1" s="290" t="s">
        <v>9432</v>
      </c>
      <c r="P1" s="290" t="s">
        <v>9321</v>
      </c>
      <c r="R1" s="290" t="s">
        <v>9435</v>
      </c>
      <c r="S1" s="290" t="s">
        <v>9436</v>
      </c>
      <c r="T1" s="290" t="s">
        <v>9438</v>
      </c>
    </row>
    <row r="2" spans="1:20" ht="15.5" x14ac:dyDescent="0.35">
      <c r="A2" s="259" t="s">
        <v>7</v>
      </c>
      <c r="B2" s="256" t="s">
        <v>62</v>
      </c>
      <c r="C2" s="251" t="s">
        <v>63</v>
      </c>
      <c r="D2" s="332">
        <v>44058</v>
      </c>
      <c r="E2" s="333">
        <v>44013</v>
      </c>
      <c r="F2" s="332">
        <v>44076</v>
      </c>
      <c r="G2" s="334" t="s">
        <v>9322</v>
      </c>
      <c r="H2" s="335" t="b">
        <v>1</v>
      </c>
      <c r="I2" s="334" t="s">
        <v>9323</v>
      </c>
      <c r="J2" s="334" t="s">
        <v>9324</v>
      </c>
      <c r="K2" s="336">
        <v>18</v>
      </c>
      <c r="L2" s="336">
        <f t="shared" ref="L2:L21" si="0">IF(D2&lt;$D$45,F2-D2,0)</f>
        <v>18</v>
      </c>
      <c r="M2" s="336">
        <f t="shared" ref="M2:M21" si="1">IF(D2&gt;$D$45,F2-D2,0)</f>
        <v>0</v>
      </c>
      <c r="N2" s="337" cm="1">
        <f t="array" ref="N2">_xlfn.IFS(AND(D2&lt;$D$45,D2&gt;E2),F2-D2,(AND(D2&lt;$D$45,D2&lt;E2)),F2-E2,D2&gt;$D$45,0)</f>
        <v>18</v>
      </c>
      <c r="O2" s="337" cm="1">
        <f t="array" ref="O2">_xlfn.IFS(AND(D2&gt;$D$45,F2&lt;$D$47, D2&gt;E2),F2-D2,D2&lt;$D$47,0)</f>
        <v>0</v>
      </c>
      <c r="P2" s="337" cm="1">
        <f t="array" ref="P2">_xlfn.IFS(OR(D2&gt;E2),F2-D2,OR(AND(D2&lt;=E2, F2&gt;=E2)),F2-E2,F2&lt;E2,0)</f>
        <v>18</v>
      </c>
      <c r="R2" s="364" t="s">
        <v>9437</v>
      </c>
      <c r="S2" s="364" t="s">
        <v>9437</v>
      </c>
      <c r="T2" s="364"/>
    </row>
    <row r="3" spans="1:20" ht="15.5" x14ac:dyDescent="0.35">
      <c r="A3" s="259" t="s">
        <v>7</v>
      </c>
      <c r="B3" s="251" t="s">
        <v>68</v>
      </c>
      <c r="C3" s="251" t="s">
        <v>69</v>
      </c>
      <c r="D3" s="332">
        <v>44047</v>
      </c>
      <c r="E3" s="333">
        <v>44013</v>
      </c>
      <c r="F3" s="332">
        <v>44079</v>
      </c>
      <c r="G3" s="334" t="s">
        <v>9325</v>
      </c>
      <c r="H3" s="335" t="b">
        <v>1</v>
      </c>
      <c r="I3" s="334" t="s">
        <v>9323</v>
      </c>
      <c r="J3" s="334" t="s">
        <v>9326</v>
      </c>
      <c r="K3" s="336">
        <v>32</v>
      </c>
      <c r="L3" s="336">
        <f t="shared" si="0"/>
        <v>32</v>
      </c>
      <c r="M3" s="336">
        <f t="shared" si="1"/>
        <v>0</v>
      </c>
      <c r="N3" s="337" cm="1">
        <f t="array" ref="N3">_xlfn.IFS(AND(D3&lt;$D$45,D3&gt;E3),F3-D3,(AND(D3&lt;$D$45,D3&lt;E3)),F3-E3,D3&gt;$D$45,0)</f>
        <v>32</v>
      </c>
      <c r="O3" s="337" cm="1">
        <f t="array" ref="O3">_xlfn.IFS(AND(D3&gt;$D$45,F3&lt;$D$47, D3&gt;E3),F3-D3,D3&lt;$D$47,0)</f>
        <v>0</v>
      </c>
      <c r="P3" s="337" cm="1">
        <f t="array" ref="P3">_xlfn.IFS(OR(D3&gt;E3),F3-D3,OR(AND(D3&lt;=E3, F3&gt;=E3)),F3-E3,F3&lt;E3,0)</f>
        <v>32</v>
      </c>
      <c r="R3" s="364" t="s">
        <v>9437</v>
      </c>
      <c r="S3" s="364" t="s">
        <v>9437</v>
      </c>
      <c r="T3" s="364"/>
    </row>
    <row r="4" spans="1:20" ht="15.5" x14ac:dyDescent="0.35">
      <c r="A4" s="259" t="s">
        <v>7</v>
      </c>
      <c r="B4" s="251" t="s">
        <v>68</v>
      </c>
      <c r="C4" s="251" t="s">
        <v>69</v>
      </c>
      <c r="D4" s="332">
        <v>44267</v>
      </c>
      <c r="E4" s="333">
        <v>44013</v>
      </c>
      <c r="F4" s="332">
        <v>44270</v>
      </c>
      <c r="G4" s="334" t="s">
        <v>9327</v>
      </c>
      <c r="H4" s="335" t="b">
        <v>1</v>
      </c>
      <c r="I4" s="334" t="s">
        <v>9323</v>
      </c>
      <c r="J4" s="334" t="s">
        <v>9328</v>
      </c>
      <c r="K4" s="336">
        <v>3</v>
      </c>
      <c r="L4" s="336">
        <f t="shared" si="0"/>
        <v>0</v>
      </c>
      <c r="M4" s="336">
        <f t="shared" si="1"/>
        <v>3</v>
      </c>
      <c r="N4" s="337" cm="1">
        <f t="array" ref="N4">_xlfn.IFS(AND(D4&lt;$D$45,D4&gt;E4),F4-D4,(AND(D4&lt;$D$45,D4&lt;E4)),F4-E4,D4&gt;$D$45,0)</f>
        <v>0</v>
      </c>
      <c r="O4" s="337" cm="1">
        <f t="array" ref="O4">_xlfn.IFS(AND(D4&gt;$D$45,F4&lt;$D$47, D4&gt;E4),F4-D4,D4&lt;$D$47,0)</f>
        <v>3</v>
      </c>
      <c r="P4" s="337" cm="1">
        <f t="array" ref="P4">_xlfn.IFS(OR(D4&gt;E4),F4-D4,OR(AND(D4&lt;=E4, F4&gt;=E4)),F4-E4,F4&lt;E4,0)</f>
        <v>3</v>
      </c>
      <c r="R4" s="364" t="s">
        <v>9437</v>
      </c>
      <c r="S4" s="364" t="s">
        <v>9437</v>
      </c>
      <c r="T4" s="364"/>
    </row>
    <row r="5" spans="1:20" ht="15.5" x14ac:dyDescent="0.35">
      <c r="A5" s="259" t="s">
        <v>7</v>
      </c>
      <c r="B5" s="251" t="s">
        <v>70</v>
      </c>
      <c r="C5" s="251" t="s">
        <v>71</v>
      </c>
      <c r="D5" s="332">
        <v>44033</v>
      </c>
      <c r="E5" s="333">
        <v>44013</v>
      </c>
      <c r="F5" s="332">
        <v>44067</v>
      </c>
      <c r="G5" s="334" t="s">
        <v>9329</v>
      </c>
      <c r="H5" s="335" t="b">
        <v>1</v>
      </c>
      <c r="I5" s="334" t="s">
        <v>9323</v>
      </c>
      <c r="J5" s="334" t="s">
        <v>9330</v>
      </c>
      <c r="K5" s="336">
        <v>34</v>
      </c>
      <c r="L5" s="336">
        <f t="shared" si="0"/>
        <v>34</v>
      </c>
      <c r="M5" s="336">
        <f t="shared" si="1"/>
        <v>0</v>
      </c>
      <c r="N5" s="337" cm="1">
        <f t="array" ref="N5">_xlfn.IFS(AND(D5&lt;$D$45,D5&gt;E5),F5-D5,(AND(D5&lt;$D$45,D5&lt;E5)),F5-E5,D5&gt;$D$45,0)</f>
        <v>34</v>
      </c>
      <c r="O5" s="337" cm="1">
        <f t="array" ref="O5">_xlfn.IFS(AND(D5&gt;$D$45,F5&lt;$D$47, D5&gt;E5),F5-D5,D5&lt;$D$47,0)</f>
        <v>0</v>
      </c>
      <c r="P5" s="337" cm="1">
        <f t="array" ref="P5">_xlfn.IFS(OR(D5&gt;E5),F5-D5,OR(AND(D5&lt;=E5, F5&gt;=E5)),F5-E5,F5&lt;E5,0)</f>
        <v>34</v>
      </c>
      <c r="R5" s="364" t="s">
        <v>9437</v>
      </c>
      <c r="S5" s="364" t="s">
        <v>9437</v>
      </c>
      <c r="T5" s="364"/>
    </row>
    <row r="6" spans="1:20" ht="15.5" x14ac:dyDescent="0.35">
      <c r="A6" s="259" t="s">
        <v>7</v>
      </c>
      <c r="B6" s="256" t="s">
        <v>72</v>
      </c>
      <c r="C6" s="251" t="s">
        <v>73</v>
      </c>
      <c r="D6" s="332">
        <v>44253</v>
      </c>
      <c r="E6" s="333">
        <v>44013</v>
      </c>
      <c r="F6" s="332">
        <v>44256</v>
      </c>
      <c r="G6" s="334" t="s">
        <v>9331</v>
      </c>
      <c r="H6" s="335" t="b">
        <v>1</v>
      </c>
      <c r="I6" s="334" t="s">
        <v>9323</v>
      </c>
      <c r="J6" s="334" t="s">
        <v>9332</v>
      </c>
      <c r="K6" s="336">
        <v>3</v>
      </c>
      <c r="L6" s="336">
        <f t="shared" si="0"/>
        <v>0</v>
      </c>
      <c r="M6" s="336">
        <f t="shared" si="1"/>
        <v>3</v>
      </c>
      <c r="N6" s="337" cm="1">
        <f t="array" ref="N6">_xlfn.IFS(AND(D6&lt;$D$45,D6&gt;E6),F6-D6,(AND(D6&lt;$D$45,D6&lt;E6)),F6-E6,D6&gt;$D$45,0)</f>
        <v>0</v>
      </c>
      <c r="O6" s="337" cm="1">
        <f t="array" ref="O6">_xlfn.IFS(AND(D6&gt;$D$45,F6&lt;$D$47, D6&gt;E6),F6-D6,D6&lt;$D$47,0)</f>
        <v>3</v>
      </c>
      <c r="P6" s="337" cm="1">
        <f t="array" ref="P6">_xlfn.IFS(OR(D6&gt;E6),F6-D6,OR(AND(D6&lt;=E6, F6&gt;=E6)),F6-E6,F6&lt;E6,0)</f>
        <v>3</v>
      </c>
      <c r="R6" s="364" t="s">
        <v>9437</v>
      </c>
      <c r="S6" s="364" t="s">
        <v>9437</v>
      </c>
      <c r="T6" s="364"/>
    </row>
    <row r="7" spans="1:20" ht="15.5" x14ac:dyDescent="0.35">
      <c r="A7" s="259" t="s">
        <v>7</v>
      </c>
      <c r="B7" s="256" t="s">
        <v>74</v>
      </c>
      <c r="C7" s="251" t="s">
        <v>75</v>
      </c>
      <c r="D7" s="332">
        <v>44152</v>
      </c>
      <c r="E7" s="333">
        <v>44013</v>
      </c>
      <c r="F7" s="332">
        <v>44154</v>
      </c>
      <c r="G7" s="334" t="s">
        <v>9333</v>
      </c>
      <c r="H7" s="335" t="b">
        <v>1</v>
      </c>
      <c r="I7" s="334" t="s">
        <v>9323</v>
      </c>
      <c r="J7" s="334" t="s">
        <v>9334</v>
      </c>
      <c r="K7" s="336">
        <v>2</v>
      </c>
      <c r="L7" s="336">
        <f t="shared" si="0"/>
        <v>2</v>
      </c>
      <c r="M7" s="336">
        <f t="shared" si="1"/>
        <v>0</v>
      </c>
      <c r="N7" s="337" cm="1">
        <f t="array" ref="N7">_xlfn.IFS(AND(D7&lt;$D$45,D7&gt;E7),F7-D7,(AND(D7&lt;$D$45,D7&lt;E7)),F7-E7,D7&gt;$D$45,0)</f>
        <v>2</v>
      </c>
      <c r="O7" s="337" cm="1">
        <f t="array" ref="O7">_xlfn.IFS(AND(D7&gt;$D$45,F7&lt;$D$47, D7&gt;E7),F7-D7,D7&lt;$D$47,0)</f>
        <v>0</v>
      </c>
      <c r="P7" s="337" cm="1">
        <f t="array" ref="P7">_xlfn.IFS(OR(D7&gt;E7),F7-D7,OR(AND(D7&lt;=E7, F7&gt;=E7)),F7-E7,F7&lt;E7,0)</f>
        <v>2</v>
      </c>
      <c r="R7" s="364" t="s">
        <v>9437</v>
      </c>
      <c r="S7" s="364" t="s">
        <v>9437</v>
      </c>
      <c r="T7" s="364"/>
    </row>
    <row r="8" spans="1:20" ht="15.5" x14ac:dyDescent="0.35">
      <c r="A8" s="258" t="s">
        <v>8</v>
      </c>
      <c r="B8" s="253" t="s">
        <v>1140</v>
      </c>
      <c r="C8" s="253" t="s">
        <v>1141</v>
      </c>
      <c r="D8" s="338">
        <v>44152</v>
      </c>
      <c r="E8" s="339">
        <v>44013</v>
      </c>
      <c r="F8" s="338">
        <v>44154</v>
      </c>
      <c r="G8" s="340" t="s">
        <v>9335</v>
      </c>
      <c r="H8" s="341" t="b">
        <v>1</v>
      </c>
      <c r="I8" s="340" t="s">
        <v>9323</v>
      </c>
      <c r="J8" s="340" t="s">
        <v>9336</v>
      </c>
      <c r="K8" s="342">
        <v>2</v>
      </c>
      <c r="L8" s="342">
        <f t="shared" si="0"/>
        <v>2</v>
      </c>
      <c r="M8" s="342">
        <f t="shared" si="1"/>
        <v>0</v>
      </c>
      <c r="N8" s="337" cm="1">
        <f t="array" ref="N8">_xlfn.IFS(AND(D8&lt;$D$45,D8&gt;E8),F8-D8,(AND(D8&lt;$D$45,D8&lt;E8)),F8-E8,D8&gt;$D$45,0)</f>
        <v>2</v>
      </c>
      <c r="O8" s="337" cm="1">
        <f t="array" ref="O8">_xlfn.IFS(AND(D8&gt;$D$45,F8&lt;$D$47, D8&gt;E8),F8-D8,D8&lt;$D$47,0)</f>
        <v>0</v>
      </c>
      <c r="P8" s="337" cm="1">
        <f t="array" ref="P8">_xlfn.IFS(OR(D8&gt;E8),F8-D8,OR(AND(D8&lt;=E8, F8&gt;=E8)),F8-E8,F8&lt;E8,0)</f>
        <v>2</v>
      </c>
      <c r="R8" s="364" t="s">
        <v>9437</v>
      </c>
      <c r="S8" s="364" t="s">
        <v>9437</v>
      </c>
      <c r="T8" s="364"/>
    </row>
    <row r="9" spans="1:20" ht="15.5" x14ac:dyDescent="0.35">
      <c r="A9" s="258" t="s">
        <v>8</v>
      </c>
      <c r="B9" s="253" t="s">
        <v>1142</v>
      </c>
      <c r="C9" s="253" t="s">
        <v>1143</v>
      </c>
      <c r="D9" s="338">
        <v>44150</v>
      </c>
      <c r="E9" s="339">
        <v>44013</v>
      </c>
      <c r="F9" s="338">
        <v>44161</v>
      </c>
      <c r="G9" s="340" t="s">
        <v>9337</v>
      </c>
      <c r="H9" s="341" t="b">
        <v>1</v>
      </c>
      <c r="I9" s="340" t="s">
        <v>9338</v>
      </c>
      <c r="J9" s="340" t="s">
        <v>9339</v>
      </c>
      <c r="K9" s="342">
        <v>11</v>
      </c>
      <c r="L9" s="342">
        <f t="shared" si="0"/>
        <v>11</v>
      </c>
      <c r="M9" s="342">
        <f t="shared" si="1"/>
        <v>0</v>
      </c>
      <c r="N9" s="337" cm="1">
        <f t="array" ref="N9">_xlfn.IFS(AND(D9&lt;$D$45,D9&gt;E9),F9-D9,(AND(D9&lt;$D$45,D9&lt;E9)),F9-E9,D9&gt;$D$45,0)</f>
        <v>11</v>
      </c>
      <c r="O9" s="337" cm="1">
        <f t="array" ref="O9">_xlfn.IFS(AND(D9&gt;$D$45,F9&lt;$D$47, D9&gt;E9),F9-D9,D9&lt;$D$47,0)</f>
        <v>0</v>
      </c>
      <c r="P9" s="337" cm="1">
        <f t="array" ref="P9">_xlfn.IFS(OR(D9&gt;E9),F9-D9,OR(AND(D9&lt;=E9, F9&gt;=E9)),F9-E9,F9&lt;E9,0)</f>
        <v>11</v>
      </c>
      <c r="R9" s="364" t="s">
        <v>9437</v>
      </c>
      <c r="S9" s="364" t="s">
        <v>9437</v>
      </c>
      <c r="T9" s="364"/>
    </row>
    <row r="10" spans="1:20" ht="15.5" x14ac:dyDescent="0.35">
      <c r="A10" s="258" t="s">
        <v>8</v>
      </c>
      <c r="B10" s="253" t="s">
        <v>1144</v>
      </c>
      <c r="C10" s="253" t="s">
        <v>1145</v>
      </c>
      <c r="D10" s="338">
        <v>44014</v>
      </c>
      <c r="E10" s="339">
        <v>44013</v>
      </c>
      <c r="F10" s="338">
        <v>44069</v>
      </c>
      <c r="G10" s="340" t="s">
        <v>9340</v>
      </c>
      <c r="H10" s="341" t="b">
        <v>1</v>
      </c>
      <c r="I10" s="340" t="s">
        <v>9323</v>
      </c>
      <c r="J10" s="340" t="s">
        <v>9341</v>
      </c>
      <c r="K10" s="342">
        <v>55</v>
      </c>
      <c r="L10" s="342">
        <f t="shared" si="0"/>
        <v>55</v>
      </c>
      <c r="M10" s="342">
        <f t="shared" si="1"/>
        <v>0</v>
      </c>
      <c r="N10" s="337" cm="1">
        <f t="array" ref="N10">_xlfn.IFS(AND(D10&lt;$D$45,D10&gt;E10),F10-D10,(AND(D10&lt;$D$45,D10&lt;E10)),F10-E10,D10&gt;$D$45,0)</f>
        <v>55</v>
      </c>
      <c r="O10" s="337" cm="1">
        <f t="array" ref="O10">_xlfn.IFS(AND(D10&gt;$D$45,F10&lt;$D$47, D10&gt;E10),F10-D10,D10&lt;$D$47,0)</f>
        <v>0</v>
      </c>
      <c r="P10" s="337" cm="1">
        <f t="array" ref="P10">_xlfn.IFS(OR(D10&gt;E10),F10-D10,OR(AND(D10&lt;=E10, F10&gt;=E10)),F10-E10,F10&lt;E10,0)</f>
        <v>55</v>
      </c>
      <c r="R10" s="364" t="s">
        <v>9437</v>
      </c>
      <c r="S10" s="364" t="s">
        <v>9437</v>
      </c>
      <c r="T10" s="364"/>
    </row>
    <row r="11" spans="1:20" ht="15.5" x14ac:dyDescent="0.35">
      <c r="A11" s="261" t="s">
        <v>9</v>
      </c>
      <c r="B11" s="254" t="s">
        <v>2067</v>
      </c>
      <c r="C11" s="254" t="s">
        <v>2068</v>
      </c>
      <c r="D11" s="343">
        <v>44032</v>
      </c>
      <c r="E11" s="344">
        <v>44013</v>
      </c>
      <c r="F11" s="343">
        <v>44068</v>
      </c>
      <c r="G11" s="345" t="s">
        <v>9342</v>
      </c>
      <c r="H11" s="346" t="b">
        <v>1</v>
      </c>
      <c r="I11" s="345" t="s">
        <v>9323</v>
      </c>
      <c r="J11" s="345" t="s">
        <v>9343</v>
      </c>
      <c r="K11" s="347">
        <v>36</v>
      </c>
      <c r="L11" s="347">
        <f t="shared" si="0"/>
        <v>36</v>
      </c>
      <c r="M11" s="347">
        <f t="shared" si="1"/>
        <v>0</v>
      </c>
      <c r="N11" s="337" cm="1">
        <f t="array" ref="N11">_xlfn.IFS(AND(D11&lt;$D$45,D11&gt;E11),F11-D11,(AND(D11&lt;$D$45,D11&lt;E11)),F11-E11,D11&gt;$D$45,0)</f>
        <v>36</v>
      </c>
      <c r="O11" s="337" cm="1">
        <f t="array" ref="O11">_xlfn.IFS(AND(D11&gt;$D$45,F11&lt;$D$47, D11&gt;E11),F11-D11,D11&lt;$D$47,0)</f>
        <v>0</v>
      </c>
      <c r="P11" s="337" cm="1">
        <f t="array" ref="P11">_xlfn.IFS(OR(D11&gt;E11),F11-D11,OR(AND(D11&lt;=E11, F11&gt;=E11)),F11-E11,F11&lt;E11,0)</f>
        <v>36</v>
      </c>
      <c r="R11" s="364" t="s">
        <v>9437</v>
      </c>
      <c r="S11" s="364" t="s">
        <v>9437</v>
      </c>
      <c r="T11" s="364"/>
    </row>
    <row r="12" spans="1:20" ht="15.5" x14ac:dyDescent="0.35">
      <c r="A12" s="260" t="s">
        <v>10</v>
      </c>
      <c r="B12" s="252" t="s">
        <v>3296</v>
      </c>
      <c r="C12" s="252" t="s">
        <v>3297</v>
      </c>
      <c r="D12" s="348">
        <v>44256</v>
      </c>
      <c r="E12" s="349">
        <v>44013</v>
      </c>
      <c r="F12" s="348">
        <v>44258</v>
      </c>
      <c r="G12" s="350" t="s">
        <v>9344</v>
      </c>
      <c r="H12" s="351" t="b">
        <v>1</v>
      </c>
      <c r="I12" s="350" t="s">
        <v>9323</v>
      </c>
      <c r="J12" s="350" t="s">
        <v>9345</v>
      </c>
      <c r="K12" s="352">
        <v>2</v>
      </c>
      <c r="L12" s="352">
        <f t="shared" si="0"/>
        <v>0</v>
      </c>
      <c r="M12" s="352">
        <f t="shared" si="1"/>
        <v>2</v>
      </c>
      <c r="N12" s="337" cm="1">
        <f t="array" ref="N12">_xlfn.IFS(AND(D12&lt;$D$45,D12&gt;E12),F12-D12,(AND(D12&lt;$D$45,D12&lt;E12)),F12-E12,D12&gt;$D$45,0)</f>
        <v>0</v>
      </c>
      <c r="O12" s="337" cm="1">
        <f t="array" ref="O12">_xlfn.IFS(AND(D12&gt;$D$45,F12&lt;$D$47, D12&gt;E12),F12-D12,D12&lt;$D$47,0)</f>
        <v>2</v>
      </c>
      <c r="P12" s="337" cm="1">
        <f t="array" ref="P12">_xlfn.IFS(OR(D12&gt;E12),F12-D12,OR(AND(D12&lt;=E12, F12&gt;=E12)),F12-E12,F12&lt;E12,0)</f>
        <v>2</v>
      </c>
      <c r="R12" s="364" t="s">
        <v>9437</v>
      </c>
      <c r="S12" s="364" t="s">
        <v>9437</v>
      </c>
      <c r="T12" s="364"/>
    </row>
    <row r="13" spans="1:20" ht="15.5" x14ac:dyDescent="0.35">
      <c r="A13" s="260" t="s">
        <v>10</v>
      </c>
      <c r="B13" s="252" t="s">
        <v>3298</v>
      </c>
      <c r="C13" s="252" t="s">
        <v>3299</v>
      </c>
      <c r="D13" s="348">
        <v>44073</v>
      </c>
      <c r="E13" s="349">
        <v>44013</v>
      </c>
      <c r="F13" s="348">
        <v>44074</v>
      </c>
      <c r="G13" s="350" t="s">
        <v>9346</v>
      </c>
      <c r="H13" s="351" t="b">
        <v>1</v>
      </c>
      <c r="I13" s="350" t="s">
        <v>9323</v>
      </c>
      <c r="J13" s="350" t="s">
        <v>9347</v>
      </c>
      <c r="K13" s="352">
        <v>1</v>
      </c>
      <c r="L13" s="352">
        <f t="shared" si="0"/>
        <v>1</v>
      </c>
      <c r="M13" s="352">
        <f t="shared" si="1"/>
        <v>0</v>
      </c>
      <c r="N13" s="337" cm="1">
        <f t="array" ref="N13">_xlfn.IFS(AND(D13&lt;$D$45,D13&gt;E13),F13-D13,(AND(D13&lt;$D$45,D13&lt;E13)),F13-E13,D13&gt;$D$45,0)</f>
        <v>1</v>
      </c>
      <c r="O13" s="337" cm="1">
        <f t="array" ref="O13">_xlfn.IFS(AND(D13&gt;$D$45,F13&lt;$D$47, D13&gt;E13),F13-D13,D13&lt;$D$47,0)</f>
        <v>0</v>
      </c>
      <c r="P13" s="337" cm="1">
        <f t="array" ref="P13">_xlfn.IFS(OR(D13&gt;E13),F13-D13,OR(AND(D13&lt;=E13, F13&gt;=E13)),F13-E13,F13&lt;E13,0)</f>
        <v>1</v>
      </c>
      <c r="R13" s="364" t="s">
        <v>9437</v>
      </c>
      <c r="S13" s="364" t="s">
        <v>9437</v>
      </c>
      <c r="T13" s="364"/>
    </row>
    <row r="14" spans="1:20" ht="15.5" x14ac:dyDescent="0.35">
      <c r="A14" s="260" t="s">
        <v>10</v>
      </c>
      <c r="B14" s="252" t="s">
        <v>3306</v>
      </c>
      <c r="C14" s="252" t="s">
        <v>3307</v>
      </c>
      <c r="D14" s="348">
        <v>44002</v>
      </c>
      <c r="E14" s="349">
        <v>44013</v>
      </c>
      <c r="F14" s="348">
        <v>44079</v>
      </c>
      <c r="G14" s="350" t="s">
        <v>9348</v>
      </c>
      <c r="H14" s="351" t="b">
        <v>1</v>
      </c>
      <c r="I14" s="350" t="s">
        <v>9323</v>
      </c>
      <c r="J14" s="350" t="s">
        <v>9349</v>
      </c>
      <c r="K14" s="352">
        <v>77</v>
      </c>
      <c r="L14" s="352">
        <f t="shared" si="0"/>
        <v>77</v>
      </c>
      <c r="M14" s="352">
        <f t="shared" si="1"/>
        <v>0</v>
      </c>
      <c r="N14" s="337" cm="1">
        <f t="array" ref="N14">_xlfn.IFS(AND(D14&lt;$D$45,D14&gt;E14),F14-D14,(AND(D14&lt;$D$45,D14&lt;E14)),F14-E14,D14&gt;$D$45,0)</f>
        <v>66</v>
      </c>
      <c r="O14" s="337" cm="1">
        <f t="array" ref="O14">_xlfn.IFS(AND(D14&gt;$D$45,F14&lt;$D$47, D14&gt;E14),F14-D14,D14&lt;$D$47,0)</f>
        <v>0</v>
      </c>
      <c r="P14" s="337" cm="1">
        <f t="array" ref="P14">_xlfn.IFS(OR(D14&gt;E14),F14-D14,OR(AND(D14&lt;=E14, F14&gt;=E14)),F14-E14,F14&lt;E14,0)</f>
        <v>66</v>
      </c>
      <c r="R14" s="364" t="s">
        <v>9437</v>
      </c>
      <c r="S14" s="364" t="s">
        <v>9437</v>
      </c>
      <c r="T14" s="364"/>
    </row>
    <row r="15" spans="1:20" ht="15.5" x14ac:dyDescent="0.35">
      <c r="A15" s="260" t="s">
        <v>10</v>
      </c>
      <c r="B15" s="252" t="s">
        <v>3306</v>
      </c>
      <c r="C15" s="365" t="s">
        <v>3307</v>
      </c>
      <c r="D15" s="348">
        <v>44278</v>
      </c>
      <c r="E15" s="349">
        <v>44013</v>
      </c>
      <c r="F15" s="348">
        <v>44376</v>
      </c>
      <c r="G15" s="350" t="s">
        <v>9350</v>
      </c>
      <c r="H15" s="351" t="b">
        <v>0</v>
      </c>
      <c r="I15" s="350" t="s">
        <v>9323</v>
      </c>
      <c r="J15" s="350" t="s">
        <v>9434</v>
      </c>
      <c r="K15" s="351"/>
      <c r="L15" s="352">
        <f t="shared" si="0"/>
        <v>0</v>
      </c>
      <c r="M15" s="352">
        <f t="shared" si="1"/>
        <v>98</v>
      </c>
      <c r="N15" s="337" cm="1">
        <f t="array" ref="N15">_xlfn.IFS(AND(D15&lt;$D$45,D15&gt;E15),F15-D15,(AND(D15&lt;$D$45,D15&lt;E15)),F15-E15,D15&gt;$D$45,0)</f>
        <v>0</v>
      </c>
      <c r="O15" s="337" cm="1">
        <f t="array" ref="O15">_xlfn.IFS(AND(D15&gt;$D$45,F15&lt;$D$47, D15&gt;E15),F15-D15,D15&lt;$D$47,0)</f>
        <v>98</v>
      </c>
      <c r="P15" s="337" cm="1">
        <f t="array" ref="P15">_xlfn.IFS(OR(D15&gt;E15),F15-D15,OR(AND(D15&lt;=E15, F15&gt;=E15)),F15-E15,F15&lt;E15,0)</f>
        <v>98</v>
      </c>
      <c r="R15" s="364"/>
      <c r="S15" s="364" t="s">
        <v>9439</v>
      </c>
      <c r="T15" s="364" t="s">
        <v>9440</v>
      </c>
    </row>
    <row r="16" spans="1:20" ht="15.5" x14ac:dyDescent="0.35">
      <c r="A16" s="259" t="s">
        <v>11</v>
      </c>
      <c r="B16" s="251" t="s">
        <v>4487</v>
      </c>
      <c r="C16" s="251" t="s">
        <v>4488</v>
      </c>
      <c r="D16" s="332">
        <v>44188</v>
      </c>
      <c r="E16" s="333">
        <v>44013</v>
      </c>
      <c r="F16" s="332">
        <v>44191</v>
      </c>
      <c r="G16" s="334" t="s">
        <v>9351</v>
      </c>
      <c r="H16" s="335" t="b">
        <v>1</v>
      </c>
      <c r="I16" s="334" t="s">
        <v>9323</v>
      </c>
      <c r="J16" s="334" t="s">
        <v>9352</v>
      </c>
      <c r="K16" s="336">
        <v>3</v>
      </c>
      <c r="L16" s="336">
        <f t="shared" si="0"/>
        <v>3</v>
      </c>
      <c r="M16" s="336">
        <f t="shared" si="1"/>
        <v>0</v>
      </c>
      <c r="N16" s="337" cm="1">
        <f t="array" ref="N16">_xlfn.IFS(AND(D16&lt;$D$45,D16&gt;E16),F16-D16,(AND(D16&lt;$D$45,D16&lt;E16)),F16-E16,D16&gt;$D$45,0)</f>
        <v>3</v>
      </c>
      <c r="O16" s="337" cm="1">
        <f t="array" ref="O16">_xlfn.IFS(AND(D16&gt;$D$45,F16&lt;$D$47, D16&gt;E16),F16-D16,D16&lt;$D$47,0)</f>
        <v>0</v>
      </c>
      <c r="P16" s="337" cm="1">
        <f t="array" ref="P16">_xlfn.IFS(OR(D16&gt;E16),F16-D16,OR(AND(D16&lt;=E16, F16&gt;=E16)),F16-E16,F16&lt;E16,0)</f>
        <v>3</v>
      </c>
      <c r="R16" s="364" t="s">
        <v>9437</v>
      </c>
      <c r="S16" s="364" t="s">
        <v>9437</v>
      </c>
      <c r="T16" s="364"/>
    </row>
    <row r="17" spans="1:20" ht="15.5" x14ac:dyDescent="0.35">
      <c r="A17" s="259" t="s">
        <v>11</v>
      </c>
      <c r="B17" s="251" t="s">
        <v>4487</v>
      </c>
      <c r="C17" s="251" t="s">
        <v>4488</v>
      </c>
      <c r="D17" s="332">
        <v>44267</v>
      </c>
      <c r="E17" s="333">
        <v>44013</v>
      </c>
      <c r="F17" s="332">
        <v>44270</v>
      </c>
      <c r="G17" s="334" t="s">
        <v>9327</v>
      </c>
      <c r="H17" s="335" t="b">
        <v>1</v>
      </c>
      <c r="I17" s="334" t="s">
        <v>9323</v>
      </c>
      <c r="J17" s="334" t="s">
        <v>9353</v>
      </c>
      <c r="K17" s="336">
        <v>3</v>
      </c>
      <c r="L17" s="336">
        <f t="shared" si="0"/>
        <v>0</v>
      </c>
      <c r="M17" s="336">
        <f t="shared" si="1"/>
        <v>3</v>
      </c>
      <c r="N17" s="337" cm="1">
        <f t="array" ref="N17">_xlfn.IFS(AND(D17&lt;$D$45,D17&gt;E17),F17-D17,(AND(D17&lt;$D$45,D17&lt;E17)),F17-E17,D17&gt;$D$45,0)</f>
        <v>0</v>
      </c>
      <c r="O17" s="337" cm="1">
        <f t="array" ref="O17">_xlfn.IFS(AND(D17&gt;$D$45,F17&lt;$D$47, D17&gt;E17),F17-D17,D17&lt;$D$47,0)</f>
        <v>3</v>
      </c>
      <c r="P17" s="337" cm="1">
        <f t="array" ref="P17">_xlfn.IFS(OR(D17&gt;E17),F17-D17,OR(AND(D17&lt;=E17, F17&gt;=E17)),F17-E17,F17&lt;E17,0)</f>
        <v>3</v>
      </c>
      <c r="R17" s="364" t="s">
        <v>9437</v>
      </c>
      <c r="S17" s="364" t="s">
        <v>9437</v>
      </c>
      <c r="T17" s="364"/>
    </row>
    <row r="18" spans="1:20" ht="15.5" x14ac:dyDescent="0.35">
      <c r="A18" s="259" t="s">
        <v>11</v>
      </c>
      <c r="B18" s="251" t="s">
        <v>4489</v>
      </c>
      <c r="C18" s="251" t="s">
        <v>9354</v>
      </c>
      <c r="D18" s="332">
        <v>44274</v>
      </c>
      <c r="E18" s="333">
        <v>44013</v>
      </c>
      <c r="F18" s="332">
        <v>44277</v>
      </c>
      <c r="G18" s="334" t="s">
        <v>9355</v>
      </c>
      <c r="H18" s="335" t="b">
        <v>1</v>
      </c>
      <c r="I18" s="334" t="s">
        <v>9323</v>
      </c>
      <c r="J18" s="334" t="s">
        <v>9356</v>
      </c>
      <c r="K18" s="336">
        <v>3</v>
      </c>
      <c r="L18" s="336">
        <f t="shared" si="0"/>
        <v>0</v>
      </c>
      <c r="M18" s="336">
        <f t="shared" si="1"/>
        <v>3</v>
      </c>
      <c r="N18" s="337" cm="1">
        <f t="array" ref="N18">_xlfn.IFS(AND(D18&lt;$D$45,D18&gt;E18),F18-D18,(AND(D18&lt;$D$45,D18&lt;E18)),F18-E18,D18&gt;$D$45,0)</f>
        <v>0</v>
      </c>
      <c r="O18" s="337" cm="1">
        <f t="array" ref="O18">_xlfn.IFS(AND(D18&gt;$D$45,F18&lt;$D$47, D18&gt;E18),F18-D18,D18&lt;$D$47,0)</f>
        <v>3</v>
      </c>
      <c r="P18" s="337" cm="1">
        <f t="array" ref="P18">_xlfn.IFS(OR(D18&gt;E18),F18-D18,OR(AND(D18&lt;=E18, F18&gt;=E18)),F18-E18,F18&lt;E18,0)</f>
        <v>3</v>
      </c>
      <c r="R18" s="364" t="s">
        <v>9437</v>
      </c>
      <c r="S18" s="364" t="s">
        <v>9437</v>
      </c>
      <c r="T18" s="364"/>
    </row>
    <row r="19" spans="1:20" ht="15.5" x14ac:dyDescent="0.35">
      <c r="A19" s="259" t="s">
        <v>11</v>
      </c>
      <c r="B19" s="251" t="s">
        <v>4491</v>
      </c>
      <c r="C19" s="251" t="s">
        <v>4492</v>
      </c>
      <c r="D19" s="332">
        <v>44007</v>
      </c>
      <c r="E19" s="333">
        <v>44013</v>
      </c>
      <c r="F19" s="332">
        <v>44067</v>
      </c>
      <c r="G19" s="334" t="s">
        <v>9357</v>
      </c>
      <c r="H19" s="335" t="b">
        <v>1</v>
      </c>
      <c r="I19" s="334" t="s">
        <v>9323</v>
      </c>
      <c r="J19" s="334" t="s">
        <v>9358</v>
      </c>
      <c r="K19" s="336">
        <v>60</v>
      </c>
      <c r="L19" s="336">
        <f t="shared" si="0"/>
        <v>60</v>
      </c>
      <c r="M19" s="336">
        <f t="shared" si="1"/>
        <v>0</v>
      </c>
      <c r="N19" s="337" cm="1">
        <f t="array" ref="N19">_xlfn.IFS(AND(D19&lt;$D$45,D19&gt;E19),F19-D19,(AND(D19&lt;$D$45,D19&lt;E19)),F19-E19,D19&gt;$D$45,0)</f>
        <v>54</v>
      </c>
      <c r="O19" s="337" cm="1">
        <f t="array" ref="O19">_xlfn.IFS(AND(D19&gt;$D$45,F19&lt;$D$47, D19&gt;E19),F19-D19,D19&lt;$D$47,0)</f>
        <v>0</v>
      </c>
      <c r="P19" s="337" cm="1">
        <f t="array" ref="P19">_xlfn.IFS(OR(D19&gt;E19),F19-D19,OR(AND(D19&lt;=E19, F19&gt;=E19)),F19-E19,F19&lt;E19,0)</f>
        <v>54</v>
      </c>
      <c r="R19" s="364" t="s">
        <v>9437</v>
      </c>
      <c r="S19" s="364" t="s">
        <v>9437</v>
      </c>
      <c r="T19" s="364" t="s">
        <v>9440</v>
      </c>
    </row>
    <row r="20" spans="1:20" ht="15.5" x14ac:dyDescent="0.35">
      <c r="A20" s="259" t="s">
        <v>11</v>
      </c>
      <c r="B20" s="251" t="s">
        <v>4491</v>
      </c>
      <c r="C20" s="251" t="s">
        <v>4492</v>
      </c>
      <c r="D20" s="332">
        <v>44286</v>
      </c>
      <c r="E20" s="333">
        <v>44013</v>
      </c>
      <c r="F20" s="332">
        <v>44291</v>
      </c>
      <c r="G20" s="334" t="s">
        <v>9359</v>
      </c>
      <c r="H20" s="335" t="b">
        <v>1</v>
      </c>
      <c r="I20" s="334" t="s">
        <v>9323</v>
      </c>
      <c r="J20" s="334" t="s">
        <v>9360</v>
      </c>
      <c r="K20" s="336">
        <v>5</v>
      </c>
      <c r="L20" s="336">
        <f t="shared" si="0"/>
        <v>0</v>
      </c>
      <c r="M20" s="336">
        <f t="shared" si="1"/>
        <v>5</v>
      </c>
      <c r="N20" s="337" cm="1">
        <f t="array" ref="N20">_xlfn.IFS(AND(D20&lt;$D$45,D20&gt;E20),F20-D20,(AND(D20&lt;$D$45,D20&lt;E20)),F20-E20,D20&gt;$D$45,0)</f>
        <v>0</v>
      </c>
      <c r="O20" s="337" cm="1">
        <f t="array" ref="O20">_xlfn.IFS(AND(D20&gt;$D$45,F20&lt;$D$47, D20&gt;E20),F20-D20,D20&lt;$D$47,0)</f>
        <v>5</v>
      </c>
      <c r="P20" s="337" cm="1">
        <f t="array" ref="P20">_xlfn.IFS(OR(D20&gt;E20),F20-D20,OR(AND(D20&lt;=E20, F20&gt;=E20)),F20-E20,F20&lt;E20,0)</f>
        <v>5</v>
      </c>
      <c r="R20" s="364" t="s">
        <v>9437</v>
      </c>
      <c r="S20" s="364" t="s">
        <v>9437</v>
      </c>
      <c r="T20" s="364"/>
    </row>
    <row r="21" spans="1:20" ht="15.5" x14ac:dyDescent="0.35">
      <c r="A21" s="259" t="s">
        <v>11</v>
      </c>
      <c r="B21" s="251" t="s">
        <v>4493</v>
      </c>
      <c r="C21" s="251" t="s">
        <v>9361</v>
      </c>
      <c r="D21" s="332">
        <v>44059</v>
      </c>
      <c r="E21" s="333">
        <v>44013</v>
      </c>
      <c r="F21" s="332">
        <v>44068</v>
      </c>
      <c r="G21" s="334" t="s">
        <v>9362</v>
      </c>
      <c r="H21" s="335" t="b">
        <v>1</v>
      </c>
      <c r="I21" s="334" t="s">
        <v>9323</v>
      </c>
      <c r="J21" s="334" t="s">
        <v>9363</v>
      </c>
      <c r="K21" s="336">
        <v>9</v>
      </c>
      <c r="L21" s="336">
        <f t="shared" si="0"/>
        <v>9</v>
      </c>
      <c r="M21" s="336">
        <f t="shared" si="1"/>
        <v>0</v>
      </c>
      <c r="N21" s="337" cm="1">
        <f t="array" ref="N21">_xlfn.IFS(AND(D21&lt;$D$45,D21&gt;E21),F21-D21,(AND(D21&lt;$D$45,D21&lt;E21)),F21-E21,D21&gt;$D$45,0)</f>
        <v>9</v>
      </c>
      <c r="O21" s="337" cm="1">
        <f t="array" ref="O21">_xlfn.IFS(AND(D21&gt;$D$45,F21&lt;$D$47, D21&gt;E21),F21-D21,D21&lt;$D$47,0)</f>
        <v>0</v>
      </c>
      <c r="P21" s="337" cm="1">
        <f t="array" ref="P21">_xlfn.IFS(OR(D21&gt;E21),F21-D21,OR(AND(D21&lt;=E21, F21&gt;=E21)),F21-E21,F21&lt;E21,0)</f>
        <v>9</v>
      </c>
      <c r="R21" s="364" t="s">
        <v>9437</v>
      </c>
      <c r="S21" s="364" t="s">
        <v>9437</v>
      </c>
      <c r="T21" s="364"/>
    </row>
    <row r="22" spans="1:20" ht="15.5" x14ac:dyDescent="0.35">
      <c r="A22" s="259" t="s">
        <v>11</v>
      </c>
      <c r="B22" s="251" t="s">
        <v>4495</v>
      </c>
      <c r="C22" s="251" t="s">
        <v>9408</v>
      </c>
      <c r="D22" s="332">
        <v>44333</v>
      </c>
      <c r="E22" s="333">
        <v>44013</v>
      </c>
      <c r="F22" s="332">
        <v>44335</v>
      </c>
      <c r="G22" s="334" t="s">
        <v>9327</v>
      </c>
      <c r="H22" s="335" t="b">
        <v>1</v>
      </c>
      <c r="I22" s="334" t="s">
        <v>9323</v>
      </c>
      <c r="J22" s="334" t="s">
        <v>9442</v>
      </c>
      <c r="K22" s="336"/>
      <c r="L22" s="336"/>
      <c r="M22" s="336"/>
      <c r="N22" s="337" cm="1">
        <f t="array" ref="N22">_xlfn.IFS(AND(D22&lt;$D$45,D22&gt;E22),F22-D22,(AND(D22&lt;$D$45,D22&lt;E22)),F22-E22,D22&gt;$D$45,0)</f>
        <v>0</v>
      </c>
      <c r="O22" s="337" cm="1">
        <f t="array" ref="O22">_xlfn.IFS(AND(D22&gt;$D$45,F22&lt;$D$47, D22&gt;E22),F22-D22,D22&lt;$D$47,0)</f>
        <v>2</v>
      </c>
      <c r="P22" s="337" cm="1">
        <f t="array" ref="P22">_xlfn.IFS(OR(D22&gt;E22),F22-D22,OR(AND(D22&lt;=E22, F22&gt;=E22)),F22-E22,F22&lt;E22,0)</f>
        <v>2</v>
      </c>
      <c r="R22" s="364"/>
      <c r="S22" s="364" t="s">
        <v>9439</v>
      </c>
      <c r="T22" s="364"/>
    </row>
    <row r="23" spans="1:20" ht="15.5" x14ac:dyDescent="0.35">
      <c r="A23" s="259" t="s">
        <v>11</v>
      </c>
      <c r="B23" s="251" t="s">
        <v>4497</v>
      </c>
      <c r="C23" s="251" t="s">
        <v>4498</v>
      </c>
      <c r="D23" s="332">
        <v>44026</v>
      </c>
      <c r="E23" s="333">
        <v>44013</v>
      </c>
      <c r="F23" s="332">
        <v>44071</v>
      </c>
      <c r="G23" s="334" t="s">
        <v>9364</v>
      </c>
      <c r="H23" s="335" t="b">
        <v>1</v>
      </c>
      <c r="I23" s="334" t="s">
        <v>9323</v>
      </c>
      <c r="J23" s="334" t="s">
        <v>9365</v>
      </c>
      <c r="K23" s="336">
        <v>45</v>
      </c>
      <c r="L23" s="336">
        <f>IF(D23&lt;$D$45,F23-D23,0)</f>
        <v>45</v>
      </c>
      <c r="M23" s="336">
        <f>IF(D23&gt;$D$45,F23-D23,0)</f>
        <v>0</v>
      </c>
      <c r="N23" s="337" cm="1">
        <f t="array" ref="N23">_xlfn.IFS(AND(D23&lt;$D$45,D23&gt;E23),F23-D23,(AND(D23&lt;$D$45,D23&lt;E23)),F23-E23,D23&gt;$D$45,0)</f>
        <v>45</v>
      </c>
      <c r="O23" s="337" cm="1">
        <f t="array" ref="O23">_xlfn.IFS(AND(D23&gt;$D$45,F23&lt;$D$47, D23&gt;E23),F23-D23,D23&lt;$D$47,0)</f>
        <v>0</v>
      </c>
      <c r="P23" s="337" cm="1">
        <f t="array" ref="P23">_xlfn.IFS(OR(D23&gt;E23),F23-D23,OR(AND(D23&lt;=E23, F23&gt;=E23)),F23-E23,F23&lt;E23,0)</f>
        <v>45</v>
      </c>
      <c r="R23" s="364" t="s">
        <v>9437</v>
      </c>
      <c r="S23" s="364" t="s">
        <v>9437</v>
      </c>
      <c r="T23" s="364"/>
    </row>
    <row r="24" spans="1:20" ht="15.5" x14ac:dyDescent="0.35">
      <c r="A24" s="259" t="s">
        <v>11</v>
      </c>
      <c r="B24" s="251" t="s">
        <v>4499</v>
      </c>
      <c r="C24" s="251" t="s">
        <v>4500</v>
      </c>
      <c r="D24" s="332">
        <v>44289</v>
      </c>
      <c r="E24" s="333">
        <v>44013</v>
      </c>
      <c r="F24" s="332">
        <v>44295</v>
      </c>
      <c r="G24" s="334" t="s">
        <v>9359</v>
      </c>
      <c r="H24" s="335" t="b">
        <v>1</v>
      </c>
      <c r="I24" s="334" t="s">
        <v>9323</v>
      </c>
      <c r="J24" s="334" t="s">
        <v>9366</v>
      </c>
      <c r="K24" s="336">
        <v>6</v>
      </c>
      <c r="L24" s="336">
        <f>IF(D24&lt;$D$45,F24-D24,0)</f>
        <v>0</v>
      </c>
      <c r="M24" s="336">
        <f>IF(D24&gt;$D$45,F24-D24,0)</f>
        <v>6</v>
      </c>
      <c r="N24" s="337" cm="1">
        <f t="array" ref="N24">_xlfn.IFS(AND(D24&lt;$D$45,D24&gt;E24),F24-D24,(AND(D24&lt;$D$45,D24&lt;E24)),F24-E24,D24&gt;$D$45,0)</f>
        <v>0</v>
      </c>
      <c r="O24" s="337" cm="1">
        <f t="array" ref="O24">_xlfn.IFS(AND(D24&gt;$D$45,F24&lt;$D$47, D24&gt;E24),F24-D24,D24&lt;$D$47,0)</f>
        <v>6</v>
      </c>
      <c r="P24" s="337" cm="1">
        <f t="array" ref="P24">_xlfn.IFS(OR(D24&gt;E24),F24-D24,OR(AND(D24&lt;=E24, F24&gt;=E24)),F24-E24,F24&lt;E24,0)</f>
        <v>6</v>
      </c>
      <c r="R24" s="364" t="s">
        <v>9437</v>
      </c>
      <c r="S24" s="364" t="s">
        <v>9437</v>
      </c>
      <c r="T24" s="364"/>
    </row>
    <row r="25" spans="1:20" ht="15.5" x14ac:dyDescent="0.35">
      <c r="A25" s="259" t="s">
        <v>11</v>
      </c>
      <c r="B25" s="251" t="s">
        <v>4501</v>
      </c>
      <c r="C25" s="251" t="s">
        <v>4502</v>
      </c>
      <c r="D25" s="332">
        <v>43992</v>
      </c>
      <c r="E25" s="333">
        <v>44013</v>
      </c>
      <c r="F25" s="332">
        <v>44078</v>
      </c>
      <c r="G25" s="334" t="s">
        <v>9367</v>
      </c>
      <c r="H25" s="335" t="b">
        <v>1</v>
      </c>
      <c r="I25" s="334" t="s">
        <v>9323</v>
      </c>
      <c r="J25" s="334" t="s">
        <v>9368</v>
      </c>
      <c r="K25" s="336">
        <v>86</v>
      </c>
      <c r="L25" s="336">
        <f>IF(D25&lt;$D$45,F25-D25,0)</f>
        <v>86</v>
      </c>
      <c r="M25" s="336">
        <f>IF(D25&gt;$D$45,F25-D25,0)</f>
        <v>0</v>
      </c>
      <c r="N25" s="337" cm="1">
        <f t="array" ref="N25">_xlfn.IFS(AND(D25&lt;$D$45,D25&gt;E25),F25-D25,(AND(D25&lt;$D$45,D25&lt;E25)),F25-E25,D25&gt;$D$45,0)</f>
        <v>65</v>
      </c>
      <c r="O25" s="337" cm="1">
        <f t="array" ref="O25">_xlfn.IFS(AND(D25&gt;$D$45,F25&lt;$D$47, D25&gt;E25),F25-D25,D25&lt;$D$47,0)</f>
        <v>0</v>
      </c>
      <c r="P25" s="337" cm="1">
        <f t="array" ref="P25">_xlfn.IFS(OR(D25&gt;E25),F25-D25,OR(AND(D25&lt;=E25, F25&gt;=E25)),F25-E25,F25&lt;E25,0)</f>
        <v>65</v>
      </c>
      <c r="R25" s="364" t="s">
        <v>9437</v>
      </c>
      <c r="S25" s="364" t="s">
        <v>9437</v>
      </c>
      <c r="T25" s="364" t="s">
        <v>9440</v>
      </c>
    </row>
    <row r="26" spans="1:20" ht="15.5" x14ac:dyDescent="0.35">
      <c r="A26" s="258" t="s">
        <v>12</v>
      </c>
      <c r="B26" s="253" t="s">
        <v>5349</v>
      </c>
      <c r="C26" s="253" t="s">
        <v>5350</v>
      </c>
      <c r="D26" s="338">
        <v>44126</v>
      </c>
      <c r="E26" s="339">
        <v>44013</v>
      </c>
      <c r="F26" s="338">
        <v>44127</v>
      </c>
      <c r="G26" s="340" t="s">
        <v>9335</v>
      </c>
      <c r="H26" s="341" t="b">
        <v>1</v>
      </c>
      <c r="I26" s="340" t="s">
        <v>9323</v>
      </c>
      <c r="J26" s="340" t="s">
        <v>9335</v>
      </c>
      <c r="K26" s="342">
        <v>1</v>
      </c>
      <c r="L26" s="342">
        <f>IF(D26&lt;$D$45,F26-D26,0)</f>
        <v>1</v>
      </c>
      <c r="M26" s="342">
        <f>IF(D26&gt;$D$45,F26-D26,0)</f>
        <v>0</v>
      </c>
      <c r="N26" s="337" cm="1">
        <f t="array" ref="N26">_xlfn.IFS(AND(D26&lt;$D$45,D26&gt;E26),F26-D26,(AND(D26&lt;$D$45,D26&lt;E26)),F26-E26,D26&gt;$D$45,0)</f>
        <v>1</v>
      </c>
      <c r="O26" s="337" cm="1">
        <f t="array" ref="O26">_xlfn.IFS(AND(D26&gt;$D$45,F26&lt;$D$47, D26&gt;E26),F26-D26,D26&lt;$D$47,0)</f>
        <v>0</v>
      </c>
      <c r="P26" s="337" cm="1">
        <f t="array" ref="P26">_xlfn.IFS(OR(D26&gt;E26),F26-D26,OR(AND(D26&lt;=E26, F26&gt;=E26)),F26-E26,F26&lt;E26,0)</f>
        <v>1</v>
      </c>
      <c r="R26" s="364" t="s">
        <v>9437</v>
      </c>
      <c r="S26" s="364" t="s">
        <v>9437</v>
      </c>
      <c r="T26" s="364"/>
    </row>
    <row r="27" spans="1:20" ht="15.5" x14ac:dyDescent="0.35">
      <c r="A27" s="258" t="s">
        <v>12</v>
      </c>
      <c r="B27" s="253" t="s">
        <v>5341</v>
      </c>
      <c r="C27" s="375" t="s">
        <v>5342</v>
      </c>
      <c r="D27" s="338">
        <v>44271</v>
      </c>
      <c r="E27" s="339">
        <v>44013</v>
      </c>
      <c r="F27" s="338">
        <v>44376</v>
      </c>
      <c r="G27" s="376" t="s">
        <v>9441</v>
      </c>
      <c r="H27" s="341" t="b">
        <v>1</v>
      </c>
      <c r="I27" s="340" t="s">
        <v>9323</v>
      </c>
      <c r="J27" s="376" t="s">
        <v>9434</v>
      </c>
      <c r="K27" s="342"/>
      <c r="L27" s="342"/>
      <c r="M27" s="342"/>
      <c r="N27" s="337" cm="1">
        <f t="array" ref="N27">_xlfn.IFS(AND(D27&lt;$D$45,D27&gt;E27),F27-D27,(AND(D27&lt;$D$45,D27&lt;E27)),F27-E27,D27&gt;$D$45,0)</f>
        <v>0</v>
      </c>
      <c r="O27" s="337" cm="1">
        <f t="array" ref="O27">_xlfn.IFS(AND(D27&gt;$D$45,F27&lt;$D$47, D27&gt;E27),F27-D27,D27&lt;$D$47,0)</f>
        <v>105</v>
      </c>
      <c r="P27" s="337" cm="1">
        <f t="array" ref="P27">_xlfn.IFS(OR(D27&gt;E27),F27-D27,OR(AND(D27&lt;=E27, F27&gt;=E27)),F27-E27,F27&lt;E27,0)</f>
        <v>105</v>
      </c>
      <c r="R27" s="364"/>
      <c r="S27" s="364"/>
      <c r="T27" s="364"/>
    </row>
    <row r="28" spans="1:20" ht="15.5" x14ac:dyDescent="0.35">
      <c r="A28" s="261" t="s">
        <v>13</v>
      </c>
      <c r="B28" s="254" t="s">
        <v>6121</v>
      </c>
      <c r="C28" s="254" t="s">
        <v>6122</v>
      </c>
      <c r="D28" s="343">
        <v>44151</v>
      </c>
      <c r="E28" s="344">
        <v>44013</v>
      </c>
      <c r="F28" s="343">
        <v>44156</v>
      </c>
      <c r="G28" s="345" t="s">
        <v>9369</v>
      </c>
      <c r="H28" s="346" t="b">
        <v>1</v>
      </c>
      <c r="I28" s="345" t="s">
        <v>9338</v>
      </c>
      <c r="J28" s="345" t="s">
        <v>9370</v>
      </c>
      <c r="K28" s="347">
        <v>5</v>
      </c>
      <c r="L28" s="347">
        <f>IF(D28&lt;$D$45,F28-D28,0)</f>
        <v>5</v>
      </c>
      <c r="M28" s="347">
        <f>IF(D28&gt;$D$45,F28-D28,0)</f>
        <v>0</v>
      </c>
      <c r="N28" s="337" cm="1">
        <f t="array" ref="N28">_xlfn.IFS(AND(D28&lt;$D$45,D28&gt;E28),F28-D28,(AND(D28&lt;$D$45,D28&lt;E28)),F28-E28,D28&gt;$D$45,0)</f>
        <v>5</v>
      </c>
      <c r="O28" s="337" cm="1">
        <f t="array" ref="O28">_xlfn.IFS(AND(D28&gt;$D$45,F28&lt;$D$47, D28&gt;E28),F28-D28,D28&lt;$D$47,0)</f>
        <v>0</v>
      </c>
      <c r="P28" s="337" cm="1">
        <f t="array" ref="P28">_xlfn.IFS(OR(D28&gt;E28),F28-D28,OR(AND(D28&lt;=E28, F28&gt;=E28)),F28-E28,F28&lt;E28,0)</f>
        <v>5</v>
      </c>
      <c r="R28" s="364" t="s">
        <v>9437</v>
      </c>
      <c r="S28" s="364" t="s">
        <v>9437</v>
      </c>
      <c r="T28" s="364"/>
    </row>
    <row r="29" spans="1:20" ht="15.5" x14ac:dyDescent="0.35">
      <c r="A29" s="261" t="s">
        <v>13</v>
      </c>
      <c r="B29" s="254" t="s">
        <v>6121</v>
      </c>
      <c r="C29" s="254" t="s">
        <v>6122</v>
      </c>
      <c r="D29" s="343">
        <v>44254</v>
      </c>
      <c r="E29" s="344">
        <v>44013</v>
      </c>
      <c r="F29" s="343">
        <v>44257</v>
      </c>
      <c r="G29" s="345" t="s">
        <v>9371</v>
      </c>
      <c r="H29" s="346" t="b">
        <v>1</v>
      </c>
      <c r="I29" s="345" t="s">
        <v>9323</v>
      </c>
      <c r="J29" s="345" t="s">
        <v>9372</v>
      </c>
      <c r="K29" s="347">
        <v>3</v>
      </c>
      <c r="L29" s="347">
        <f>IF(D29&lt;$D$45,F29-D29,0)</f>
        <v>0</v>
      </c>
      <c r="M29" s="347">
        <f>IF(D29&gt;$D$45,F29-D29,0)</f>
        <v>3</v>
      </c>
      <c r="N29" s="337" cm="1">
        <f t="array" ref="N29">_xlfn.IFS(AND(D29&lt;$D$45,D29&gt;E29),F29-D29,(AND(D29&lt;$D$45,D29&lt;E29)),F29-E29,D29&gt;$D$45,0)</f>
        <v>0</v>
      </c>
      <c r="O29" s="337" cm="1">
        <f t="array" ref="O29">_xlfn.IFS(AND(D29&gt;$D$45,F29&lt;$D$47, D29&gt;E29),F29-D29,D29&lt;$D$47,0)</f>
        <v>3</v>
      </c>
      <c r="P29" s="337" cm="1">
        <f t="array" ref="P29">_xlfn.IFS(OR(D29&gt;E29),F29-D29,OR(AND(D29&lt;=E29, F29&gt;=E29)),F29-E29,F29&lt;E29,0)</f>
        <v>3</v>
      </c>
      <c r="R29" s="364" t="s">
        <v>9437</v>
      </c>
      <c r="S29" s="364" t="s">
        <v>9437</v>
      </c>
      <c r="T29" s="364"/>
    </row>
    <row r="30" spans="1:20" ht="15.5" x14ac:dyDescent="0.35">
      <c r="A30" s="259" t="s">
        <v>14</v>
      </c>
      <c r="B30" s="251" t="s">
        <v>6970</v>
      </c>
      <c r="C30" s="251" t="s">
        <v>9373</v>
      </c>
      <c r="D30" s="332">
        <v>44269</v>
      </c>
      <c r="E30" s="333">
        <v>44013</v>
      </c>
      <c r="F30" s="332">
        <v>44272</v>
      </c>
      <c r="G30" s="334" t="s">
        <v>9327</v>
      </c>
      <c r="H30" s="335" t="b">
        <v>1</v>
      </c>
      <c r="I30" s="334" t="s">
        <v>9323</v>
      </c>
      <c r="J30" s="334" t="s">
        <v>9374</v>
      </c>
      <c r="K30" s="336">
        <v>3</v>
      </c>
      <c r="L30" s="336">
        <f>IF(D30&lt;$D$45,F30-D30,0)</f>
        <v>0</v>
      </c>
      <c r="M30" s="336">
        <f>IF(D30&gt;$D$45,F30-D30,0)</f>
        <v>3</v>
      </c>
      <c r="N30" s="337" cm="1">
        <f t="array" ref="N30">_xlfn.IFS(AND(D30&lt;$D$45,D30&gt;E30),F30-D30,(AND(D30&lt;$D$45,D30&lt;E30)),F30-E30,D30&gt;$D$45,0)</f>
        <v>0</v>
      </c>
      <c r="O30" s="337" cm="1">
        <f t="array" ref="O30">_xlfn.IFS(AND(D30&gt;$D$45,F30&lt;$D$47, D30&gt;E30),F30-D30,D30&lt;$D$47,0)</f>
        <v>3</v>
      </c>
      <c r="P30" s="337" cm="1">
        <f t="array" ref="P30">_xlfn.IFS(OR(D30&gt;E30),F30-D30,OR(AND(D30&lt;=E30, F30&gt;=E30)),F30-E30,F30&lt;E30,0)</f>
        <v>3</v>
      </c>
      <c r="R30" s="364" t="s">
        <v>9437</v>
      </c>
      <c r="S30" s="364" t="s">
        <v>9437</v>
      </c>
      <c r="T30" s="364"/>
    </row>
    <row r="31" spans="1:20" ht="15.5" x14ac:dyDescent="0.35">
      <c r="A31" s="259" t="s">
        <v>14</v>
      </c>
      <c r="B31" s="251" t="s">
        <v>6980</v>
      </c>
      <c r="C31" s="251" t="s">
        <v>6981</v>
      </c>
      <c r="D31" s="332">
        <v>44290</v>
      </c>
      <c r="E31" s="333">
        <v>44013</v>
      </c>
      <c r="F31" s="332">
        <v>44295</v>
      </c>
      <c r="G31" s="334" t="s">
        <v>9327</v>
      </c>
      <c r="H31" s="335" t="b">
        <v>1</v>
      </c>
      <c r="I31" s="334" t="s">
        <v>9323</v>
      </c>
      <c r="J31" s="334" t="s">
        <v>9375</v>
      </c>
      <c r="K31" s="336">
        <v>5</v>
      </c>
      <c r="L31" s="336">
        <f t="shared" ref="L31:L43" si="2">IF(D31&lt;$D$45,F31-D31,0)</f>
        <v>0</v>
      </c>
      <c r="M31" s="336">
        <f t="shared" ref="M31:M43" si="3">IF(D31&gt;$D$45,F31-D31,0)</f>
        <v>5</v>
      </c>
      <c r="N31" s="337" cm="1">
        <f t="array" ref="N31">_xlfn.IFS(AND(D31&lt;$D$45,D31&gt;E31),F31-D31,(AND(D31&lt;$D$45,D31&lt;E31)),F31-E31,D31&gt;$D$45,0)</f>
        <v>0</v>
      </c>
      <c r="O31" s="337" cm="1">
        <f t="array" ref="O31">_xlfn.IFS(AND(D31&gt;$D$45,F31&lt;$D$47, D31&gt;E31),F31-D31,D31&lt;$D$47,0)</f>
        <v>5</v>
      </c>
      <c r="P31" s="337" cm="1">
        <f t="array" ref="P31">_xlfn.IFS(OR(D31&gt;E31),F31-D31,OR(AND(D31&lt;=E31, F31&gt;=E31)),F31-E31,F31&lt;E31,0)</f>
        <v>5</v>
      </c>
      <c r="R31" s="364" t="s">
        <v>9437</v>
      </c>
      <c r="S31" s="364" t="s">
        <v>9437</v>
      </c>
      <c r="T31" s="364"/>
    </row>
    <row r="32" spans="1:20" ht="15.5" x14ac:dyDescent="0.35">
      <c r="A32" s="259" t="s">
        <v>14</v>
      </c>
      <c r="B32" s="251" t="s">
        <v>6982</v>
      </c>
      <c r="C32" s="251" t="s">
        <v>6983</v>
      </c>
      <c r="D32" s="332">
        <v>44131</v>
      </c>
      <c r="E32" s="333">
        <v>44013</v>
      </c>
      <c r="F32" s="332">
        <v>44134</v>
      </c>
      <c r="G32" s="334" t="s">
        <v>9376</v>
      </c>
      <c r="H32" s="335" t="b">
        <v>1</v>
      </c>
      <c r="I32" s="334" t="s">
        <v>9338</v>
      </c>
      <c r="J32" s="334" t="s">
        <v>9377</v>
      </c>
      <c r="K32" s="336">
        <v>3</v>
      </c>
      <c r="L32" s="336">
        <f t="shared" si="2"/>
        <v>3</v>
      </c>
      <c r="M32" s="336">
        <f t="shared" si="3"/>
        <v>0</v>
      </c>
      <c r="N32" s="337" cm="1">
        <f t="array" ref="N32">_xlfn.IFS(AND(D32&lt;$D$45,D32&gt;E32),F32-D32,(AND(D32&lt;$D$45,D32&lt;E32)),F32-E32,D32&gt;$D$45,0)</f>
        <v>3</v>
      </c>
      <c r="O32" s="337" cm="1">
        <f t="array" ref="O32">_xlfn.IFS(AND(D32&gt;$D$45,F32&lt;$D$47, D32&gt;E32),F32-D32,D32&lt;$D$47,0)</f>
        <v>0</v>
      </c>
      <c r="P32" s="337" cm="1">
        <f t="array" ref="P32">_xlfn.IFS(OR(D32&gt;E32),F32-D32,OR(AND(D32&lt;=E32, F32&gt;=E32)),F32-E32,F32&lt;E32,0)</f>
        <v>3</v>
      </c>
      <c r="R32" s="364" t="s">
        <v>9437</v>
      </c>
      <c r="S32" s="364" t="s">
        <v>9437</v>
      </c>
      <c r="T32" s="364"/>
    </row>
    <row r="33" spans="1:20" ht="15.5" x14ac:dyDescent="0.35">
      <c r="A33" s="259" t="s">
        <v>14</v>
      </c>
      <c r="B33" s="251" t="s">
        <v>6982</v>
      </c>
      <c r="C33" s="251" t="s">
        <v>6983</v>
      </c>
      <c r="D33" s="332">
        <v>44270</v>
      </c>
      <c r="E33" s="333">
        <v>44013</v>
      </c>
      <c r="F33" s="332">
        <v>44274</v>
      </c>
      <c r="G33" s="334" t="s">
        <v>9327</v>
      </c>
      <c r="H33" s="335" t="b">
        <v>1</v>
      </c>
      <c r="I33" s="334" t="s">
        <v>9323</v>
      </c>
      <c r="J33" s="334" t="s">
        <v>9378</v>
      </c>
      <c r="K33" s="336">
        <v>4</v>
      </c>
      <c r="L33" s="336">
        <f t="shared" si="2"/>
        <v>0</v>
      </c>
      <c r="M33" s="336">
        <f t="shared" si="3"/>
        <v>4</v>
      </c>
      <c r="N33" s="337" cm="1">
        <f t="array" ref="N33">_xlfn.IFS(AND(D33&lt;$D$45,D33&gt;E33),F33-D33,(AND(D33&lt;$D$45,D33&lt;E33)),F33-E33,D33&gt;$D$45,0)</f>
        <v>0</v>
      </c>
      <c r="O33" s="337" cm="1">
        <f t="array" ref="O33">_xlfn.IFS(AND(D33&gt;$D$45,F33&lt;$D$47, D33&gt;E33),F33-D33,D33&lt;$D$47,0)</f>
        <v>4</v>
      </c>
      <c r="P33" s="337" cm="1">
        <f t="array" ref="P33">_xlfn.IFS(OR(D33&gt;E33),F33-D33,OR(AND(D33&lt;=E33, F33&gt;=E33)),F33-E33,F33&lt;E33,0)</f>
        <v>4</v>
      </c>
      <c r="R33" s="364" t="s">
        <v>9437</v>
      </c>
      <c r="S33" s="364" t="s">
        <v>9437</v>
      </c>
      <c r="T33" s="364"/>
    </row>
    <row r="34" spans="1:20" ht="15.5" x14ac:dyDescent="0.35">
      <c r="A34" s="260" t="s">
        <v>15</v>
      </c>
      <c r="B34" s="252" t="s">
        <v>7830</v>
      </c>
      <c r="C34" s="252" t="s">
        <v>7831</v>
      </c>
      <c r="D34" s="348">
        <v>44286</v>
      </c>
      <c r="E34" s="349">
        <v>44013</v>
      </c>
      <c r="F34" s="348">
        <v>44295</v>
      </c>
      <c r="G34" s="350" t="s">
        <v>9359</v>
      </c>
      <c r="H34" s="351" t="b">
        <v>1</v>
      </c>
      <c r="I34" s="350" t="s">
        <v>9323</v>
      </c>
      <c r="J34" s="350" t="s">
        <v>9379</v>
      </c>
      <c r="K34" s="352">
        <v>9</v>
      </c>
      <c r="L34" s="352">
        <f t="shared" si="2"/>
        <v>0</v>
      </c>
      <c r="M34" s="352">
        <f t="shared" si="3"/>
        <v>9</v>
      </c>
      <c r="N34" s="337" cm="1">
        <f t="array" ref="N34">_xlfn.IFS(AND(D34&lt;$D$45,D34&gt;E34),F34-D34,(AND(D34&lt;$D$45,D34&lt;E34)),F34-E34,D34&gt;$D$45,0)</f>
        <v>0</v>
      </c>
      <c r="O34" s="337" cm="1">
        <f t="array" ref="O34">_xlfn.IFS(AND(D34&gt;$D$45,F34&lt;$D$47, D34&gt;E34),F34-D34,D34&lt;$D$47,0)</f>
        <v>9</v>
      </c>
      <c r="P34" s="337" cm="1">
        <f t="array" ref="P34">_xlfn.IFS(OR(D34&gt;E34),F34-D34,OR(AND(D34&lt;=E34, F34&gt;=E34)),F34-E34,F34&lt;E34,0)</f>
        <v>9</v>
      </c>
      <c r="R34" s="364" t="s">
        <v>9437</v>
      </c>
      <c r="S34" s="364" t="s">
        <v>9437</v>
      </c>
      <c r="T34" s="364"/>
    </row>
    <row r="35" spans="1:20" ht="15.5" x14ac:dyDescent="0.35">
      <c r="A35" s="260" t="s">
        <v>15</v>
      </c>
      <c r="B35" s="252" t="s">
        <v>7833</v>
      </c>
      <c r="C35" s="252" t="s">
        <v>7834</v>
      </c>
      <c r="D35" s="348">
        <v>44125</v>
      </c>
      <c r="E35" s="349">
        <v>44013</v>
      </c>
      <c r="F35" s="348">
        <v>44127</v>
      </c>
      <c r="G35" s="350" t="s">
        <v>9380</v>
      </c>
      <c r="H35" s="351" t="b">
        <v>1</v>
      </c>
      <c r="I35" s="350" t="s">
        <v>9323</v>
      </c>
      <c r="J35" s="350" t="s">
        <v>9381</v>
      </c>
      <c r="K35" s="352">
        <v>2</v>
      </c>
      <c r="L35" s="352">
        <f t="shared" si="2"/>
        <v>2</v>
      </c>
      <c r="M35" s="352">
        <f t="shared" si="3"/>
        <v>0</v>
      </c>
      <c r="N35" s="337" cm="1">
        <f t="array" ref="N35">_xlfn.IFS(AND(D35&lt;$D$45,D35&gt;E35),F35-D35,(AND(D35&lt;$D$45,D35&lt;E35)),F35-E35,D35&gt;$D$45,0)</f>
        <v>2</v>
      </c>
      <c r="O35" s="337" cm="1">
        <f t="array" ref="O35">_xlfn.IFS(AND(D35&gt;$D$45,F35&lt;$D$47, D35&gt;E35),F35-D35,D35&lt;$D$47,0)</f>
        <v>0</v>
      </c>
      <c r="P35" s="337" cm="1">
        <f t="array" ref="P35">_xlfn.IFS(OR(D35&gt;E35),F35-D35,OR(AND(D35&lt;=E35, F35&gt;=E35)),F35-E35,F35&lt;E35,0)</f>
        <v>2</v>
      </c>
      <c r="R35" s="364" t="s">
        <v>9437</v>
      </c>
      <c r="S35" s="364" t="s">
        <v>9437</v>
      </c>
      <c r="T35" s="364"/>
    </row>
    <row r="36" spans="1:20" ht="15.5" x14ac:dyDescent="0.35">
      <c r="A36" s="260" t="s">
        <v>15</v>
      </c>
      <c r="B36" s="252" t="s">
        <v>7833</v>
      </c>
      <c r="C36" s="252" t="s">
        <v>7834</v>
      </c>
      <c r="D36" s="348">
        <v>44268</v>
      </c>
      <c r="E36" s="349">
        <v>44013</v>
      </c>
      <c r="F36" s="348">
        <v>44271</v>
      </c>
      <c r="G36" s="350" t="s">
        <v>9382</v>
      </c>
      <c r="H36" s="351" t="b">
        <v>1</v>
      </c>
      <c r="I36" s="350" t="s">
        <v>9323</v>
      </c>
      <c r="J36" s="350" t="s">
        <v>9383</v>
      </c>
      <c r="K36" s="352">
        <v>3</v>
      </c>
      <c r="L36" s="352">
        <f t="shared" si="2"/>
        <v>0</v>
      </c>
      <c r="M36" s="352">
        <f t="shared" si="3"/>
        <v>3</v>
      </c>
      <c r="N36" s="337" cm="1">
        <f t="array" ref="N36">_xlfn.IFS(AND(D36&lt;$D$45,D36&gt;E36),F36-D36,(AND(D36&lt;$D$45,D36&lt;E36)),F36-E36,D36&gt;$D$45,0)</f>
        <v>0</v>
      </c>
      <c r="O36" s="337" cm="1">
        <f t="array" ref="O36">_xlfn.IFS(AND(D36&gt;$D$45,F36&lt;$D$47, D36&gt;E36),F36-D36,D36&lt;$D$47,0)</f>
        <v>3</v>
      </c>
      <c r="P36" s="337" cm="1">
        <f t="array" ref="P36">_xlfn.IFS(OR(D36&gt;E36),F36-D36,OR(AND(D36&lt;=E36, F36&gt;=E36)),F36-E36,F36&lt;E36,0)</f>
        <v>3</v>
      </c>
      <c r="R36" s="364" t="s">
        <v>9437</v>
      </c>
      <c r="S36" s="364" t="s">
        <v>9437</v>
      </c>
      <c r="T36" s="364"/>
    </row>
    <row r="37" spans="1:20" ht="15.5" x14ac:dyDescent="0.35">
      <c r="A37" s="260" t="s">
        <v>15</v>
      </c>
      <c r="B37" s="252" t="s">
        <v>7837</v>
      </c>
      <c r="C37" s="252" t="s">
        <v>7838</v>
      </c>
      <c r="D37" s="348">
        <v>44067</v>
      </c>
      <c r="E37" s="349">
        <v>44013</v>
      </c>
      <c r="F37" s="348">
        <v>44068</v>
      </c>
      <c r="G37" s="350" t="s">
        <v>9384</v>
      </c>
      <c r="H37" s="351" t="b">
        <v>1</v>
      </c>
      <c r="I37" s="350" t="s">
        <v>9323</v>
      </c>
      <c r="J37" s="350" t="s">
        <v>9385</v>
      </c>
      <c r="K37" s="352">
        <v>1</v>
      </c>
      <c r="L37" s="352">
        <f t="shared" si="2"/>
        <v>1</v>
      </c>
      <c r="M37" s="352">
        <f t="shared" si="3"/>
        <v>0</v>
      </c>
      <c r="N37" s="337" cm="1">
        <f t="array" ref="N37">_xlfn.IFS(AND(D37&lt;$D$45,D37&gt;E37),F37-D37,(AND(D37&lt;$D$45,D37&lt;E37)),F37-E37,D37&gt;$D$45,0)</f>
        <v>1</v>
      </c>
      <c r="O37" s="337" cm="1">
        <f t="array" ref="O37">_xlfn.IFS(AND(D37&gt;$D$45,F37&lt;$D$47, D37&gt;E37),F37-D37,D37&lt;$D$47,0)</f>
        <v>0</v>
      </c>
      <c r="P37" s="337" cm="1">
        <f t="array" ref="P37">_xlfn.IFS(OR(D37&gt;E37),F37-D37,OR(AND(D37&lt;=E37, F37&gt;=E37)),F37-E37,F37&lt;E37,0)</f>
        <v>1</v>
      </c>
      <c r="R37" s="364" t="s">
        <v>9437</v>
      </c>
      <c r="S37" s="364" t="s">
        <v>9437</v>
      </c>
      <c r="T37" s="364"/>
    </row>
    <row r="38" spans="1:20" ht="15.5" x14ac:dyDescent="0.35">
      <c r="A38" s="260" t="s">
        <v>15</v>
      </c>
      <c r="B38" s="252" t="s">
        <v>7841</v>
      </c>
      <c r="C38" s="252" t="s">
        <v>7842</v>
      </c>
      <c r="D38" s="348">
        <v>44288</v>
      </c>
      <c r="E38" s="349">
        <v>44013</v>
      </c>
      <c r="F38" s="348">
        <v>44294</v>
      </c>
      <c r="G38" s="350" t="s">
        <v>9327</v>
      </c>
      <c r="H38" s="351" t="b">
        <v>1</v>
      </c>
      <c r="I38" s="350" t="s">
        <v>9323</v>
      </c>
      <c r="J38" s="350" t="s">
        <v>9386</v>
      </c>
      <c r="K38" s="352">
        <v>6</v>
      </c>
      <c r="L38" s="352">
        <f t="shared" si="2"/>
        <v>0</v>
      </c>
      <c r="M38" s="352">
        <f t="shared" si="3"/>
        <v>6</v>
      </c>
      <c r="N38" s="337" cm="1">
        <f t="array" ref="N38">_xlfn.IFS(AND(D38&lt;$D$45,D38&gt;E38),F38-D38,(AND(D38&lt;$D$45,D38&lt;E38)),F38-E38,D38&gt;$D$45,0)</f>
        <v>0</v>
      </c>
      <c r="O38" s="337" cm="1">
        <f t="array" ref="O38">_xlfn.IFS(AND(D38&gt;$D$45,F38&lt;$D$47, D38&gt;E38),F38-D38,D38&lt;$D$47,0)</f>
        <v>6</v>
      </c>
      <c r="P38" s="337" cm="1">
        <f t="array" ref="P38">_xlfn.IFS(OR(D38&gt;E38),F38-D38,OR(AND(D38&lt;=E38, F38&gt;=E38)),F38-E38,F38&lt;E38,0)</f>
        <v>6</v>
      </c>
      <c r="R38" s="364" t="s">
        <v>9437</v>
      </c>
      <c r="S38" s="364" t="s">
        <v>9437</v>
      </c>
      <c r="T38" s="364"/>
    </row>
    <row r="39" spans="1:20" ht="15.5" x14ac:dyDescent="0.35">
      <c r="A39" s="261" t="s">
        <v>16</v>
      </c>
      <c r="B39" s="254" t="s">
        <v>8450</v>
      </c>
      <c r="C39" s="254" t="s">
        <v>8451</v>
      </c>
      <c r="D39" s="343">
        <v>44268</v>
      </c>
      <c r="E39" s="344">
        <v>44013</v>
      </c>
      <c r="F39" s="343">
        <v>44271</v>
      </c>
      <c r="G39" s="345" t="s">
        <v>9382</v>
      </c>
      <c r="H39" s="346" t="b">
        <v>1</v>
      </c>
      <c r="I39" s="345" t="s">
        <v>9323</v>
      </c>
      <c r="J39" s="345" t="s">
        <v>9387</v>
      </c>
      <c r="K39" s="347">
        <v>3</v>
      </c>
      <c r="L39" s="347">
        <f t="shared" si="2"/>
        <v>0</v>
      </c>
      <c r="M39" s="347">
        <f t="shared" si="3"/>
        <v>3</v>
      </c>
      <c r="N39" s="337" cm="1">
        <f t="array" ref="N39">_xlfn.IFS(AND(D39&lt;$D$45,D39&gt;E39),F39-D39,(AND(D39&lt;$D$45,D39&lt;E39)),F39-E39,D39&gt;$D$45,0)</f>
        <v>0</v>
      </c>
      <c r="O39" s="337" cm="1">
        <f t="array" ref="O39">_xlfn.IFS(AND(D39&gt;$D$45,F39&lt;$D$47, D39&gt;E39),F39-D39,D39&lt;$D$47,0)</f>
        <v>3</v>
      </c>
      <c r="P39" s="337" cm="1">
        <f t="array" ref="P39">_xlfn.IFS(OR(D39&gt;E39),F39-D39,OR(AND(D39&lt;=E39, F39&gt;=E39)),F39-E39,F39&lt;E39,0)</f>
        <v>3</v>
      </c>
      <c r="R39" s="364" t="s">
        <v>9437</v>
      </c>
      <c r="S39" s="364" t="s">
        <v>9437</v>
      </c>
      <c r="T39" s="364"/>
    </row>
    <row r="40" spans="1:20" ht="15.5" x14ac:dyDescent="0.35">
      <c r="A40" s="261" t="s">
        <v>16</v>
      </c>
      <c r="B40" s="254" t="s">
        <v>8456</v>
      </c>
      <c r="C40" s="254" t="s">
        <v>8457</v>
      </c>
      <c r="D40" s="343">
        <v>44085</v>
      </c>
      <c r="E40" s="344">
        <v>44013</v>
      </c>
      <c r="F40" s="343">
        <v>44090</v>
      </c>
      <c r="G40" s="345" t="s">
        <v>9388</v>
      </c>
      <c r="H40" s="346" t="b">
        <v>1</v>
      </c>
      <c r="I40" s="345" t="s">
        <v>9323</v>
      </c>
      <c r="J40" s="345" t="s">
        <v>9389</v>
      </c>
      <c r="K40" s="347">
        <v>5</v>
      </c>
      <c r="L40" s="347">
        <f t="shared" si="2"/>
        <v>5</v>
      </c>
      <c r="M40" s="347">
        <f t="shared" si="3"/>
        <v>0</v>
      </c>
      <c r="N40" s="337" cm="1">
        <f t="array" ref="N40">_xlfn.IFS(AND(D40&lt;$D$45,D40&gt;E40),F40-D40,(AND(D40&lt;$D$45,D40&lt;E40)),F40-E40,D40&gt;$D$45,0)</f>
        <v>5</v>
      </c>
      <c r="O40" s="337" cm="1">
        <f t="array" ref="O40">_xlfn.IFS(AND(D40&gt;$D$45,F40&lt;$D$47, D40&gt;E40),F40-D40,D40&lt;$D$47,0)</f>
        <v>0</v>
      </c>
      <c r="P40" s="337" cm="1">
        <f t="array" ref="P40">_xlfn.IFS(OR(D40&gt;E40),F40-D40,OR(AND(D40&lt;=E40, F40&gt;=E40)),F40-E40,F40&lt;E40,0)</f>
        <v>5</v>
      </c>
      <c r="R40" s="364" t="s">
        <v>9437</v>
      </c>
      <c r="S40" s="364" t="s">
        <v>9437</v>
      </c>
      <c r="T40" s="364"/>
    </row>
    <row r="41" spans="1:20" ht="15.5" x14ac:dyDescent="0.35">
      <c r="A41" s="261" t="s">
        <v>16</v>
      </c>
      <c r="B41" s="254" t="s">
        <v>8458</v>
      </c>
      <c r="C41" s="254" t="s">
        <v>8459</v>
      </c>
      <c r="D41" s="343">
        <v>44073</v>
      </c>
      <c r="E41" s="344">
        <v>44013</v>
      </c>
      <c r="F41" s="343">
        <v>44078</v>
      </c>
      <c r="G41" s="345" t="s">
        <v>9390</v>
      </c>
      <c r="H41" s="346" t="b">
        <v>1</v>
      </c>
      <c r="I41" s="345" t="s">
        <v>9323</v>
      </c>
      <c r="J41" s="345" t="s">
        <v>9391</v>
      </c>
      <c r="K41" s="347">
        <v>5</v>
      </c>
      <c r="L41" s="347">
        <f t="shared" si="2"/>
        <v>5</v>
      </c>
      <c r="M41" s="347">
        <f t="shared" si="3"/>
        <v>0</v>
      </c>
      <c r="N41" s="337" cm="1">
        <f t="array" ref="N41">_xlfn.IFS(AND(D41&lt;$D$45,D41&gt;E41),F41-D41,(AND(D41&lt;$D$45,D41&lt;E41)),F41-E41,D41&gt;$D$45,0)</f>
        <v>5</v>
      </c>
      <c r="O41" s="337" cm="1">
        <f t="array" ref="O41">_xlfn.IFS(AND(D41&gt;$D$45,F41&lt;$D$47, D41&gt;E41),F41-D41,D41&lt;$D$47,0)</f>
        <v>0</v>
      </c>
      <c r="P41" s="337" cm="1">
        <f t="array" ref="P41">_xlfn.IFS(OR(D41&gt;E41),F41-D41,OR(AND(D41&lt;=E41, F41&gt;=E41)),F41-E41,F41&lt;E41,0)</f>
        <v>5</v>
      </c>
      <c r="R41" s="364" t="s">
        <v>9437</v>
      </c>
      <c r="S41" s="364" t="s">
        <v>9437</v>
      </c>
      <c r="T41" s="364"/>
    </row>
    <row r="42" spans="1:20" ht="15.5" x14ac:dyDescent="0.35">
      <c r="A42" s="261" t="s">
        <v>16</v>
      </c>
      <c r="B42" s="254" t="s">
        <v>8458</v>
      </c>
      <c r="C42" s="254" t="s">
        <v>8459</v>
      </c>
      <c r="D42" s="343">
        <v>44266</v>
      </c>
      <c r="E42" s="344">
        <v>44013</v>
      </c>
      <c r="F42" s="343">
        <v>44270</v>
      </c>
      <c r="G42" s="345" t="s">
        <v>9392</v>
      </c>
      <c r="H42" s="346" t="b">
        <v>1</v>
      </c>
      <c r="I42" s="345" t="s">
        <v>9323</v>
      </c>
      <c r="J42" s="345" t="s">
        <v>9393</v>
      </c>
      <c r="K42" s="347">
        <v>4</v>
      </c>
      <c r="L42" s="347">
        <f t="shared" si="2"/>
        <v>0</v>
      </c>
      <c r="M42" s="347">
        <f t="shared" si="3"/>
        <v>4</v>
      </c>
      <c r="N42" s="337" cm="1">
        <f t="array" ref="N42">_xlfn.IFS(AND(D42&lt;$D$45,D42&gt;E42),F42-D42,(AND(D42&lt;$D$45,D42&lt;E42)),F42-E42,D42&gt;$D$45,0)</f>
        <v>0</v>
      </c>
      <c r="O42" s="337" cm="1">
        <f t="array" ref="O42">_xlfn.IFS(AND(D42&gt;$D$45,F42&lt;$D$47, D42&gt;E42),F42-D42,D42&lt;$D$47,0)</f>
        <v>4</v>
      </c>
      <c r="P42" s="337" cm="1">
        <f t="array" ref="P42">_xlfn.IFS(OR(D42&gt;E42),F42-D42,OR(AND(D42&lt;=E42, F42&gt;=E42)),F42-E42,F42&lt;E42,0)</f>
        <v>4</v>
      </c>
      <c r="R42" s="364" t="s">
        <v>9437</v>
      </c>
      <c r="S42" s="364" t="s">
        <v>9437</v>
      </c>
      <c r="T42" s="364"/>
    </row>
    <row r="43" spans="1:20" ht="15.5" x14ac:dyDescent="0.35">
      <c r="A43" s="261" t="s">
        <v>16</v>
      </c>
      <c r="B43" s="254" t="s">
        <v>8464</v>
      </c>
      <c r="C43" s="254" t="s">
        <v>8465</v>
      </c>
      <c r="D43" s="343">
        <v>44298</v>
      </c>
      <c r="E43" s="344">
        <v>44013</v>
      </c>
      <c r="F43" s="343">
        <v>44302</v>
      </c>
      <c r="G43" s="345" t="s">
        <v>9382</v>
      </c>
      <c r="H43" s="346" t="b">
        <v>1</v>
      </c>
      <c r="I43" s="345" t="s">
        <v>9323</v>
      </c>
      <c r="J43" s="345" t="s">
        <v>9394</v>
      </c>
      <c r="K43" s="347">
        <v>4</v>
      </c>
      <c r="L43" s="347">
        <f t="shared" si="2"/>
        <v>0</v>
      </c>
      <c r="M43" s="347">
        <f t="shared" si="3"/>
        <v>4</v>
      </c>
      <c r="N43" s="337" cm="1">
        <f t="array" ref="N43">_xlfn.IFS(AND(D43&lt;$D$45,D43&gt;E43),F43-D43,(AND(D43&lt;$D$45,D43&lt;E43)),F43-E43,D43&gt;$D$45,0)</f>
        <v>0</v>
      </c>
      <c r="O43" s="337" cm="1">
        <f t="array" ref="O43">_xlfn.IFS(AND(D43&gt;$D$45,F43&lt;$D$47, D43&gt;E43),F43-D43,D43&lt;$D$47,0)</f>
        <v>4</v>
      </c>
      <c r="P43" s="337" cm="1">
        <f t="array" ref="P43">_xlfn.IFS(OR(D43&gt;E43),F43-D43,OR(AND(D43&lt;=E43, F43&gt;=E43)),F43-E43,F43&lt;E43,0)</f>
        <v>4</v>
      </c>
      <c r="R43" s="364" t="s">
        <v>9437</v>
      </c>
      <c r="S43" s="364" t="s">
        <v>9437</v>
      </c>
      <c r="T43" s="364"/>
    </row>
    <row r="44" spans="1:20" ht="15" thickBot="1" x14ac:dyDescent="0.4"/>
    <row r="45" spans="1:20" ht="15.5" x14ac:dyDescent="0.35">
      <c r="A45" s="291"/>
      <c r="B45" s="291"/>
      <c r="C45" s="353" t="s">
        <v>9395</v>
      </c>
      <c r="D45" s="356">
        <v>44196</v>
      </c>
      <c r="E45" s="291"/>
      <c r="F45" s="291"/>
      <c r="G45" s="291"/>
      <c r="H45" s="291"/>
      <c r="I45" s="291"/>
      <c r="J45" s="291"/>
      <c r="K45" s="291"/>
      <c r="N45" s="291"/>
      <c r="O45" s="291"/>
      <c r="P45" s="291"/>
    </row>
    <row r="46" spans="1:20" ht="15.5" x14ac:dyDescent="0.35">
      <c r="A46" s="291"/>
      <c r="B46" s="291"/>
      <c r="C46" s="354" t="s">
        <v>78</v>
      </c>
      <c r="D46" s="357">
        <v>44013</v>
      </c>
      <c r="E46" s="291"/>
      <c r="F46" s="291"/>
      <c r="G46" s="291"/>
      <c r="H46" s="291"/>
      <c r="I46" s="291"/>
      <c r="J46" s="291"/>
      <c r="K46" s="291"/>
      <c r="N46" s="291"/>
      <c r="O46" s="291"/>
      <c r="P46" s="291"/>
    </row>
    <row r="47" spans="1:20" ht="16" thickBot="1" x14ac:dyDescent="0.4">
      <c r="A47" s="291"/>
      <c r="B47" s="291"/>
      <c r="C47" s="355" t="s">
        <v>9396</v>
      </c>
      <c r="D47" s="358">
        <v>44377</v>
      </c>
      <c r="E47" s="291"/>
      <c r="F47" s="291"/>
      <c r="G47" s="291"/>
      <c r="H47" s="291"/>
      <c r="I47" s="291"/>
      <c r="J47" s="291"/>
      <c r="K47" s="291"/>
      <c r="N47" s="291"/>
      <c r="O47" s="291"/>
      <c r="P47" s="291"/>
    </row>
  </sheetData>
  <pageMargins left="0.7" right="0.7" top="0.75" bottom="0.75" header="0.3" footer="0.3"/>
  <pageSetup orientation="portrait" r:id="rId1"/>
  <legacy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E1915-5829-4419-B693-BF89A0D75514}">
  <sheetPr codeName="Sheet53">
    <tabColor theme="0"/>
  </sheetPr>
  <dimension ref="A1:H345"/>
  <sheetViews>
    <sheetView topLeftCell="A130" workbookViewId="0">
      <selection activeCell="D139" sqref="D139"/>
    </sheetView>
  </sheetViews>
  <sheetFormatPr defaultColWidth="8.81640625" defaultRowHeight="14.5" x14ac:dyDescent="0.35"/>
  <cols>
    <col min="1" max="2" width="8.81640625" customWidth="1"/>
    <col min="3" max="3" width="10.81640625" bestFit="1" customWidth="1"/>
    <col min="4" max="4" width="23.81640625" bestFit="1" customWidth="1"/>
    <col min="5" max="5" width="14.1796875" bestFit="1" customWidth="1"/>
    <col min="6" max="6" width="15.1796875" bestFit="1" customWidth="1"/>
    <col min="7" max="7" width="16.81640625" bestFit="1" customWidth="1"/>
    <col min="8" max="8" width="11.81640625" bestFit="1" customWidth="1"/>
    <col min="9" max="16384" width="8.81640625" style="279"/>
  </cols>
  <sheetData>
    <row r="1" spans="1:8" x14ac:dyDescent="0.35">
      <c r="A1" s="310" t="s">
        <v>9397</v>
      </c>
      <c r="B1" s="310" t="s">
        <v>9398</v>
      </c>
      <c r="C1" s="306" t="s">
        <v>47</v>
      </c>
      <c r="D1" s="306" t="s">
        <v>48</v>
      </c>
      <c r="E1" s="306" t="s">
        <v>9399</v>
      </c>
      <c r="F1" s="306" t="s">
        <v>9400</v>
      </c>
      <c r="G1" s="306" t="s">
        <v>9401</v>
      </c>
      <c r="H1" s="306" t="s">
        <v>9402</v>
      </c>
    </row>
    <row r="2" spans="1:8" ht="15.5" x14ac:dyDescent="0.35">
      <c r="A2" s="259" t="s">
        <v>7</v>
      </c>
      <c r="B2" s="259"/>
      <c r="C2" s="256" t="s">
        <v>59</v>
      </c>
      <c r="D2" s="256" t="s">
        <v>60</v>
      </c>
      <c r="E2" s="147">
        <v>48</v>
      </c>
      <c r="F2" s="147">
        <f t="shared" ref="F2:F32" si="0">20/E2</f>
        <v>0.41666666666666669</v>
      </c>
      <c r="G2" s="147">
        <f t="shared" ref="G2:G32" si="1">F2*3600</f>
        <v>1500</v>
      </c>
      <c r="H2" s="148">
        <v>44370</v>
      </c>
    </row>
    <row r="3" spans="1:8" ht="15.5" x14ac:dyDescent="0.35">
      <c r="A3" s="259" t="s">
        <v>7</v>
      </c>
      <c r="B3" s="259"/>
      <c r="C3" s="256" t="s">
        <v>59</v>
      </c>
      <c r="D3" s="256" t="s">
        <v>60</v>
      </c>
      <c r="E3" s="147">
        <v>46</v>
      </c>
      <c r="F3" s="147">
        <f t="shared" si="0"/>
        <v>0.43478260869565216</v>
      </c>
      <c r="G3" s="147">
        <f t="shared" si="1"/>
        <v>1565.2173913043478</v>
      </c>
      <c r="H3" s="148">
        <v>44272</v>
      </c>
    </row>
    <row r="4" spans="1:8" ht="15.5" x14ac:dyDescent="0.35">
      <c r="A4" s="259" t="s">
        <v>7</v>
      </c>
      <c r="B4" s="259"/>
      <c r="C4" s="256" t="s">
        <v>59</v>
      </c>
      <c r="D4" s="256" t="s">
        <v>60</v>
      </c>
      <c r="E4" s="147">
        <v>63</v>
      </c>
      <c r="F4" s="147">
        <f t="shared" si="0"/>
        <v>0.31746031746031744</v>
      </c>
      <c r="G4" s="147">
        <f t="shared" si="1"/>
        <v>1142.8571428571429</v>
      </c>
      <c r="H4" s="148">
        <v>44159</v>
      </c>
    </row>
    <row r="5" spans="1:8" ht="15.5" x14ac:dyDescent="0.35">
      <c r="A5" s="259" t="s">
        <v>7</v>
      </c>
      <c r="B5" s="259"/>
      <c r="C5" s="256" t="s">
        <v>59</v>
      </c>
      <c r="D5" s="256" t="s">
        <v>60</v>
      </c>
      <c r="E5" s="147">
        <v>48</v>
      </c>
      <c r="F5" s="147">
        <f t="shared" si="0"/>
        <v>0.41666666666666669</v>
      </c>
      <c r="G5" s="147">
        <f t="shared" si="1"/>
        <v>1500</v>
      </c>
      <c r="H5" s="148">
        <v>44050</v>
      </c>
    </row>
    <row r="6" spans="1:8" ht="15.5" x14ac:dyDescent="0.35">
      <c r="A6" s="259" t="s">
        <v>7</v>
      </c>
      <c r="B6" s="259"/>
      <c r="C6" s="256" t="s">
        <v>62</v>
      </c>
      <c r="D6" s="256" t="s">
        <v>63</v>
      </c>
      <c r="E6" s="147">
        <v>48</v>
      </c>
      <c r="F6" s="147">
        <f t="shared" si="0"/>
        <v>0.41666666666666669</v>
      </c>
      <c r="G6" s="147">
        <f t="shared" si="1"/>
        <v>1500</v>
      </c>
      <c r="H6" s="148">
        <v>44370</v>
      </c>
    </row>
    <row r="7" spans="1:8" ht="15.5" x14ac:dyDescent="0.35">
      <c r="A7" s="259" t="s">
        <v>7</v>
      </c>
      <c r="B7" s="259"/>
      <c r="C7" s="256" t="s">
        <v>62</v>
      </c>
      <c r="D7" s="256" t="s">
        <v>63</v>
      </c>
      <c r="E7" s="147">
        <v>49</v>
      </c>
      <c r="F7" s="147">
        <f t="shared" si="0"/>
        <v>0.40816326530612246</v>
      </c>
      <c r="G7" s="147">
        <f t="shared" si="1"/>
        <v>1469.387755102041</v>
      </c>
      <c r="H7" s="148">
        <v>44272</v>
      </c>
    </row>
    <row r="8" spans="1:8" ht="15.5" x14ac:dyDescent="0.35">
      <c r="A8" s="259" t="s">
        <v>7</v>
      </c>
      <c r="B8" s="259"/>
      <c r="C8" s="256" t="s">
        <v>62</v>
      </c>
      <c r="D8" s="256" t="s">
        <v>63</v>
      </c>
      <c r="E8" s="147">
        <v>60</v>
      </c>
      <c r="F8" s="147">
        <f t="shared" si="0"/>
        <v>0.33333333333333331</v>
      </c>
      <c r="G8" s="147">
        <f t="shared" si="1"/>
        <v>1200</v>
      </c>
      <c r="H8" s="148">
        <v>44158</v>
      </c>
    </row>
    <row r="9" spans="1:8" ht="15.5" x14ac:dyDescent="0.35">
      <c r="A9" s="259" t="s">
        <v>7</v>
      </c>
      <c r="B9" s="259"/>
      <c r="C9" s="256" t="s">
        <v>62</v>
      </c>
      <c r="D9" s="256" t="s">
        <v>63</v>
      </c>
      <c r="E9" s="147">
        <v>60</v>
      </c>
      <c r="F9" s="147">
        <f t="shared" si="0"/>
        <v>0.33333333333333331</v>
      </c>
      <c r="G9" s="147">
        <f t="shared" si="1"/>
        <v>1200</v>
      </c>
      <c r="H9" s="148">
        <v>44084</v>
      </c>
    </row>
    <row r="10" spans="1:8" ht="15.5" x14ac:dyDescent="0.35">
      <c r="A10" s="259" t="s">
        <v>7</v>
      </c>
      <c r="B10" s="259"/>
      <c r="C10" s="256" t="s">
        <v>64</v>
      </c>
      <c r="D10" s="256" t="s">
        <v>65</v>
      </c>
      <c r="E10" s="147">
        <v>46</v>
      </c>
      <c r="F10" s="147">
        <f t="shared" si="0"/>
        <v>0.43478260869565216</v>
      </c>
      <c r="G10" s="147">
        <f t="shared" si="1"/>
        <v>1565.2173913043478</v>
      </c>
      <c r="H10" s="148">
        <v>44377</v>
      </c>
    </row>
    <row r="11" spans="1:8" ht="15.5" x14ac:dyDescent="0.35">
      <c r="A11" s="259" t="s">
        <v>7</v>
      </c>
      <c r="B11" s="259"/>
      <c r="C11" s="256" t="s">
        <v>64</v>
      </c>
      <c r="D11" s="256" t="s">
        <v>65</v>
      </c>
      <c r="E11" s="147">
        <v>46</v>
      </c>
      <c r="F11" s="147">
        <f t="shared" si="0"/>
        <v>0.43478260869565216</v>
      </c>
      <c r="G11" s="147">
        <f t="shared" si="1"/>
        <v>1565.2173913043478</v>
      </c>
      <c r="H11" s="148">
        <v>44272</v>
      </c>
    </row>
    <row r="12" spans="1:8" ht="15.5" x14ac:dyDescent="0.35">
      <c r="A12" s="259" t="s">
        <v>7</v>
      </c>
      <c r="B12" s="259"/>
      <c r="C12" s="256" t="s">
        <v>64</v>
      </c>
      <c r="D12" s="256" t="s">
        <v>65</v>
      </c>
      <c r="E12" s="147">
        <v>69</v>
      </c>
      <c r="F12" s="147">
        <f t="shared" si="0"/>
        <v>0.28985507246376813</v>
      </c>
      <c r="G12" s="147">
        <f t="shared" si="1"/>
        <v>1043.4782608695652</v>
      </c>
      <c r="H12" s="148">
        <v>44160</v>
      </c>
    </row>
    <row r="13" spans="1:8" ht="15.5" x14ac:dyDescent="0.35">
      <c r="A13" s="259" t="s">
        <v>7</v>
      </c>
      <c r="B13" s="259"/>
      <c r="C13" s="256" t="s">
        <v>64</v>
      </c>
      <c r="D13" s="256" t="s">
        <v>65</v>
      </c>
      <c r="E13" s="147">
        <v>43</v>
      </c>
      <c r="F13" s="147">
        <f t="shared" si="0"/>
        <v>0.46511627906976744</v>
      </c>
      <c r="G13" s="147">
        <f t="shared" si="1"/>
        <v>1674.4186046511627</v>
      </c>
      <c r="H13" s="148">
        <v>44051</v>
      </c>
    </row>
    <row r="14" spans="1:8" ht="15.5" x14ac:dyDescent="0.35">
      <c r="A14" s="259" t="s">
        <v>7</v>
      </c>
      <c r="B14" s="259"/>
      <c r="C14" s="256" t="s">
        <v>66</v>
      </c>
      <c r="D14" s="256" t="s">
        <v>67</v>
      </c>
      <c r="E14" s="147">
        <v>50</v>
      </c>
      <c r="F14" s="147">
        <f t="shared" si="0"/>
        <v>0.4</v>
      </c>
      <c r="G14" s="147">
        <f t="shared" si="1"/>
        <v>1440</v>
      </c>
      <c r="H14" s="148">
        <v>44377</v>
      </c>
    </row>
    <row r="15" spans="1:8" ht="15.5" x14ac:dyDescent="0.35">
      <c r="A15" s="259" t="s">
        <v>7</v>
      </c>
      <c r="B15" s="259"/>
      <c r="C15" s="256" t="s">
        <v>66</v>
      </c>
      <c r="D15" s="256" t="s">
        <v>67</v>
      </c>
      <c r="E15" s="147">
        <v>52</v>
      </c>
      <c r="F15" s="147">
        <f t="shared" si="0"/>
        <v>0.38461538461538464</v>
      </c>
      <c r="G15" s="147">
        <f t="shared" si="1"/>
        <v>1384.6153846153848</v>
      </c>
      <c r="H15" s="148">
        <v>44271</v>
      </c>
    </row>
    <row r="16" spans="1:8" ht="15.5" x14ac:dyDescent="0.35">
      <c r="A16" s="259" t="s">
        <v>7</v>
      </c>
      <c r="B16" s="259"/>
      <c r="C16" s="256" t="s">
        <v>66</v>
      </c>
      <c r="D16" s="256" t="s">
        <v>67</v>
      </c>
      <c r="E16" s="147">
        <v>53</v>
      </c>
      <c r="F16" s="147">
        <f t="shared" si="0"/>
        <v>0.37735849056603776</v>
      </c>
      <c r="G16" s="147">
        <f t="shared" si="1"/>
        <v>1358.490566037736</v>
      </c>
      <c r="H16" s="148">
        <v>44160</v>
      </c>
    </row>
    <row r="17" spans="1:8" ht="15.5" x14ac:dyDescent="0.35">
      <c r="A17" s="259" t="s">
        <v>7</v>
      </c>
      <c r="B17" s="259"/>
      <c r="C17" s="256" t="s">
        <v>66</v>
      </c>
      <c r="D17" s="256" t="s">
        <v>67</v>
      </c>
      <c r="E17" s="147">
        <v>37</v>
      </c>
      <c r="F17" s="147">
        <f t="shared" si="0"/>
        <v>0.54054054054054057</v>
      </c>
      <c r="G17" s="147">
        <f t="shared" si="1"/>
        <v>1945.9459459459461</v>
      </c>
      <c r="H17" s="148">
        <v>44050</v>
      </c>
    </row>
    <row r="18" spans="1:8" ht="15.5" x14ac:dyDescent="0.35">
      <c r="A18" s="259" t="s">
        <v>7</v>
      </c>
      <c r="B18" s="259"/>
      <c r="C18" s="256" t="s">
        <v>68</v>
      </c>
      <c r="D18" s="256" t="s">
        <v>69</v>
      </c>
      <c r="E18" s="147">
        <v>49</v>
      </c>
      <c r="F18" s="147">
        <f t="shared" si="0"/>
        <v>0.40816326530612246</v>
      </c>
      <c r="G18" s="147">
        <f t="shared" si="1"/>
        <v>1469.387755102041</v>
      </c>
      <c r="H18" s="148">
        <v>44377</v>
      </c>
    </row>
    <row r="19" spans="1:8" ht="15.5" x14ac:dyDescent="0.35">
      <c r="A19" s="259" t="s">
        <v>7</v>
      </c>
      <c r="B19" s="259"/>
      <c r="C19" s="256" t="s">
        <v>68</v>
      </c>
      <c r="D19" s="256" t="s">
        <v>69</v>
      </c>
      <c r="E19" s="147">
        <v>48</v>
      </c>
      <c r="F19" s="147">
        <f t="shared" si="0"/>
        <v>0.41666666666666669</v>
      </c>
      <c r="G19" s="147">
        <f t="shared" si="1"/>
        <v>1500</v>
      </c>
      <c r="H19" s="148">
        <v>44272</v>
      </c>
    </row>
    <row r="20" spans="1:8" ht="15.5" x14ac:dyDescent="0.35">
      <c r="A20" s="259" t="s">
        <v>7</v>
      </c>
      <c r="B20" s="259"/>
      <c r="C20" s="256" t="s">
        <v>68</v>
      </c>
      <c r="D20" s="256" t="s">
        <v>69</v>
      </c>
      <c r="E20" s="147"/>
      <c r="F20" s="147"/>
      <c r="G20" s="147"/>
      <c r="H20" s="148">
        <v>44281</v>
      </c>
    </row>
    <row r="21" spans="1:8" ht="15.5" x14ac:dyDescent="0.35">
      <c r="A21" s="259" t="s">
        <v>7</v>
      </c>
      <c r="B21" s="259"/>
      <c r="C21" s="256" t="s">
        <v>68</v>
      </c>
      <c r="D21" s="256" t="s">
        <v>69</v>
      </c>
      <c r="E21" s="147">
        <v>64</v>
      </c>
      <c r="F21" s="147">
        <f t="shared" si="0"/>
        <v>0.3125</v>
      </c>
      <c r="G21" s="147">
        <f t="shared" si="1"/>
        <v>1125</v>
      </c>
      <c r="H21" s="148">
        <v>44159</v>
      </c>
    </row>
    <row r="22" spans="1:8" ht="15.5" x14ac:dyDescent="0.35">
      <c r="A22" s="259" t="s">
        <v>7</v>
      </c>
      <c r="B22" s="259"/>
      <c r="C22" s="256" t="s">
        <v>68</v>
      </c>
      <c r="D22" s="256" t="s">
        <v>69</v>
      </c>
      <c r="E22" s="147">
        <v>50</v>
      </c>
      <c r="F22" s="147">
        <f t="shared" si="0"/>
        <v>0.4</v>
      </c>
      <c r="G22" s="147">
        <f t="shared" si="1"/>
        <v>1440</v>
      </c>
      <c r="H22" s="148">
        <v>44084</v>
      </c>
    </row>
    <row r="23" spans="1:8" ht="15.5" x14ac:dyDescent="0.35">
      <c r="A23" s="259" t="s">
        <v>7</v>
      </c>
      <c r="B23" s="259"/>
      <c r="C23" s="256" t="s">
        <v>68</v>
      </c>
      <c r="D23" s="256" t="s">
        <v>69</v>
      </c>
      <c r="E23" s="147"/>
      <c r="F23" s="147"/>
      <c r="G23" s="147"/>
      <c r="H23" s="148">
        <v>44079</v>
      </c>
    </row>
    <row r="24" spans="1:8" ht="15.5" x14ac:dyDescent="0.35">
      <c r="A24" s="259" t="s">
        <v>7</v>
      </c>
      <c r="B24" s="259"/>
      <c r="C24" s="256" t="s">
        <v>70</v>
      </c>
      <c r="D24" s="256" t="s">
        <v>71</v>
      </c>
      <c r="E24" s="147">
        <v>47</v>
      </c>
      <c r="F24" s="147">
        <f t="shared" si="0"/>
        <v>0.42553191489361702</v>
      </c>
      <c r="G24" s="147">
        <f t="shared" si="1"/>
        <v>1531.9148936170213</v>
      </c>
      <c r="H24" s="148">
        <v>44377</v>
      </c>
    </row>
    <row r="25" spans="1:8" ht="15.5" x14ac:dyDescent="0.35">
      <c r="A25" s="259" t="s">
        <v>7</v>
      </c>
      <c r="B25" s="259"/>
      <c r="C25" s="256" t="s">
        <v>70</v>
      </c>
      <c r="D25" s="256" t="s">
        <v>71</v>
      </c>
      <c r="E25" s="147">
        <v>48</v>
      </c>
      <c r="F25" s="147">
        <f t="shared" si="0"/>
        <v>0.41666666666666669</v>
      </c>
      <c r="G25" s="147">
        <f t="shared" si="1"/>
        <v>1500</v>
      </c>
      <c r="H25" s="148">
        <v>44286</v>
      </c>
    </row>
    <row r="26" spans="1:8" ht="15.5" x14ac:dyDescent="0.35">
      <c r="A26" s="259" t="s">
        <v>7</v>
      </c>
      <c r="B26" s="259"/>
      <c r="C26" s="256" t="s">
        <v>70</v>
      </c>
      <c r="D26" s="256" t="s">
        <v>71</v>
      </c>
      <c r="E26" s="147">
        <v>59</v>
      </c>
      <c r="F26" s="147">
        <f t="shared" si="0"/>
        <v>0.33898305084745761</v>
      </c>
      <c r="G26" s="147">
        <f t="shared" si="1"/>
        <v>1220.3389830508474</v>
      </c>
      <c r="H26" s="148">
        <v>44161</v>
      </c>
    </row>
    <row r="27" spans="1:8" ht="15.5" x14ac:dyDescent="0.35">
      <c r="A27" s="259" t="s">
        <v>7</v>
      </c>
      <c r="B27" s="259"/>
      <c r="C27" s="256" t="s">
        <v>70</v>
      </c>
      <c r="D27" s="256" t="s">
        <v>71</v>
      </c>
      <c r="E27" s="147">
        <v>58</v>
      </c>
      <c r="F27" s="147">
        <f t="shared" si="0"/>
        <v>0.34482758620689657</v>
      </c>
      <c r="G27" s="147">
        <f t="shared" si="1"/>
        <v>1241.3793103448277</v>
      </c>
      <c r="H27" s="148">
        <v>44078</v>
      </c>
    </row>
    <row r="28" spans="1:8" ht="15.5" x14ac:dyDescent="0.35">
      <c r="A28" s="259" t="s">
        <v>7</v>
      </c>
      <c r="B28" s="259"/>
      <c r="C28" s="256" t="s">
        <v>70</v>
      </c>
      <c r="D28" s="256" t="s">
        <v>71</v>
      </c>
      <c r="E28" s="147"/>
      <c r="F28" s="147"/>
      <c r="G28" s="147"/>
      <c r="H28" s="148">
        <v>44067</v>
      </c>
    </row>
    <row r="29" spans="1:8" ht="15.5" x14ac:dyDescent="0.35">
      <c r="A29" s="259" t="s">
        <v>7</v>
      </c>
      <c r="B29" s="259"/>
      <c r="C29" s="256" t="s">
        <v>72</v>
      </c>
      <c r="D29" s="256" t="s">
        <v>73</v>
      </c>
      <c r="E29" s="147">
        <v>50</v>
      </c>
      <c r="F29" s="147">
        <f t="shared" si="0"/>
        <v>0.4</v>
      </c>
      <c r="G29" s="147">
        <f t="shared" si="1"/>
        <v>1440</v>
      </c>
      <c r="H29" s="148">
        <v>44301</v>
      </c>
    </row>
    <row r="30" spans="1:8" ht="15.5" x14ac:dyDescent="0.35">
      <c r="A30" s="259" t="s">
        <v>7</v>
      </c>
      <c r="B30" s="259"/>
      <c r="C30" s="256" t="s">
        <v>72</v>
      </c>
      <c r="D30" s="256" t="s">
        <v>73</v>
      </c>
      <c r="E30" s="147">
        <v>53</v>
      </c>
      <c r="F30" s="147">
        <f t="shared" si="0"/>
        <v>0.37735849056603776</v>
      </c>
      <c r="G30" s="147">
        <f t="shared" si="1"/>
        <v>1358.490566037736</v>
      </c>
      <c r="H30" s="148">
        <v>44377</v>
      </c>
    </row>
    <row r="31" spans="1:8" ht="15.5" x14ac:dyDescent="0.35">
      <c r="A31" s="259" t="s">
        <v>7</v>
      </c>
      <c r="B31" s="259"/>
      <c r="C31" s="256" t="s">
        <v>72</v>
      </c>
      <c r="D31" s="256" t="s">
        <v>73</v>
      </c>
      <c r="E31" s="147">
        <v>63</v>
      </c>
      <c r="F31" s="147">
        <f t="shared" si="0"/>
        <v>0.31746031746031744</v>
      </c>
      <c r="G31" s="147">
        <f t="shared" si="1"/>
        <v>1142.8571428571429</v>
      </c>
      <c r="H31" s="148">
        <v>44161</v>
      </c>
    </row>
    <row r="32" spans="1:8" ht="15.5" x14ac:dyDescent="0.35">
      <c r="A32" s="259" t="s">
        <v>7</v>
      </c>
      <c r="B32" s="259"/>
      <c r="C32" s="256" t="s">
        <v>72</v>
      </c>
      <c r="D32" s="256" t="s">
        <v>73</v>
      </c>
      <c r="E32" s="147">
        <v>47</v>
      </c>
      <c r="F32" s="147">
        <f t="shared" si="0"/>
        <v>0.42553191489361702</v>
      </c>
      <c r="G32" s="147">
        <f t="shared" si="1"/>
        <v>1531.9148936170213</v>
      </c>
      <c r="H32" s="148">
        <v>44051</v>
      </c>
    </row>
    <row r="33" spans="1:8" ht="15.5" x14ac:dyDescent="0.35">
      <c r="A33" s="259" t="s">
        <v>7</v>
      </c>
      <c r="B33" s="259"/>
      <c r="C33" s="256" t="s">
        <v>74</v>
      </c>
      <c r="D33" s="256" t="s">
        <v>75</v>
      </c>
      <c r="E33" s="147">
        <v>54</v>
      </c>
      <c r="F33" s="147">
        <f t="shared" ref="F33:F36" si="2">20/E33</f>
        <v>0.37037037037037035</v>
      </c>
      <c r="G33" s="147">
        <f t="shared" ref="G33:G36" si="3">F33*3600</f>
        <v>1333.3333333333333</v>
      </c>
      <c r="H33" s="148">
        <v>44377</v>
      </c>
    </row>
    <row r="34" spans="1:8" ht="15.5" x14ac:dyDescent="0.35">
      <c r="A34" s="259" t="s">
        <v>7</v>
      </c>
      <c r="B34" s="259"/>
      <c r="C34" s="256" t="s">
        <v>74</v>
      </c>
      <c r="D34" s="256" t="s">
        <v>75</v>
      </c>
      <c r="E34" s="147">
        <v>51</v>
      </c>
      <c r="F34" s="147">
        <f t="shared" si="2"/>
        <v>0.39215686274509803</v>
      </c>
      <c r="G34" s="147">
        <f t="shared" si="3"/>
        <v>1411.7647058823529</v>
      </c>
      <c r="H34" s="148">
        <v>44271</v>
      </c>
    </row>
    <row r="35" spans="1:8" ht="15.5" x14ac:dyDescent="0.35">
      <c r="A35" s="259" t="s">
        <v>7</v>
      </c>
      <c r="B35" s="259"/>
      <c r="C35" s="256" t="s">
        <v>74</v>
      </c>
      <c r="D35" s="256" t="s">
        <v>75</v>
      </c>
      <c r="E35" s="147">
        <v>53</v>
      </c>
      <c r="F35" s="147">
        <f t="shared" si="2"/>
        <v>0.37735849056603776</v>
      </c>
      <c r="G35" s="147">
        <f t="shared" si="3"/>
        <v>1358.490566037736</v>
      </c>
      <c r="H35" s="148">
        <v>44160</v>
      </c>
    </row>
    <row r="36" spans="1:8" ht="15.5" x14ac:dyDescent="0.35">
      <c r="A36" s="259" t="s">
        <v>7</v>
      </c>
      <c r="B36" s="259"/>
      <c r="C36" s="256" t="s">
        <v>74</v>
      </c>
      <c r="D36" s="256" t="s">
        <v>75</v>
      </c>
      <c r="E36" s="147">
        <v>58</v>
      </c>
      <c r="F36" s="147">
        <f t="shared" si="2"/>
        <v>0.34482758620689657</v>
      </c>
      <c r="G36" s="147">
        <f t="shared" si="3"/>
        <v>1241.3793103448277</v>
      </c>
      <c r="H36" s="148">
        <v>44050</v>
      </c>
    </row>
    <row r="37" spans="1:8" ht="15.5" x14ac:dyDescent="0.35">
      <c r="A37" s="258" t="s">
        <v>8</v>
      </c>
      <c r="B37" s="258"/>
      <c r="C37" s="278" t="s">
        <v>1129</v>
      </c>
      <c r="D37" s="278" t="s">
        <v>9403</v>
      </c>
      <c r="E37" s="141">
        <v>55</v>
      </c>
      <c r="F37" s="141">
        <f t="shared" ref="F37:F65" si="4">20/E37</f>
        <v>0.36363636363636365</v>
      </c>
      <c r="G37" s="152">
        <f t="shared" ref="G37:G65" si="5">F37*3600</f>
        <v>1309.0909090909092</v>
      </c>
      <c r="H37" s="142">
        <v>44377</v>
      </c>
    </row>
    <row r="38" spans="1:8" ht="15.5" x14ac:dyDescent="0.35">
      <c r="A38" s="258" t="s">
        <v>8</v>
      </c>
      <c r="B38" s="258"/>
      <c r="C38" s="278" t="s">
        <v>1129</v>
      </c>
      <c r="D38" s="278" t="s">
        <v>9403</v>
      </c>
      <c r="E38" s="141">
        <v>48</v>
      </c>
      <c r="F38" s="141">
        <f t="shared" si="4"/>
        <v>0.41666666666666669</v>
      </c>
      <c r="G38" s="141">
        <f t="shared" si="5"/>
        <v>1500</v>
      </c>
      <c r="H38" s="142">
        <v>44271</v>
      </c>
    </row>
    <row r="39" spans="1:8" ht="15.5" x14ac:dyDescent="0.35">
      <c r="A39" s="258" t="s">
        <v>8</v>
      </c>
      <c r="B39" s="258"/>
      <c r="C39" s="278" t="s">
        <v>1129</v>
      </c>
      <c r="D39" s="278" t="s">
        <v>9403</v>
      </c>
      <c r="E39" s="141">
        <v>67</v>
      </c>
      <c r="F39" s="141">
        <f t="shared" si="4"/>
        <v>0.29850746268656714</v>
      </c>
      <c r="G39" s="152">
        <f t="shared" si="5"/>
        <v>1074.6268656716418</v>
      </c>
      <c r="H39" s="142">
        <v>44160</v>
      </c>
    </row>
    <row r="40" spans="1:8" ht="15.5" x14ac:dyDescent="0.35">
      <c r="A40" s="258" t="s">
        <v>8</v>
      </c>
      <c r="B40" s="258"/>
      <c r="C40" s="278" t="s">
        <v>1129</v>
      </c>
      <c r="D40" s="278" t="s">
        <v>9403</v>
      </c>
      <c r="E40" s="141">
        <v>45</v>
      </c>
      <c r="F40" s="141">
        <f t="shared" si="4"/>
        <v>0.44444444444444442</v>
      </c>
      <c r="G40" s="141">
        <f t="shared" si="5"/>
        <v>1600</v>
      </c>
      <c r="H40" s="142">
        <v>44056</v>
      </c>
    </row>
    <row r="41" spans="1:8" ht="15.5" x14ac:dyDescent="0.35">
      <c r="A41" s="258" t="s">
        <v>8</v>
      </c>
      <c r="B41" s="258"/>
      <c r="C41" s="278" t="s">
        <v>1132</v>
      </c>
      <c r="D41" s="278" t="s">
        <v>1133</v>
      </c>
      <c r="E41" s="141">
        <v>53</v>
      </c>
      <c r="F41" s="141">
        <f t="shared" si="4"/>
        <v>0.37735849056603776</v>
      </c>
      <c r="G41" s="141">
        <f t="shared" si="5"/>
        <v>1358.490566037736</v>
      </c>
      <c r="H41" s="142">
        <v>44377</v>
      </c>
    </row>
    <row r="42" spans="1:8" ht="15.5" x14ac:dyDescent="0.35">
      <c r="A42" s="258" t="s">
        <v>8</v>
      </c>
      <c r="B42" s="258"/>
      <c r="C42" s="278" t="s">
        <v>1132</v>
      </c>
      <c r="D42" s="278" t="s">
        <v>1133</v>
      </c>
      <c r="E42" s="141">
        <v>49</v>
      </c>
      <c r="F42" s="141">
        <f t="shared" si="4"/>
        <v>0.40816326530612246</v>
      </c>
      <c r="G42" s="152">
        <f t="shared" si="5"/>
        <v>1469.387755102041</v>
      </c>
      <c r="H42" s="142">
        <v>44272</v>
      </c>
    </row>
    <row r="43" spans="1:8" ht="15.5" x14ac:dyDescent="0.35">
      <c r="A43" s="258" t="s">
        <v>8</v>
      </c>
      <c r="B43" s="258"/>
      <c r="C43" s="278" t="s">
        <v>1132</v>
      </c>
      <c r="D43" s="278" t="s">
        <v>1133</v>
      </c>
      <c r="E43" s="141">
        <v>53</v>
      </c>
      <c r="F43" s="141">
        <f t="shared" si="4"/>
        <v>0.37735849056603776</v>
      </c>
      <c r="G43" s="141">
        <f t="shared" si="5"/>
        <v>1358.490566037736</v>
      </c>
      <c r="H43" s="142">
        <v>44160</v>
      </c>
    </row>
    <row r="44" spans="1:8" ht="15.5" x14ac:dyDescent="0.35">
      <c r="A44" s="258" t="s">
        <v>8</v>
      </c>
      <c r="B44" s="258"/>
      <c r="C44" s="278" t="s">
        <v>1132</v>
      </c>
      <c r="D44" s="278" t="s">
        <v>1133</v>
      </c>
      <c r="E44" s="141">
        <v>58</v>
      </c>
      <c r="F44" s="141">
        <f t="shared" si="4"/>
        <v>0.34482758620689657</v>
      </c>
      <c r="G44" s="152">
        <f t="shared" si="5"/>
        <v>1241.3793103448277</v>
      </c>
      <c r="H44" s="142">
        <v>44056</v>
      </c>
    </row>
    <row r="45" spans="1:8" ht="15.5" x14ac:dyDescent="0.35">
      <c r="A45" s="258" t="s">
        <v>8</v>
      </c>
      <c r="B45" s="258"/>
      <c r="C45" s="278" t="s">
        <v>1134</v>
      </c>
      <c r="D45" s="278" t="s">
        <v>1135</v>
      </c>
      <c r="E45" s="141">
        <v>50</v>
      </c>
      <c r="F45" s="141">
        <f t="shared" si="4"/>
        <v>0.4</v>
      </c>
      <c r="G45" s="152">
        <f t="shared" si="5"/>
        <v>1440</v>
      </c>
      <c r="H45" s="142">
        <v>44377</v>
      </c>
    </row>
    <row r="46" spans="1:8" ht="15.5" x14ac:dyDescent="0.35">
      <c r="A46" s="258" t="s">
        <v>8</v>
      </c>
      <c r="B46" s="258"/>
      <c r="C46" s="278" t="s">
        <v>1134</v>
      </c>
      <c r="D46" s="278" t="s">
        <v>1135</v>
      </c>
      <c r="E46" s="141">
        <v>48</v>
      </c>
      <c r="F46" s="141">
        <f t="shared" si="4"/>
        <v>0.41666666666666669</v>
      </c>
      <c r="G46" s="141">
        <f t="shared" si="5"/>
        <v>1500</v>
      </c>
      <c r="H46" s="142">
        <v>44271</v>
      </c>
    </row>
    <row r="47" spans="1:8" ht="15.5" x14ac:dyDescent="0.35">
      <c r="A47" s="258" t="s">
        <v>8</v>
      </c>
      <c r="B47" s="258"/>
      <c r="C47" s="278" t="s">
        <v>1134</v>
      </c>
      <c r="D47" s="278" t="s">
        <v>1135</v>
      </c>
      <c r="E47" s="141">
        <v>49</v>
      </c>
      <c r="F47" s="141">
        <f t="shared" si="4"/>
        <v>0.40816326530612246</v>
      </c>
      <c r="G47" s="152">
        <f t="shared" si="5"/>
        <v>1469.387755102041</v>
      </c>
      <c r="H47" s="142">
        <v>44172</v>
      </c>
    </row>
    <row r="48" spans="1:8" ht="15.5" x14ac:dyDescent="0.35">
      <c r="A48" s="258" t="s">
        <v>8</v>
      </c>
      <c r="B48" s="258"/>
      <c r="C48" s="278" t="s">
        <v>1134</v>
      </c>
      <c r="D48" s="278" t="s">
        <v>1135</v>
      </c>
      <c r="E48" s="141">
        <v>61</v>
      </c>
      <c r="F48" s="141">
        <f t="shared" si="4"/>
        <v>0.32786885245901637</v>
      </c>
      <c r="G48" s="141">
        <f t="shared" si="5"/>
        <v>1180.327868852459</v>
      </c>
      <c r="H48" s="142">
        <v>44160</v>
      </c>
    </row>
    <row r="49" spans="1:8" ht="15.5" x14ac:dyDescent="0.35">
      <c r="A49" s="258" t="s">
        <v>8</v>
      </c>
      <c r="B49" s="258"/>
      <c r="C49" s="278" t="s">
        <v>1134</v>
      </c>
      <c r="D49" s="278" t="s">
        <v>1135</v>
      </c>
      <c r="E49" s="141">
        <v>39</v>
      </c>
      <c r="F49" s="141">
        <f t="shared" si="4"/>
        <v>0.51282051282051277</v>
      </c>
      <c r="G49" s="152">
        <f t="shared" si="5"/>
        <v>1846.153846153846</v>
      </c>
      <c r="H49" s="142">
        <v>44050</v>
      </c>
    </row>
    <row r="50" spans="1:8" ht="15.5" x14ac:dyDescent="0.35">
      <c r="A50" s="258" t="s">
        <v>8</v>
      </c>
      <c r="B50" s="258"/>
      <c r="C50" s="278" t="s">
        <v>1136</v>
      </c>
      <c r="D50" s="278" t="s">
        <v>1137</v>
      </c>
      <c r="E50" s="141">
        <v>50</v>
      </c>
      <c r="F50" s="141">
        <f t="shared" si="4"/>
        <v>0.4</v>
      </c>
      <c r="G50" s="152">
        <f t="shared" si="5"/>
        <v>1440</v>
      </c>
      <c r="H50" s="142">
        <v>44389</v>
      </c>
    </row>
    <row r="51" spans="1:8" ht="15.5" x14ac:dyDescent="0.35">
      <c r="A51" s="258" t="s">
        <v>8</v>
      </c>
      <c r="B51" s="258"/>
      <c r="C51" s="278" t="s">
        <v>1136</v>
      </c>
      <c r="D51" s="278" t="s">
        <v>1137</v>
      </c>
      <c r="E51" s="141">
        <v>48</v>
      </c>
      <c r="F51" s="141">
        <f t="shared" si="4"/>
        <v>0.41666666666666669</v>
      </c>
      <c r="G51" s="141">
        <f t="shared" si="5"/>
        <v>1500</v>
      </c>
      <c r="H51" s="142">
        <v>44272</v>
      </c>
    </row>
    <row r="52" spans="1:8" ht="15.5" x14ac:dyDescent="0.35">
      <c r="A52" s="258" t="s">
        <v>8</v>
      </c>
      <c r="B52" s="258"/>
      <c r="C52" s="278" t="s">
        <v>1136</v>
      </c>
      <c r="D52" s="278" t="s">
        <v>1137</v>
      </c>
      <c r="E52" s="141">
        <v>66</v>
      </c>
      <c r="F52" s="141">
        <f t="shared" si="4"/>
        <v>0.30303030303030304</v>
      </c>
      <c r="G52" s="152">
        <f t="shared" si="5"/>
        <v>1090.909090909091</v>
      </c>
      <c r="H52" s="142">
        <v>44160</v>
      </c>
    </row>
    <row r="53" spans="1:8" ht="15.5" x14ac:dyDescent="0.35">
      <c r="A53" s="258" t="s">
        <v>8</v>
      </c>
      <c r="B53" s="258"/>
      <c r="C53" s="278" t="s">
        <v>1136</v>
      </c>
      <c r="D53" s="278" t="s">
        <v>1137</v>
      </c>
      <c r="E53" s="141">
        <v>40</v>
      </c>
      <c r="F53" s="141">
        <f t="shared" si="4"/>
        <v>0.5</v>
      </c>
      <c r="G53" s="141">
        <f t="shared" si="5"/>
        <v>1800</v>
      </c>
      <c r="H53" s="142">
        <v>44056</v>
      </c>
    </row>
    <row r="54" spans="1:8" ht="15.5" x14ac:dyDescent="0.35">
      <c r="A54" s="258" t="s">
        <v>8</v>
      </c>
      <c r="B54" s="258"/>
      <c r="C54" s="278" t="s">
        <v>1138</v>
      </c>
      <c r="D54" s="278" t="s">
        <v>1139</v>
      </c>
      <c r="E54" s="141">
        <v>49</v>
      </c>
      <c r="F54" s="141">
        <f t="shared" si="4"/>
        <v>0.40816326530612246</v>
      </c>
      <c r="G54" s="141">
        <f t="shared" si="5"/>
        <v>1469.387755102041</v>
      </c>
      <c r="H54" s="142">
        <v>44377</v>
      </c>
    </row>
    <row r="55" spans="1:8" ht="15.5" x14ac:dyDescent="0.35">
      <c r="A55" s="258" t="s">
        <v>8</v>
      </c>
      <c r="B55" s="258"/>
      <c r="C55" s="278" t="s">
        <v>1138</v>
      </c>
      <c r="D55" s="278" t="s">
        <v>1139</v>
      </c>
      <c r="E55" s="141">
        <v>52</v>
      </c>
      <c r="F55" s="141">
        <f t="shared" si="4"/>
        <v>0.38461538461538464</v>
      </c>
      <c r="G55" s="152">
        <f t="shared" si="5"/>
        <v>1384.6153846153848</v>
      </c>
      <c r="H55" s="142">
        <v>44272</v>
      </c>
    </row>
    <row r="56" spans="1:8" ht="15.5" x14ac:dyDescent="0.35">
      <c r="A56" s="258" t="s">
        <v>8</v>
      </c>
      <c r="B56" s="258"/>
      <c r="C56" s="278" t="s">
        <v>1138</v>
      </c>
      <c r="D56" s="278" t="s">
        <v>1139</v>
      </c>
      <c r="E56" s="141">
        <v>69</v>
      </c>
      <c r="F56" s="141">
        <f t="shared" si="4"/>
        <v>0.28985507246376813</v>
      </c>
      <c r="G56" s="141">
        <f t="shared" si="5"/>
        <v>1043.4782608695652</v>
      </c>
      <c r="H56" s="142">
        <v>44160</v>
      </c>
    </row>
    <row r="57" spans="1:8" ht="15.5" x14ac:dyDescent="0.35">
      <c r="A57" s="258" t="s">
        <v>8</v>
      </c>
      <c r="B57" s="258"/>
      <c r="C57" s="278" t="s">
        <v>1138</v>
      </c>
      <c r="D57" s="278" t="s">
        <v>1139</v>
      </c>
      <c r="E57" s="141">
        <v>56</v>
      </c>
      <c r="F57" s="141">
        <f t="shared" si="4"/>
        <v>0.35714285714285715</v>
      </c>
      <c r="G57" s="152">
        <f t="shared" si="5"/>
        <v>1285.7142857142858</v>
      </c>
      <c r="H57" s="142">
        <v>44050</v>
      </c>
    </row>
    <row r="58" spans="1:8" ht="15.5" x14ac:dyDescent="0.35">
      <c r="A58" s="258" t="s">
        <v>8</v>
      </c>
      <c r="B58" s="258"/>
      <c r="C58" s="278" t="s">
        <v>1140</v>
      </c>
      <c r="D58" s="278" t="s">
        <v>1141</v>
      </c>
      <c r="E58" s="141">
        <v>48</v>
      </c>
      <c r="F58" s="141">
        <f t="shared" si="4"/>
        <v>0.41666666666666669</v>
      </c>
      <c r="G58" s="152">
        <f t="shared" si="5"/>
        <v>1500</v>
      </c>
      <c r="H58" s="142">
        <v>44377</v>
      </c>
    </row>
    <row r="59" spans="1:8" ht="15.5" x14ac:dyDescent="0.35">
      <c r="A59" s="258" t="s">
        <v>8</v>
      </c>
      <c r="B59" s="258"/>
      <c r="C59" s="278" t="s">
        <v>1140</v>
      </c>
      <c r="D59" s="278" t="s">
        <v>1141</v>
      </c>
      <c r="E59" s="141">
        <v>53</v>
      </c>
      <c r="F59" s="141">
        <f t="shared" si="4"/>
        <v>0.37735849056603776</v>
      </c>
      <c r="G59" s="141">
        <f t="shared" si="5"/>
        <v>1358.490566037736</v>
      </c>
      <c r="H59" s="142">
        <v>44271</v>
      </c>
    </row>
    <row r="60" spans="1:8" ht="15.5" x14ac:dyDescent="0.35">
      <c r="A60" s="258" t="s">
        <v>8</v>
      </c>
      <c r="B60" s="258"/>
      <c r="C60" s="278" t="s">
        <v>1140</v>
      </c>
      <c r="D60" s="278" t="s">
        <v>1141</v>
      </c>
      <c r="E60" s="141">
        <v>49</v>
      </c>
      <c r="F60" s="141">
        <f t="shared" si="4"/>
        <v>0.40816326530612246</v>
      </c>
      <c r="G60" s="152">
        <f t="shared" si="5"/>
        <v>1469.387755102041</v>
      </c>
      <c r="H60" s="142">
        <v>44160</v>
      </c>
    </row>
    <row r="61" spans="1:8" ht="15.5" x14ac:dyDescent="0.35">
      <c r="A61" s="258" t="s">
        <v>8</v>
      </c>
      <c r="B61" s="258"/>
      <c r="C61" s="278" t="s">
        <v>1140</v>
      </c>
      <c r="D61" s="278" t="s">
        <v>1141</v>
      </c>
      <c r="E61" s="141">
        <v>35</v>
      </c>
      <c r="F61" s="141">
        <f t="shared" si="4"/>
        <v>0.5714285714285714</v>
      </c>
      <c r="G61" s="141">
        <f t="shared" si="5"/>
        <v>2057.1428571428569</v>
      </c>
      <c r="H61" s="142">
        <v>44050</v>
      </c>
    </row>
    <row r="62" spans="1:8" ht="15.5" x14ac:dyDescent="0.35">
      <c r="A62" s="258" t="s">
        <v>8</v>
      </c>
      <c r="B62" s="258"/>
      <c r="C62" s="278" t="s">
        <v>1142</v>
      </c>
      <c r="D62" s="278" t="s">
        <v>1143</v>
      </c>
      <c r="E62" s="141">
        <v>49</v>
      </c>
      <c r="F62" s="141">
        <f t="shared" si="4"/>
        <v>0.40816326530612246</v>
      </c>
      <c r="G62" s="141">
        <f t="shared" si="5"/>
        <v>1469.387755102041</v>
      </c>
      <c r="H62" s="142">
        <v>44377</v>
      </c>
    </row>
    <row r="63" spans="1:8" ht="15.5" x14ac:dyDescent="0.35">
      <c r="A63" s="258" t="s">
        <v>8</v>
      </c>
      <c r="B63" s="258"/>
      <c r="C63" s="278" t="s">
        <v>1142</v>
      </c>
      <c r="D63" s="278" t="s">
        <v>1143</v>
      </c>
      <c r="E63" s="141">
        <v>55</v>
      </c>
      <c r="F63" s="141">
        <f t="shared" si="4"/>
        <v>0.36363636363636365</v>
      </c>
      <c r="G63" s="152">
        <f t="shared" si="5"/>
        <v>1309.0909090909092</v>
      </c>
      <c r="H63" s="142">
        <v>44274</v>
      </c>
    </row>
    <row r="64" spans="1:8" ht="15.5" x14ac:dyDescent="0.35">
      <c r="A64" s="258" t="s">
        <v>8</v>
      </c>
      <c r="B64" s="258"/>
      <c r="C64" s="278" t="s">
        <v>1142</v>
      </c>
      <c r="D64" s="278" t="s">
        <v>1143</v>
      </c>
      <c r="E64" s="141">
        <v>57</v>
      </c>
      <c r="F64" s="141">
        <f t="shared" si="4"/>
        <v>0.35087719298245612</v>
      </c>
      <c r="G64" s="141">
        <f t="shared" si="5"/>
        <v>1263.1578947368421</v>
      </c>
      <c r="H64" s="142">
        <v>44160</v>
      </c>
    </row>
    <row r="65" spans="1:8" ht="15.5" x14ac:dyDescent="0.35">
      <c r="A65" s="258" t="s">
        <v>8</v>
      </c>
      <c r="B65" s="258"/>
      <c r="C65" s="278" t="s">
        <v>1142</v>
      </c>
      <c r="D65" s="278" t="s">
        <v>1143</v>
      </c>
      <c r="E65" s="141">
        <v>58</v>
      </c>
      <c r="F65" s="141">
        <f t="shared" si="4"/>
        <v>0.34482758620689657</v>
      </c>
      <c r="G65" s="152">
        <f t="shared" si="5"/>
        <v>1241.3793103448277</v>
      </c>
      <c r="H65" s="142">
        <v>44056</v>
      </c>
    </row>
    <row r="66" spans="1:8" ht="15.5" x14ac:dyDescent="0.35">
      <c r="A66" s="258" t="s">
        <v>8</v>
      </c>
      <c r="B66" s="258"/>
      <c r="C66" s="278" t="s">
        <v>4489</v>
      </c>
      <c r="D66" s="278" t="s">
        <v>9354</v>
      </c>
      <c r="E66" s="141">
        <v>49</v>
      </c>
      <c r="F66" s="141">
        <f t="shared" ref="F66:F69" si="6">20/E66</f>
        <v>0.40816326530612246</v>
      </c>
      <c r="G66" s="152">
        <f t="shared" ref="G66:G69" si="7">F66*3600</f>
        <v>1469.387755102041</v>
      </c>
      <c r="H66" s="142">
        <v>44376</v>
      </c>
    </row>
    <row r="67" spans="1:8" ht="15.5" x14ac:dyDescent="0.35">
      <c r="A67" s="258" t="s">
        <v>8</v>
      </c>
      <c r="B67" s="258"/>
      <c r="C67" s="278" t="s">
        <v>4489</v>
      </c>
      <c r="D67" s="278" t="s">
        <v>9354</v>
      </c>
      <c r="E67" s="141">
        <v>48</v>
      </c>
      <c r="F67" s="141">
        <f t="shared" si="6"/>
        <v>0.41666666666666669</v>
      </c>
      <c r="G67" s="152">
        <f t="shared" si="7"/>
        <v>1500</v>
      </c>
      <c r="H67" s="142">
        <v>44278</v>
      </c>
    </row>
    <row r="68" spans="1:8" ht="15.5" x14ac:dyDescent="0.35">
      <c r="A68" s="258" t="s">
        <v>8</v>
      </c>
      <c r="B68" s="258"/>
      <c r="C68" s="278" t="s">
        <v>4489</v>
      </c>
      <c r="D68" s="278" t="s">
        <v>9354</v>
      </c>
      <c r="E68" s="141">
        <v>56</v>
      </c>
      <c r="F68" s="141">
        <f t="shared" si="6"/>
        <v>0.35714285714285715</v>
      </c>
      <c r="G68" s="152">
        <f t="shared" si="7"/>
        <v>1285.7142857142858</v>
      </c>
      <c r="H68" s="142">
        <v>44159</v>
      </c>
    </row>
    <row r="69" spans="1:8" ht="15.5" x14ac:dyDescent="0.35">
      <c r="A69" s="258" t="s">
        <v>8</v>
      </c>
      <c r="B69" s="258"/>
      <c r="C69" s="278" t="s">
        <v>4489</v>
      </c>
      <c r="D69" s="278" t="s">
        <v>9354</v>
      </c>
      <c r="E69" s="141">
        <v>51</v>
      </c>
      <c r="F69" s="141">
        <f t="shared" si="6"/>
        <v>0.39215686274509803</v>
      </c>
      <c r="G69" s="141">
        <f t="shared" si="7"/>
        <v>1411.7647058823529</v>
      </c>
      <c r="H69" s="142">
        <v>44051</v>
      </c>
    </row>
    <row r="70" spans="1:8" ht="15.5" x14ac:dyDescent="0.35">
      <c r="A70" s="261" t="s">
        <v>9</v>
      </c>
      <c r="B70" s="261"/>
      <c r="C70" s="257" t="s">
        <v>2052</v>
      </c>
      <c r="D70" s="257" t="s">
        <v>2053</v>
      </c>
      <c r="E70" s="143">
        <v>50</v>
      </c>
      <c r="F70" s="143">
        <f t="shared" ref="F70:F103" si="8">20/E70</f>
        <v>0.4</v>
      </c>
      <c r="G70" s="143">
        <f t="shared" ref="G70:G103" si="9">F70*3600</f>
        <v>1440</v>
      </c>
      <c r="H70" s="144">
        <v>44309</v>
      </c>
    </row>
    <row r="71" spans="1:8" ht="15.5" x14ac:dyDescent="0.35">
      <c r="A71" s="261" t="s">
        <v>9</v>
      </c>
      <c r="B71" s="261"/>
      <c r="C71" s="257" t="s">
        <v>2052</v>
      </c>
      <c r="D71" s="257" t="s">
        <v>2053</v>
      </c>
      <c r="E71" s="143">
        <v>60</v>
      </c>
      <c r="F71" s="143">
        <f t="shared" si="8"/>
        <v>0.33333333333333331</v>
      </c>
      <c r="G71" s="143">
        <f t="shared" si="9"/>
        <v>1200</v>
      </c>
      <c r="H71" s="144">
        <v>44375</v>
      </c>
    </row>
    <row r="72" spans="1:8" ht="15.5" x14ac:dyDescent="0.35">
      <c r="A72" s="261" t="s">
        <v>9</v>
      </c>
      <c r="B72" s="261"/>
      <c r="C72" s="257" t="s">
        <v>2052</v>
      </c>
      <c r="D72" s="257" t="s">
        <v>2053</v>
      </c>
      <c r="E72" s="143">
        <v>50</v>
      </c>
      <c r="F72" s="143">
        <f t="shared" si="8"/>
        <v>0.4</v>
      </c>
      <c r="G72" s="143">
        <f t="shared" si="9"/>
        <v>1440</v>
      </c>
      <c r="H72" s="144">
        <v>44172</v>
      </c>
    </row>
    <row r="73" spans="1:8" ht="15.5" x14ac:dyDescent="0.35">
      <c r="A73" s="261" t="s">
        <v>9</v>
      </c>
      <c r="B73" s="261"/>
      <c r="C73" s="257" t="s">
        <v>2052</v>
      </c>
      <c r="D73" s="257" t="s">
        <v>2053</v>
      </c>
      <c r="E73" s="143">
        <v>65</v>
      </c>
      <c r="F73" s="143">
        <f t="shared" si="8"/>
        <v>0.30769230769230771</v>
      </c>
      <c r="G73" s="143">
        <f t="shared" si="9"/>
        <v>1107.6923076923078</v>
      </c>
      <c r="H73" s="144">
        <v>44158</v>
      </c>
    </row>
    <row r="74" spans="1:8" ht="15.5" x14ac:dyDescent="0.35">
      <c r="A74" s="261" t="s">
        <v>9</v>
      </c>
      <c r="B74" s="261"/>
      <c r="C74" s="257" t="s">
        <v>2052</v>
      </c>
      <c r="D74" s="257" t="s">
        <v>2053</v>
      </c>
      <c r="E74" s="143">
        <v>48</v>
      </c>
      <c r="F74" s="143">
        <f t="shared" si="8"/>
        <v>0.41666666666666669</v>
      </c>
      <c r="G74" s="143">
        <f t="shared" si="9"/>
        <v>1500</v>
      </c>
      <c r="H74" s="144">
        <v>44050</v>
      </c>
    </row>
    <row r="75" spans="1:8" ht="15.5" x14ac:dyDescent="0.35">
      <c r="A75" s="261" t="s">
        <v>9</v>
      </c>
      <c r="B75" s="261"/>
      <c r="C75" s="257" t="s">
        <v>2055</v>
      </c>
      <c r="D75" s="257" t="s">
        <v>9404</v>
      </c>
      <c r="E75" s="143">
        <v>46</v>
      </c>
      <c r="F75" s="143">
        <f t="shared" si="8"/>
        <v>0.43478260869565216</v>
      </c>
      <c r="G75" s="143">
        <f t="shared" si="9"/>
        <v>1565.2173913043478</v>
      </c>
      <c r="H75" s="144">
        <v>44306</v>
      </c>
    </row>
    <row r="76" spans="1:8" ht="15.5" x14ac:dyDescent="0.35">
      <c r="A76" s="261" t="s">
        <v>9</v>
      </c>
      <c r="B76" s="261"/>
      <c r="C76" s="257" t="s">
        <v>2055</v>
      </c>
      <c r="D76" s="257" t="s">
        <v>9404</v>
      </c>
      <c r="E76" s="143">
        <v>57</v>
      </c>
      <c r="F76" s="143">
        <f t="shared" si="8"/>
        <v>0.35087719298245612</v>
      </c>
      <c r="G76" s="143">
        <f t="shared" si="9"/>
        <v>1263.1578947368421</v>
      </c>
      <c r="H76" s="144">
        <v>44375</v>
      </c>
    </row>
    <row r="77" spans="1:8" ht="15.5" x14ac:dyDescent="0.35">
      <c r="A77" s="261" t="s">
        <v>9</v>
      </c>
      <c r="B77" s="261"/>
      <c r="C77" s="257" t="s">
        <v>2055</v>
      </c>
      <c r="D77" s="257" t="s">
        <v>9404</v>
      </c>
      <c r="E77" s="143">
        <v>54</v>
      </c>
      <c r="F77" s="143">
        <f t="shared" si="8"/>
        <v>0.37037037037037035</v>
      </c>
      <c r="G77" s="143">
        <f t="shared" si="9"/>
        <v>1333.3333333333333</v>
      </c>
      <c r="H77" s="144">
        <v>44172</v>
      </c>
    </row>
    <row r="78" spans="1:8" ht="15.5" x14ac:dyDescent="0.35">
      <c r="A78" s="261" t="s">
        <v>9</v>
      </c>
      <c r="B78" s="261"/>
      <c r="C78" s="257" t="s">
        <v>2055</v>
      </c>
      <c r="D78" s="257" t="s">
        <v>9404</v>
      </c>
      <c r="E78" s="143">
        <v>68</v>
      </c>
      <c r="F78" s="143">
        <f t="shared" si="8"/>
        <v>0.29411764705882354</v>
      </c>
      <c r="G78" s="143">
        <f t="shared" si="9"/>
        <v>1058.8235294117646</v>
      </c>
      <c r="H78" s="144">
        <v>44159</v>
      </c>
    </row>
    <row r="79" spans="1:8" ht="15.5" x14ac:dyDescent="0.35">
      <c r="A79" s="261" t="s">
        <v>9</v>
      </c>
      <c r="B79" s="261"/>
      <c r="C79" s="257" t="s">
        <v>2055</v>
      </c>
      <c r="D79" s="257" t="s">
        <v>9404</v>
      </c>
      <c r="E79" s="143">
        <v>57</v>
      </c>
      <c r="F79" s="143">
        <f t="shared" si="8"/>
        <v>0.35087719298245612</v>
      </c>
      <c r="G79" s="143">
        <f t="shared" si="9"/>
        <v>1263.1578947368421</v>
      </c>
      <c r="H79" s="144">
        <v>44050</v>
      </c>
    </row>
    <row r="80" spans="1:8" ht="15.5" x14ac:dyDescent="0.35">
      <c r="A80" s="261" t="s">
        <v>9</v>
      </c>
      <c r="B80" s="261"/>
      <c r="C80" s="257" t="s">
        <v>2057</v>
      </c>
      <c r="D80" s="257" t="s">
        <v>9405</v>
      </c>
      <c r="E80" s="143">
        <v>47</v>
      </c>
      <c r="F80" s="143">
        <f t="shared" si="8"/>
        <v>0.42553191489361702</v>
      </c>
      <c r="G80" s="143">
        <f t="shared" si="9"/>
        <v>1531.9148936170213</v>
      </c>
      <c r="H80" s="144">
        <v>44306</v>
      </c>
    </row>
    <row r="81" spans="1:8" ht="15.5" x14ac:dyDescent="0.35">
      <c r="A81" s="261" t="s">
        <v>9</v>
      </c>
      <c r="B81" s="261"/>
      <c r="C81" s="257" t="s">
        <v>2057</v>
      </c>
      <c r="D81" s="257" t="s">
        <v>9405</v>
      </c>
      <c r="E81" s="143">
        <v>53</v>
      </c>
      <c r="F81" s="143">
        <f t="shared" si="8"/>
        <v>0.37735849056603776</v>
      </c>
      <c r="G81" s="143">
        <f t="shared" si="9"/>
        <v>1358.490566037736</v>
      </c>
      <c r="H81" s="144">
        <v>44375</v>
      </c>
    </row>
    <row r="82" spans="1:8" ht="15.5" x14ac:dyDescent="0.35">
      <c r="A82" s="261" t="s">
        <v>9</v>
      </c>
      <c r="B82" s="261"/>
      <c r="C82" s="257" t="s">
        <v>2057</v>
      </c>
      <c r="D82" s="257" t="s">
        <v>9405</v>
      </c>
      <c r="E82" s="143">
        <v>51</v>
      </c>
      <c r="F82" s="143">
        <f t="shared" si="8"/>
        <v>0.39215686274509803</v>
      </c>
      <c r="G82" s="143">
        <f t="shared" si="9"/>
        <v>1411.7647058823529</v>
      </c>
      <c r="H82" s="144">
        <v>44158</v>
      </c>
    </row>
    <row r="83" spans="1:8" ht="15.5" x14ac:dyDescent="0.35">
      <c r="A83" s="261" t="s">
        <v>9</v>
      </c>
      <c r="B83" s="261"/>
      <c r="C83" s="257" t="s">
        <v>2057</v>
      </c>
      <c r="D83" s="257" t="s">
        <v>9405</v>
      </c>
      <c r="E83" s="143">
        <v>40</v>
      </c>
      <c r="F83" s="143">
        <f t="shared" si="8"/>
        <v>0.5</v>
      </c>
      <c r="G83" s="143">
        <f t="shared" si="9"/>
        <v>1800</v>
      </c>
      <c r="H83" s="144">
        <v>44050</v>
      </c>
    </row>
    <row r="84" spans="1:8" ht="15.5" x14ac:dyDescent="0.35">
      <c r="A84" s="261" t="s">
        <v>9</v>
      </c>
      <c r="B84" s="261"/>
      <c r="C84" s="257" t="s">
        <v>2059</v>
      </c>
      <c r="D84" s="257" t="s">
        <v>2060</v>
      </c>
      <c r="E84" s="143">
        <v>46</v>
      </c>
      <c r="F84" s="143">
        <f t="shared" si="8"/>
        <v>0.43478260869565216</v>
      </c>
      <c r="G84" s="143">
        <f t="shared" si="9"/>
        <v>1565.2173913043478</v>
      </c>
      <c r="H84" s="144">
        <v>44306</v>
      </c>
    </row>
    <row r="85" spans="1:8" ht="15.5" x14ac:dyDescent="0.35">
      <c r="A85" s="261" t="s">
        <v>9</v>
      </c>
      <c r="B85" s="261"/>
      <c r="C85" s="257" t="s">
        <v>2059</v>
      </c>
      <c r="D85" s="257" t="s">
        <v>2060</v>
      </c>
      <c r="E85" s="143">
        <v>59</v>
      </c>
      <c r="F85" s="143">
        <f t="shared" si="8"/>
        <v>0.33898305084745761</v>
      </c>
      <c r="G85" s="143">
        <f t="shared" si="9"/>
        <v>1220.3389830508474</v>
      </c>
      <c r="H85" s="144">
        <v>44375</v>
      </c>
    </row>
    <row r="86" spans="1:8" ht="15.5" x14ac:dyDescent="0.35">
      <c r="A86" s="261" t="s">
        <v>9</v>
      </c>
      <c r="B86" s="261"/>
      <c r="C86" s="257" t="s">
        <v>2059</v>
      </c>
      <c r="D86" s="257" t="s">
        <v>2060</v>
      </c>
      <c r="E86" s="143">
        <v>54</v>
      </c>
      <c r="F86" s="143">
        <f t="shared" si="8"/>
        <v>0.37037037037037035</v>
      </c>
      <c r="G86" s="143">
        <f t="shared" si="9"/>
        <v>1333.3333333333333</v>
      </c>
      <c r="H86" s="144">
        <v>44158</v>
      </c>
    </row>
    <row r="87" spans="1:8" ht="15.5" x14ac:dyDescent="0.35">
      <c r="A87" s="261" t="s">
        <v>9</v>
      </c>
      <c r="B87" s="261"/>
      <c r="C87" s="257" t="s">
        <v>2059</v>
      </c>
      <c r="D87" s="257" t="s">
        <v>2060</v>
      </c>
      <c r="E87" s="143">
        <v>45</v>
      </c>
      <c r="F87" s="143">
        <f t="shared" si="8"/>
        <v>0.44444444444444442</v>
      </c>
      <c r="G87" s="143">
        <f t="shared" si="9"/>
        <v>1600</v>
      </c>
      <c r="H87" s="144">
        <v>44050</v>
      </c>
    </row>
    <row r="88" spans="1:8" ht="15.5" x14ac:dyDescent="0.35">
      <c r="A88" s="261" t="s">
        <v>9</v>
      </c>
      <c r="B88" s="261"/>
      <c r="C88" s="257" t="s">
        <v>2059</v>
      </c>
      <c r="D88" s="257" t="s">
        <v>2060</v>
      </c>
      <c r="E88" s="143">
        <v>64</v>
      </c>
      <c r="F88" s="143">
        <f t="shared" si="8"/>
        <v>0.3125</v>
      </c>
      <c r="G88" s="143">
        <f t="shared" si="9"/>
        <v>1125</v>
      </c>
      <c r="H88" s="144">
        <v>43924</v>
      </c>
    </row>
    <row r="89" spans="1:8" ht="15.5" x14ac:dyDescent="0.35">
      <c r="A89" s="261" t="s">
        <v>9</v>
      </c>
      <c r="B89" s="261"/>
      <c r="C89" s="257" t="s">
        <v>2059</v>
      </c>
      <c r="D89" s="257" t="s">
        <v>2060</v>
      </c>
      <c r="E89" s="143">
        <v>64</v>
      </c>
      <c r="F89" s="143">
        <f t="shared" si="8"/>
        <v>0.3125</v>
      </c>
      <c r="G89" s="143">
        <f t="shared" si="9"/>
        <v>1125</v>
      </c>
      <c r="H89" s="144">
        <v>43813</v>
      </c>
    </row>
    <row r="90" spans="1:8" ht="15.5" x14ac:dyDescent="0.35">
      <c r="A90" s="261" t="s">
        <v>9</v>
      </c>
      <c r="B90" s="261"/>
      <c r="C90" s="257" t="s">
        <v>2059</v>
      </c>
      <c r="D90" s="257" t="s">
        <v>2060</v>
      </c>
      <c r="E90" s="143">
        <v>25</v>
      </c>
      <c r="F90" s="143">
        <f t="shared" si="8"/>
        <v>0.8</v>
      </c>
      <c r="G90" s="143">
        <f t="shared" si="9"/>
        <v>2880</v>
      </c>
      <c r="H90" s="144">
        <v>43668</v>
      </c>
    </row>
    <row r="91" spans="1:8" ht="15.5" x14ac:dyDescent="0.35">
      <c r="A91" s="261" t="s">
        <v>9</v>
      </c>
      <c r="B91" s="261"/>
      <c r="C91" s="257" t="s">
        <v>2061</v>
      </c>
      <c r="D91" s="257" t="s">
        <v>2062</v>
      </c>
      <c r="E91" s="143">
        <v>48</v>
      </c>
      <c r="F91" s="143">
        <f t="shared" si="8"/>
        <v>0.41666666666666669</v>
      </c>
      <c r="G91" s="143">
        <f t="shared" si="9"/>
        <v>1500</v>
      </c>
      <c r="H91" s="144">
        <v>44306</v>
      </c>
    </row>
    <row r="92" spans="1:8" ht="15.5" x14ac:dyDescent="0.35">
      <c r="A92" s="261" t="s">
        <v>9</v>
      </c>
      <c r="B92" s="261"/>
      <c r="C92" s="257" t="s">
        <v>2061</v>
      </c>
      <c r="D92" s="257" t="s">
        <v>2062</v>
      </c>
      <c r="E92" s="143">
        <v>54</v>
      </c>
      <c r="F92" s="143">
        <f t="shared" si="8"/>
        <v>0.37037037037037035</v>
      </c>
      <c r="G92" s="143">
        <f t="shared" si="9"/>
        <v>1333.3333333333333</v>
      </c>
      <c r="H92" s="144">
        <v>44375</v>
      </c>
    </row>
    <row r="93" spans="1:8" ht="15.5" x14ac:dyDescent="0.35">
      <c r="A93" s="261" t="s">
        <v>9</v>
      </c>
      <c r="B93" s="261"/>
      <c r="C93" s="257" t="s">
        <v>2061</v>
      </c>
      <c r="D93" s="257" t="s">
        <v>2062</v>
      </c>
      <c r="E93" s="143">
        <v>49</v>
      </c>
      <c r="F93" s="143">
        <f t="shared" si="8"/>
        <v>0.40816326530612246</v>
      </c>
      <c r="G93" s="143">
        <f t="shared" si="9"/>
        <v>1469.387755102041</v>
      </c>
      <c r="H93" s="144">
        <v>44172</v>
      </c>
    </row>
    <row r="94" spans="1:8" ht="15.5" x14ac:dyDescent="0.35">
      <c r="A94" s="261" t="s">
        <v>9</v>
      </c>
      <c r="B94" s="261"/>
      <c r="C94" s="257" t="s">
        <v>2061</v>
      </c>
      <c r="D94" s="257" t="s">
        <v>2062</v>
      </c>
      <c r="E94" s="143">
        <v>67</v>
      </c>
      <c r="F94" s="143">
        <f t="shared" si="8"/>
        <v>0.29850746268656714</v>
      </c>
      <c r="G94" s="143">
        <f t="shared" si="9"/>
        <v>1074.6268656716418</v>
      </c>
      <c r="H94" s="144">
        <v>44159</v>
      </c>
    </row>
    <row r="95" spans="1:8" ht="15.5" x14ac:dyDescent="0.35">
      <c r="A95" s="261" t="s">
        <v>9</v>
      </c>
      <c r="B95" s="261"/>
      <c r="C95" s="257" t="s">
        <v>2061</v>
      </c>
      <c r="D95" s="257" t="s">
        <v>2062</v>
      </c>
      <c r="E95" s="143">
        <v>50</v>
      </c>
      <c r="F95" s="143">
        <f t="shared" si="8"/>
        <v>0.4</v>
      </c>
      <c r="G95" s="143">
        <f t="shared" si="9"/>
        <v>1440</v>
      </c>
      <c r="H95" s="144">
        <v>44050</v>
      </c>
    </row>
    <row r="96" spans="1:8" ht="15.5" x14ac:dyDescent="0.35">
      <c r="A96" s="261" t="s">
        <v>9</v>
      </c>
      <c r="B96" s="261"/>
      <c r="C96" s="257" t="s">
        <v>2063</v>
      </c>
      <c r="D96" s="257" t="s">
        <v>2064</v>
      </c>
      <c r="E96" s="143">
        <v>50</v>
      </c>
      <c r="F96" s="143">
        <f t="shared" si="8"/>
        <v>0.4</v>
      </c>
      <c r="G96" s="143">
        <f t="shared" si="9"/>
        <v>1440</v>
      </c>
      <c r="H96" s="144">
        <v>44306</v>
      </c>
    </row>
    <row r="97" spans="1:8" ht="15.5" x14ac:dyDescent="0.35">
      <c r="A97" s="261" t="s">
        <v>9</v>
      </c>
      <c r="B97" s="261"/>
      <c r="C97" s="257" t="s">
        <v>2063</v>
      </c>
      <c r="D97" s="257" t="s">
        <v>2064</v>
      </c>
      <c r="E97" s="143">
        <v>51</v>
      </c>
      <c r="F97" s="143">
        <f t="shared" si="8"/>
        <v>0.39215686274509803</v>
      </c>
      <c r="G97" s="143">
        <f t="shared" si="9"/>
        <v>1411.7647058823529</v>
      </c>
      <c r="H97" s="144">
        <v>44375</v>
      </c>
    </row>
    <row r="98" spans="1:8" ht="15.5" x14ac:dyDescent="0.35">
      <c r="A98" s="261" t="s">
        <v>9</v>
      </c>
      <c r="B98" s="261"/>
      <c r="C98" s="257" t="s">
        <v>2063</v>
      </c>
      <c r="D98" s="257" t="s">
        <v>2064</v>
      </c>
      <c r="E98" s="143">
        <v>49</v>
      </c>
      <c r="F98" s="143">
        <f t="shared" si="8"/>
        <v>0.40816326530612246</v>
      </c>
      <c r="G98" s="143">
        <f t="shared" si="9"/>
        <v>1469.387755102041</v>
      </c>
      <c r="H98" s="144">
        <v>44159</v>
      </c>
    </row>
    <row r="99" spans="1:8" ht="15.5" x14ac:dyDescent="0.35">
      <c r="A99" s="261" t="s">
        <v>9</v>
      </c>
      <c r="B99" s="261"/>
      <c r="C99" s="257" t="s">
        <v>2063</v>
      </c>
      <c r="D99" s="257" t="s">
        <v>2064</v>
      </c>
      <c r="E99" s="143">
        <v>65</v>
      </c>
      <c r="F99" s="143">
        <f t="shared" si="8"/>
        <v>0.30769230769230771</v>
      </c>
      <c r="G99" s="143">
        <f t="shared" si="9"/>
        <v>1107.6923076923078</v>
      </c>
      <c r="H99" s="144">
        <v>44050</v>
      </c>
    </row>
    <row r="100" spans="1:8" ht="15.5" x14ac:dyDescent="0.35">
      <c r="A100" s="261" t="s">
        <v>9</v>
      </c>
      <c r="B100" s="261"/>
      <c r="C100" s="257" t="s">
        <v>2065</v>
      </c>
      <c r="D100" s="257" t="s">
        <v>2066</v>
      </c>
      <c r="E100" s="143">
        <v>45</v>
      </c>
      <c r="F100" s="143">
        <f t="shared" si="8"/>
        <v>0.44444444444444442</v>
      </c>
      <c r="G100" s="143">
        <f t="shared" si="9"/>
        <v>1600</v>
      </c>
      <c r="H100" s="144">
        <v>44306</v>
      </c>
    </row>
    <row r="101" spans="1:8" ht="15.5" x14ac:dyDescent="0.35">
      <c r="A101" s="261" t="s">
        <v>9</v>
      </c>
      <c r="B101" s="261"/>
      <c r="C101" s="257" t="s">
        <v>2065</v>
      </c>
      <c r="D101" s="257" t="s">
        <v>2066</v>
      </c>
      <c r="E101" s="143">
        <v>56</v>
      </c>
      <c r="F101" s="143">
        <f t="shared" si="8"/>
        <v>0.35714285714285715</v>
      </c>
      <c r="G101" s="143">
        <f t="shared" si="9"/>
        <v>1285.7142857142858</v>
      </c>
      <c r="H101" s="144">
        <v>44375</v>
      </c>
    </row>
    <row r="102" spans="1:8" ht="15.5" x14ac:dyDescent="0.35">
      <c r="A102" s="261" t="s">
        <v>9</v>
      </c>
      <c r="B102" s="261"/>
      <c r="C102" s="257" t="s">
        <v>2065</v>
      </c>
      <c r="D102" s="257" t="s">
        <v>2066</v>
      </c>
      <c r="E102" s="143">
        <v>57</v>
      </c>
      <c r="F102" s="143">
        <f t="shared" si="8"/>
        <v>0.35087719298245612</v>
      </c>
      <c r="G102" s="143">
        <f t="shared" si="9"/>
        <v>1263.1578947368421</v>
      </c>
      <c r="H102" s="144">
        <v>44158</v>
      </c>
    </row>
    <row r="103" spans="1:8" ht="15.5" x14ac:dyDescent="0.35">
      <c r="A103" s="261" t="s">
        <v>9</v>
      </c>
      <c r="B103" s="261"/>
      <c r="C103" s="257" t="s">
        <v>2065</v>
      </c>
      <c r="D103" s="257" t="s">
        <v>2066</v>
      </c>
      <c r="E103" s="143">
        <v>58</v>
      </c>
      <c r="F103" s="143">
        <f t="shared" si="8"/>
        <v>0.34482758620689657</v>
      </c>
      <c r="G103" s="143">
        <f t="shared" si="9"/>
        <v>1241.3793103448277</v>
      </c>
      <c r="H103" s="144">
        <v>44050</v>
      </c>
    </row>
    <row r="104" spans="1:8" ht="15.5" x14ac:dyDescent="0.35">
      <c r="A104" s="261" t="s">
        <v>9</v>
      </c>
      <c r="B104" s="261"/>
      <c r="C104" s="257" t="s">
        <v>2067</v>
      </c>
      <c r="D104" s="257" t="s">
        <v>2068</v>
      </c>
      <c r="E104" s="143">
        <v>49</v>
      </c>
      <c r="F104" s="143">
        <f t="shared" ref="F104:F107" si="10">20/E104</f>
        <v>0.40816326530612246</v>
      </c>
      <c r="G104" s="143">
        <f t="shared" ref="G104:G107" si="11">F104*3600</f>
        <v>1469.387755102041</v>
      </c>
      <c r="H104" s="144">
        <v>44376</v>
      </c>
    </row>
    <row r="105" spans="1:8" ht="15.5" x14ac:dyDescent="0.35">
      <c r="A105" s="261" t="s">
        <v>9</v>
      </c>
      <c r="B105" s="261"/>
      <c r="C105" s="257" t="s">
        <v>2067</v>
      </c>
      <c r="D105" s="257" t="s">
        <v>2068</v>
      </c>
      <c r="E105" s="143">
        <v>47</v>
      </c>
      <c r="F105" s="143">
        <f t="shared" si="10"/>
        <v>0.42553191489361702</v>
      </c>
      <c r="G105" s="143">
        <f t="shared" si="11"/>
        <v>1531.9148936170213</v>
      </c>
      <c r="H105" s="144">
        <v>44263</v>
      </c>
    </row>
    <row r="106" spans="1:8" ht="15.5" x14ac:dyDescent="0.35">
      <c r="A106" s="261" t="s">
        <v>9</v>
      </c>
      <c r="B106" s="261"/>
      <c r="C106" s="257" t="s">
        <v>2067</v>
      </c>
      <c r="D106" s="257" t="s">
        <v>2068</v>
      </c>
      <c r="E106" s="143">
        <v>58</v>
      </c>
      <c r="F106" s="143">
        <f t="shared" si="10"/>
        <v>0.34482758620689657</v>
      </c>
      <c r="G106" s="143">
        <f t="shared" si="11"/>
        <v>1241.3793103448277</v>
      </c>
      <c r="H106" s="144">
        <v>44159</v>
      </c>
    </row>
    <row r="107" spans="1:8" ht="15.5" x14ac:dyDescent="0.35">
      <c r="A107" s="261" t="s">
        <v>9</v>
      </c>
      <c r="B107" s="261"/>
      <c r="C107" s="257" t="s">
        <v>2067</v>
      </c>
      <c r="D107" s="257" t="s">
        <v>2068</v>
      </c>
      <c r="E107" s="143">
        <v>61</v>
      </c>
      <c r="F107" s="143">
        <f t="shared" si="10"/>
        <v>0.32786885245901637</v>
      </c>
      <c r="G107" s="143">
        <f t="shared" si="11"/>
        <v>1180.327868852459</v>
      </c>
      <c r="H107" s="144">
        <v>44078</v>
      </c>
    </row>
    <row r="108" spans="1:8" ht="15.5" x14ac:dyDescent="0.35">
      <c r="A108" s="260" t="s">
        <v>10</v>
      </c>
      <c r="B108" s="260"/>
      <c r="C108" s="255" t="s">
        <v>3293</v>
      </c>
      <c r="D108" s="255" t="s">
        <v>3294</v>
      </c>
      <c r="E108" s="145">
        <v>50</v>
      </c>
      <c r="F108" s="145">
        <f t="shared" ref="F108" si="12">20/E108</f>
        <v>0.4</v>
      </c>
      <c r="G108" s="145">
        <f t="shared" ref="G108" si="13">F108*3600</f>
        <v>1440</v>
      </c>
      <c r="H108" s="146">
        <v>44306</v>
      </c>
    </row>
    <row r="109" spans="1:8" ht="15.5" x14ac:dyDescent="0.35">
      <c r="A109" s="260" t="s">
        <v>10</v>
      </c>
      <c r="B109" s="260"/>
      <c r="C109" s="255" t="s">
        <v>3293</v>
      </c>
      <c r="D109" s="255" t="s">
        <v>3294</v>
      </c>
      <c r="E109" s="145">
        <v>49</v>
      </c>
      <c r="F109" s="145">
        <f t="shared" ref="F109:F111" si="14">20/E109</f>
        <v>0.40816326530612246</v>
      </c>
      <c r="G109" s="145">
        <f t="shared" ref="G109:G111" si="15">F109*3600</f>
        <v>1469.387755102041</v>
      </c>
      <c r="H109" s="146">
        <v>44375</v>
      </c>
    </row>
    <row r="110" spans="1:8" ht="15.5" x14ac:dyDescent="0.35">
      <c r="A110" s="260" t="s">
        <v>10</v>
      </c>
      <c r="B110" s="260"/>
      <c r="C110" s="255" t="s">
        <v>3293</v>
      </c>
      <c r="D110" s="255" t="s">
        <v>3294</v>
      </c>
      <c r="E110" s="145">
        <v>57</v>
      </c>
      <c r="F110" s="145">
        <f t="shared" si="14"/>
        <v>0.35087719298245612</v>
      </c>
      <c r="G110" s="145">
        <f t="shared" si="15"/>
        <v>1263.1578947368421</v>
      </c>
      <c r="H110" s="146">
        <v>44158</v>
      </c>
    </row>
    <row r="111" spans="1:8" ht="15.5" x14ac:dyDescent="0.35">
      <c r="A111" s="260" t="s">
        <v>10</v>
      </c>
      <c r="B111" s="260"/>
      <c r="C111" s="255" t="s">
        <v>3293</v>
      </c>
      <c r="D111" s="255" t="s">
        <v>3294</v>
      </c>
      <c r="E111" s="145">
        <v>51</v>
      </c>
      <c r="F111" s="145">
        <f t="shared" si="14"/>
        <v>0.39215686274509803</v>
      </c>
      <c r="G111" s="145">
        <f t="shared" si="15"/>
        <v>1411.7647058823529</v>
      </c>
      <c r="H111" s="146">
        <v>44050</v>
      </c>
    </row>
    <row r="112" spans="1:8" ht="15.5" customHeight="1" x14ac:dyDescent="0.35">
      <c r="A112" s="260" t="s">
        <v>10</v>
      </c>
      <c r="B112" s="260"/>
      <c r="C112" s="255" t="s">
        <v>3296</v>
      </c>
      <c r="D112" s="255" t="s">
        <v>3297</v>
      </c>
      <c r="E112" s="145">
        <v>50</v>
      </c>
      <c r="F112" s="145">
        <f t="shared" ref="F112:F120" si="16">20/E112</f>
        <v>0.4</v>
      </c>
      <c r="G112" s="145">
        <f t="shared" ref="G112:G120" si="17">F112*3600</f>
        <v>1440</v>
      </c>
      <c r="H112" s="146">
        <v>44369</v>
      </c>
    </row>
    <row r="113" spans="1:8" ht="15.5" x14ac:dyDescent="0.35">
      <c r="A113" s="260" t="s">
        <v>10</v>
      </c>
      <c r="B113" s="260"/>
      <c r="C113" s="255" t="s">
        <v>3296</v>
      </c>
      <c r="D113" s="255" t="s">
        <v>3297</v>
      </c>
      <c r="E113" s="145">
        <v>50</v>
      </c>
      <c r="F113" s="145">
        <f t="shared" si="16"/>
        <v>0.4</v>
      </c>
      <c r="G113" s="145">
        <f t="shared" si="17"/>
        <v>1440</v>
      </c>
      <c r="H113" s="146">
        <v>44270</v>
      </c>
    </row>
    <row r="114" spans="1:8" ht="15.5" x14ac:dyDescent="0.35">
      <c r="A114" s="260" t="s">
        <v>10</v>
      </c>
      <c r="B114" s="260"/>
      <c r="C114" s="255" t="s">
        <v>3296</v>
      </c>
      <c r="D114" s="255" t="s">
        <v>3297</v>
      </c>
      <c r="E114" s="145">
        <v>63</v>
      </c>
      <c r="F114" s="145">
        <f t="shared" si="16"/>
        <v>0.31746031746031744</v>
      </c>
      <c r="G114" s="145">
        <f t="shared" si="17"/>
        <v>1142.8571428571429</v>
      </c>
      <c r="H114" s="146">
        <v>44158</v>
      </c>
    </row>
    <row r="115" spans="1:8" ht="15.5" x14ac:dyDescent="0.35">
      <c r="A115" s="260" t="s">
        <v>10</v>
      </c>
      <c r="B115" s="260"/>
      <c r="C115" s="255" t="s">
        <v>3296</v>
      </c>
      <c r="D115" s="255" t="s">
        <v>3297</v>
      </c>
      <c r="E115" s="145">
        <v>57</v>
      </c>
      <c r="F115" s="145">
        <f t="shared" si="16"/>
        <v>0.35087719298245612</v>
      </c>
      <c r="G115" s="145">
        <f t="shared" si="17"/>
        <v>1263.1578947368421</v>
      </c>
      <c r="H115" s="146">
        <v>44051</v>
      </c>
    </row>
    <row r="116" spans="1:8" ht="15.5" x14ac:dyDescent="0.35">
      <c r="A116" s="260" t="s">
        <v>10</v>
      </c>
      <c r="B116" s="260"/>
      <c r="C116" s="255" t="s">
        <v>3296</v>
      </c>
      <c r="D116" s="255" t="s">
        <v>3297</v>
      </c>
      <c r="E116" s="145">
        <v>57</v>
      </c>
      <c r="F116" s="145">
        <f t="shared" si="16"/>
        <v>0.35087719298245612</v>
      </c>
      <c r="G116" s="145">
        <f t="shared" si="17"/>
        <v>1263.1578947368421</v>
      </c>
      <c r="H116" s="146">
        <v>43987</v>
      </c>
    </row>
    <row r="117" spans="1:8" ht="15.5" x14ac:dyDescent="0.35">
      <c r="A117" s="260" t="s">
        <v>10</v>
      </c>
      <c r="B117" s="260"/>
      <c r="C117" s="255" t="s">
        <v>3296</v>
      </c>
      <c r="D117" s="255" t="s">
        <v>3297</v>
      </c>
      <c r="E117" s="145">
        <v>52</v>
      </c>
      <c r="F117" s="145">
        <f t="shared" si="16"/>
        <v>0.38461538461538464</v>
      </c>
      <c r="G117" s="145">
        <f t="shared" si="17"/>
        <v>1384.6153846153848</v>
      </c>
      <c r="H117" s="146">
        <v>43937</v>
      </c>
    </row>
    <row r="118" spans="1:8" ht="15.5" x14ac:dyDescent="0.35">
      <c r="A118" s="260" t="s">
        <v>10</v>
      </c>
      <c r="B118" s="260"/>
      <c r="C118" s="255" t="s">
        <v>3296</v>
      </c>
      <c r="D118" s="255" t="s">
        <v>3297</v>
      </c>
      <c r="E118" s="145">
        <v>52</v>
      </c>
      <c r="F118" s="145">
        <f t="shared" si="16"/>
        <v>0.38461538461538464</v>
      </c>
      <c r="G118" s="145">
        <f t="shared" si="17"/>
        <v>1384.6153846153848</v>
      </c>
      <c r="H118" s="146">
        <v>43848</v>
      </c>
    </row>
    <row r="119" spans="1:8" ht="15.5" x14ac:dyDescent="0.35">
      <c r="A119" s="260" t="s">
        <v>10</v>
      </c>
      <c r="B119" s="260"/>
      <c r="C119" s="255" t="s">
        <v>3296</v>
      </c>
      <c r="D119" s="255" t="s">
        <v>3297</v>
      </c>
      <c r="E119" s="145"/>
      <c r="F119" s="145"/>
      <c r="G119" s="145"/>
      <c r="H119" s="146">
        <v>43811</v>
      </c>
    </row>
    <row r="120" spans="1:8" ht="15.5" x14ac:dyDescent="0.35">
      <c r="A120" s="260" t="s">
        <v>10</v>
      </c>
      <c r="B120" s="260"/>
      <c r="C120" s="255" t="s">
        <v>3296</v>
      </c>
      <c r="D120" s="255" t="s">
        <v>3297</v>
      </c>
      <c r="E120" s="145">
        <v>59</v>
      </c>
      <c r="F120" s="145">
        <f t="shared" si="16"/>
        <v>0.33898305084745761</v>
      </c>
      <c r="G120" s="145">
        <f t="shared" si="17"/>
        <v>1220.3389830508474</v>
      </c>
      <c r="H120" s="146">
        <v>43615</v>
      </c>
    </row>
    <row r="121" spans="1:8" ht="15.5" x14ac:dyDescent="0.35">
      <c r="A121" s="260" t="s">
        <v>10</v>
      </c>
      <c r="B121" s="260"/>
      <c r="C121" s="255" t="s">
        <v>3298</v>
      </c>
      <c r="D121" s="255" t="s">
        <v>3299</v>
      </c>
      <c r="E121" s="145">
        <v>49</v>
      </c>
      <c r="F121" s="145">
        <f t="shared" ref="F121" si="18">20/E121</f>
        <v>0.40816326530612246</v>
      </c>
      <c r="G121" s="145">
        <f t="shared" ref="G121" si="19">F121*3600</f>
        <v>1469.387755102041</v>
      </c>
      <c r="H121" s="146">
        <v>44370</v>
      </c>
    </row>
    <row r="122" spans="1:8" ht="15.5" x14ac:dyDescent="0.35">
      <c r="A122" s="260" t="s">
        <v>10</v>
      </c>
      <c r="B122" s="260"/>
      <c r="C122" s="255" t="s">
        <v>3298</v>
      </c>
      <c r="D122" s="255" t="s">
        <v>3299</v>
      </c>
      <c r="E122" s="145">
        <v>47</v>
      </c>
      <c r="F122" s="145">
        <f t="shared" ref="F122:F126" si="20">20/E122</f>
        <v>0.42553191489361702</v>
      </c>
      <c r="G122" s="145">
        <f t="shared" ref="G122:G126" si="21">F122*3600</f>
        <v>1531.9148936170213</v>
      </c>
      <c r="H122" s="146">
        <v>44272</v>
      </c>
    </row>
    <row r="123" spans="1:8" ht="15.5" x14ac:dyDescent="0.35">
      <c r="A123" s="260" t="s">
        <v>10</v>
      </c>
      <c r="B123" s="260"/>
      <c r="C123" s="255" t="s">
        <v>3298</v>
      </c>
      <c r="D123" s="255" t="s">
        <v>3299</v>
      </c>
      <c r="E123" s="145">
        <v>59</v>
      </c>
      <c r="F123" s="145">
        <f t="shared" si="20"/>
        <v>0.33898305084745761</v>
      </c>
      <c r="G123" s="145">
        <f t="shared" si="21"/>
        <v>1220.3389830508474</v>
      </c>
      <c r="H123" s="146">
        <v>44158</v>
      </c>
    </row>
    <row r="124" spans="1:8" ht="15.5" x14ac:dyDescent="0.35">
      <c r="A124" s="260" t="s">
        <v>10</v>
      </c>
      <c r="B124" s="260"/>
      <c r="C124" s="255" t="s">
        <v>3298</v>
      </c>
      <c r="D124" s="255" t="s">
        <v>3299</v>
      </c>
      <c r="E124" s="145">
        <v>62</v>
      </c>
      <c r="F124" s="145">
        <f t="shared" si="20"/>
        <v>0.32258064516129031</v>
      </c>
      <c r="G124" s="145">
        <f t="shared" si="21"/>
        <v>1161.2903225806451</v>
      </c>
      <c r="H124" s="146">
        <v>44078</v>
      </c>
    </row>
    <row r="125" spans="1:8" ht="15.5" x14ac:dyDescent="0.35">
      <c r="A125" s="260" t="s">
        <v>10</v>
      </c>
      <c r="B125" s="260"/>
      <c r="C125" s="255" t="s">
        <v>3298</v>
      </c>
      <c r="D125" s="255" t="s">
        <v>3299</v>
      </c>
      <c r="E125" s="145"/>
      <c r="F125" s="145"/>
      <c r="G125" s="145"/>
      <c r="H125" s="146">
        <v>44074</v>
      </c>
    </row>
    <row r="126" spans="1:8" ht="15.5" x14ac:dyDescent="0.35">
      <c r="A126" s="260" t="s">
        <v>10</v>
      </c>
      <c r="B126" s="260"/>
      <c r="C126" s="255" t="s">
        <v>3298</v>
      </c>
      <c r="D126" s="255" t="s">
        <v>3299</v>
      </c>
      <c r="E126" s="145">
        <v>38</v>
      </c>
      <c r="F126" s="145">
        <f t="shared" si="20"/>
        <v>0.52631578947368418</v>
      </c>
      <c r="G126" s="145">
        <f t="shared" si="21"/>
        <v>1894.7368421052631</v>
      </c>
      <c r="H126" s="146">
        <v>44055</v>
      </c>
    </row>
    <row r="127" spans="1:8" ht="15.5" x14ac:dyDescent="0.35">
      <c r="A127" s="260" t="s">
        <v>10</v>
      </c>
      <c r="B127" s="260"/>
      <c r="C127" s="255" t="s">
        <v>3300</v>
      </c>
      <c r="D127" s="255" t="s">
        <v>3301</v>
      </c>
      <c r="E127" s="145">
        <v>50</v>
      </c>
      <c r="F127" s="145">
        <f t="shared" ref="F127:F130" si="22">20/E127</f>
        <v>0.4</v>
      </c>
      <c r="G127" s="145">
        <f t="shared" ref="G127:G130" si="23">F127*3600</f>
        <v>1440</v>
      </c>
      <c r="H127" s="146">
        <v>44306</v>
      </c>
    </row>
    <row r="128" spans="1:8" ht="15.5" x14ac:dyDescent="0.35">
      <c r="A128" s="260" t="s">
        <v>10</v>
      </c>
      <c r="B128" s="260"/>
      <c r="C128" s="255" t="s">
        <v>3300</v>
      </c>
      <c r="D128" s="255" t="s">
        <v>3301</v>
      </c>
      <c r="E128" s="145">
        <v>49</v>
      </c>
      <c r="F128" s="145">
        <f t="shared" si="22"/>
        <v>0.40816326530612246</v>
      </c>
      <c r="G128" s="145">
        <f t="shared" si="23"/>
        <v>1469.387755102041</v>
      </c>
      <c r="H128" s="146">
        <v>44375</v>
      </c>
    </row>
    <row r="129" spans="1:8" ht="15.5" x14ac:dyDescent="0.35">
      <c r="A129" s="260" t="s">
        <v>10</v>
      </c>
      <c r="B129" s="260"/>
      <c r="C129" s="255" t="s">
        <v>3300</v>
      </c>
      <c r="D129" s="255" t="s">
        <v>3301</v>
      </c>
      <c r="E129" s="145">
        <v>47</v>
      </c>
      <c r="F129" s="145">
        <f t="shared" si="22"/>
        <v>0.42553191489361702</v>
      </c>
      <c r="G129" s="145">
        <f t="shared" si="23"/>
        <v>1531.9148936170213</v>
      </c>
      <c r="H129" s="146">
        <v>44158</v>
      </c>
    </row>
    <row r="130" spans="1:8" ht="15.5" x14ac:dyDescent="0.35">
      <c r="A130" s="260" t="s">
        <v>10</v>
      </c>
      <c r="B130" s="260"/>
      <c r="C130" s="255" t="s">
        <v>3300</v>
      </c>
      <c r="D130" s="255" t="s">
        <v>3301</v>
      </c>
      <c r="E130" s="145">
        <v>48</v>
      </c>
      <c r="F130" s="145">
        <f t="shared" si="22"/>
        <v>0.41666666666666669</v>
      </c>
      <c r="G130" s="145">
        <f t="shared" si="23"/>
        <v>1500</v>
      </c>
      <c r="H130" s="146">
        <v>44050</v>
      </c>
    </row>
    <row r="131" spans="1:8" ht="15.5" x14ac:dyDescent="0.35">
      <c r="A131" s="260" t="s">
        <v>10</v>
      </c>
      <c r="B131" s="260"/>
      <c r="C131" s="255" t="s">
        <v>3302</v>
      </c>
      <c r="D131" s="255" t="s">
        <v>9406</v>
      </c>
      <c r="E131" s="145">
        <v>41</v>
      </c>
      <c r="F131" s="145">
        <f t="shared" ref="F131:F134" si="24">20/E131</f>
        <v>0.48780487804878048</v>
      </c>
      <c r="G131" s="150">
        <f t="shared" ref="G131:G134" si="25">F131*3600</f>
        <v>1756.0975609756097</v>
      </c>
      <c r="H131" s="146">
        <v>44368</v>
      </c>
    </row>
    <row r="132" spans="1:8" ht="15.5" x14ac:dyDescent="0.35">
      <c r="A132" s="260" t="s">
        <v>10</v>
      </c>
      <c r="B132" s="260"/>
      <c r="C132" s="255" t="s">
        <v>3302</v>
      </c>
      <c r="D132" s="255" t="s">
        <v>9406</v>
      </c>
      <c r="E132" s="145">
        <v>49</v>
      </c>
      <c r="F132" s="145">
        <f t="shared" si="24"/>
        <v>0.40816326530612246</v>
      </c>
      <c r="G132" s="145">
        <f t="shared" si="25"/>
        <v>1469.387755102041</v>
      </c>
      <c r="H132" s="146">
        <v>44272</v>
      </c>
    </row>
    <row r="133" spans="1:8" ht="15.5" x14ac:dyDescent="0.35">
      <c r="A133" s="260" t="s">
        <v>10</v>
      </c>
      <c r="B133" s="260"/>
      <c r="C133" s="255" t="s">
        <v>3302</v>
      </c>
      <c r="D133" s="255" t="s">
        <v>9406</v>
      </c>
      <c r="E133" s="145">
        <v>67</v>
      </c>
      <c r="F133" s="145">
        <f t="shared" si="24"/>
        <v>0.29850746268656714</v>
      </c>
      <c r="G133" s="150">
        <f t="shared" si="25"/>
        <v>1074.6268656716418</v>
      </c>
      <c r="H133" s="146">
        <v>44158</v>
      </c>
    </row>
    <row r="134" spans="1:8" ht="15.5" x14ac:dyDescent="0.35">
      <c r="A134" s="260" t="s">
        <v>10</v>
      </c>
      <c r="B134" s="260"/>
      <c r="C134" s="255" t="s">
        <v>3302</v>
      </c>
      <c r="D134" s="255" t="s">
        <v>9406</v>
      </c>
      <c r="E134" s="145">
        <v>50</v>
      </c>
      <c r="F134" s="145">
        <f t="shared" si="24"/>
        <v>0.4</v>
      </c>
      <c r="G134" s="145">
        <f t="shared" si="25"/>
        <v>1440</v>
      </c>
      <c r="H134" s="146">
        <v>44051</v>
      </c>
    </row>
    <row r="135" spans="1:8" ht="15.5" x14ac:dyDescent="0.35">
      <c r="A135" s="260" t="s">
        <v>10</v>
      </c>
      <c r="B135" s="260"/>
      <c r="C135" s="255" t="s">
        <v>3304</v>
      </c>
      <c r="D135" s="255" t="s">
        <v>9407</v>
      </c>
      <c r="E135" s="145">
        <v>47</v>
      </c>
      <c r="F135" s="153">
        <f t="shared" ref="F135:F138" si="26">20/E135</f>
        <v>0.42553191489361702</v>
      </c>
      <c r="G135" s="150">
        <f t="shared" ref="G135:G138" si="27">F135*3600</f>
        <v>1531.9148936170213</v>
      </c>
      <c r="H135" s="146">
        <v>44375</v>
      </c>
    </row>
    <row r="136" spans="1:8" ht="15.5" x14ac:dyDescent="0.35">
      <c r="A136" s="260" t="s">
        <v>10</v>
      </c>
      <c r="B136" s="260"/>
      <c r="C136" s="255" t="s">
        <v>3304</v>
      </c>
      <c r="D136" s="255" t="s">
        <v>9407</v>
      </c>
      <c r="E136" s="145">
        <v>47</v>
      </c>
      <c r="F136" s="145">
        <f t="shared" si="26"/>
        <v>0.42553191489361702</v>
      </c>
      <c r="G136" s="145">
        <f t="shared" si="27"/>
        <v>1531.9148936170213</v>
      </c>
      <c r="H136" s="146">
        <v>44272</v>
      </c>
    </row>
    <row r="137" spans="1:8" ht="15.5" x14ac:dyDescent="0.35">
      <c r="A137" s="260" t="s">
        <v>10</v>
      </c>
      <c r="B137" s="260"/>
      <c r="C137" s="255" t="s">
        <v>3304</v>
      </c>
      <c r="D137" s="255" t="s">
        <v>9407</v>
      </c>
      <c r="E137" s="145">
        <v>49</v>
      </c>
      <c r="F137" s="153">
        <f t="shared" si="26"/>
        <v>0.40816326530612246</v>
      </c>
      <c r="G137" s="150">
        <f t="shared" si="27"/>
        <v>1469.387755102041</v>
      </c>
      <c r="H137" s="146">
        <v>44158</v>
      </c>
    </row>
    <row r="138" spans="1:8" ht="15.5" x14ac:dyDescent="0.35">
      <c r="A138" s="260" t="s">
        <v>10</v>
      </c>
      <c r="B138" s="260"/>
      <c r="C138" s="255" t="s">
        <v>3304</v>
      </c>
      <c r="D138" s="255" t="s">
        <v>9407</v>
      </c>
      <c r="E138" s="145">
        <v>58</v>
      </c>
      <c r="F138" s="145">
        <f t="shared" si="26"/>
        <v>0.34482758620689657</v>
      </c>
      <c r="G138" s="145">
        <f t="shared" si="27"/>
        <v>1241.3793103448277</v>
      </c>
      <c r="H138" s="146">
        <v>44051</v>
      </c>
    </row>
    <row r="139" spans="1:8" ht="15.5" x14ac:dyDescent="0.35">
      <c r="A139" s="260" t="s">
        <v>10</v>
      </c>
      <c r="B139" s="260"/>
      <c r="C139" s="255" t="s">
        <v>3306</v>
      </c>
      <c r="D139" s="255" t="s">
        <v>3307</v>
      </c>
      <c r="E139" s="145">
        <v>48</v>
      </c>
      <c r="F139" s="145">
        <f t="shared" ref="F139:F140" si="28">20/E139</f>
        <v>0.41666666666666669</v>
      </c>
      <c r="G139" s="145">
        <f t="shared" ref="G139:G140" si="29">F139*3600</f>
        <v>1500</v>
      </c>
      <c r="H139" s="146">
        <v>44186</v>
      </c>
    </row>
    <row r="140" spans="1:8" ht="15.5" x14ac:dyDescent="0.35">
      <c r="A140" s="260" t="s">
        <v>10</v>
      </c>
      <c r="B140" s="260"/>
      <c r="C140" s="255" t="s">
        <v>3306</v>
      </c>
      <c r="D140" s="255" t="s">
        <v>3307</v>
      </c>
      <c r="E140" s="145">
        <v>82</v>
      </c>
      <c r="F140" s="145">
        <f t="shared" si="28"/>
        <v>0.24390243902439024</v>
      </c>
      <c r="G140" s="145">
        <f t="shared" si="29"/>
        <v>878.04878048780483</v>
      </c>
      <c r="H140" s="146">
        <v>44084</v>
      </c>
    </row>
    <row r="141" spans="1:8" ht="15.5" x14ac:dyDescent="0.35">
      <c r="A141" s="260" t="s">
        <v>10</v>
      </c>
      <c r="B141" s="260"/>
      <c r="C141" s="255" t="s">
        <v>3306</v>
      </c>
      <c r="D141" s="255" t="s">
        <v>3307</v>
      </c>
      <c r="E141" s="145"/>
      <c r="F141" s="145"/>
      <c r="G141" s="145"/>
      <c r="H141" s="146">
        <v>44079</v>
      </c>
    </row>
    <row r="142" spans="1:8" ht="15.5" x14ac:dyDescent="0.35">
      <c r="A142" s="260" t="s">
        <v>10</v>
      </c>
      <c r="B142" s="260"/>
      <c r="C142" s="255" t="s">
        <v>3308</v>
      </c>
      <c r="D142" s="255" t="s">
        <v>3309</v>
      </c>
      <c r="E142" s="145">
        <v>49</v>
      </c>
      <c r="F142" s="145">
        <f t="shared" ref="F142" si="30">20/E142</f>
        <v>0.40816326530612246</v>
      </c>
      <c r="G142" s="145">
        <f t="shared" ref="G142" si="31">F142*3600</f>
        <v>1469.387755102041</v>
      </c>
      <c r="H142" s="146">
        <v>44370</v>
      </c>
    </row>
    <row r="143" spans="1:8" ht="15.5" x14ac:dyDescent="0.35">
      <c r="A143" s="260" t="s">
        <v>10</v>
      </c>
      <c r="B143" s="260"/>
      <c r="C143" s="255" t="s">
        <v>3308</v>
      </c>
      <c r="D143" s="255" t="s">
        <v>3309</v>
      </c>
      <c r="E143" s="145">
        <v>49</v>
      </c>
      <c r="F143" s="145">
        <f t="shared" ref="F143:F145" si="32">20/E143</f>
        <v>0.40816326530612246</v>
      </c>
      <c r="G143" s="145">
        <f t="shared" ref="G143:G145" si="33">F143*3600</f>
        <v>1469.387755102041</v>
      </c>
      <c r="H143" s="146">
        <v>44271</v>
      </c>
    </row>
    <row r="144" spans="1:8" ht="15.5" x14ac:dyDescent="0.35">
      <c r="A144" s="260" t="s">
        <v>10</v>
      </c>
      <c r="B144" s="260"/>
      <c r="C144" s="255" t="s">
        <v>3308</v>
      </c>
      <c r="D144" s="255" t="s">
        <v>3309</v>
      </c>
      <c r="E144" s="145">
        <v>66</v>
      </c>
      <c r="F144" s="145">
        <f t="shared" si="32"/>
        <v>0.30303030303030304</v>
      </c>
      <c r="G144" s="145">
        <f t="shared" si="33"/>
        <v>1090.909090909091</v>
      </c>
      <c r="H144" s="146">
        <v>44159</v>
      </c>
    </row>
    <row r="145" spans="1:8" ht="15.5" x14ac:dyDescent="0.35">
      <c r="A145" s="260" t="s">
        <v>10</v>
      </c>
      <c r="B145" s="260"/>
      <c r="C145" s="255" t="s">
        <v>3308</v>
      </c>
      <c r="D145" s="255" t="s">
        <v>3309</v>
      </c>
      <c r="E145" s="145">
        <v>46</v>
      </c>
      <c r="F145" s="145">
        <f t="shared" si="32"/>
        <v>0.43478260869565216</v>
      </c>
      <c r="G145" s="145">
        <f t="shared" si="33"/>
        <v>1565.2173913043478</v>
      </c>
      <c r="H145" s="146">
        <v>44050</v>
      </c>
    </row>
    <row r="146" spans="1:8" ht="15.5" x14ac:dyDescent="0.35">
      <c r="A146" s="259" t="s">
        <v>11</v>
      </c>
      <c r="B146" s="259"/>
      <c r="C146" s="256" t="s">
        <v>4487</v>
      </c>
      <c r="D146" s="256" t="s">
        <v>4488</v>
      </c>
      <c r="E146" s="147">
        <v>48</v>
      </c>
      <c r="F146" s="147">
        <f t="shared" ref="F146:F149" si="34">20/E146</f>
        <v>0.41666666666666669</v>
      </c>
      <c r="G146" s="147">
        <f t="shared" ref="G146:G149" si="35">F146*3600</f>
        <v>1500</v>
      </c>
      <c r="H146" s="148">
        <v>44376</v>
      </c>
    </row>
    <row r="147" spans="1:8" ht="15.5" x14ac:dyDescent="0.35">
      <c r="A147" s="259" t="s">
        <v>11</v>
      </c>
      <c r="B147" s="259"/>
      <c r="C147" s="256" t="s">
        <v>4487</v>
      </c>
      <c r="D147" s="256" t="s">
        <v>4488</v>
      </c>
      <c r="E147" s="147">
        <v>48</v>
      </c>
      <c r="F147" s="147">
        <f t="shared" si="34"/>
        <v>0.41666666666666669</v>
      </c>
      <c r="G147" s="151">
        <f t="shared" si="35"/>
        <v>1500</v>
      </c>
      <c r="H147" s="148">
        <v>44274</v>
      </c>
    </row>
    <row r="148" spans="1:8" ht="15.5" x14ac:dyDescent="0.35">
      <c r="A148" s="259" t="s">
        <v>11</v>
      </c>
      <c r="B148" s="259"/>
      <c r="C148" s="256" t="s">
        <v>4487</v>
      </c>
      <c r="D148" s="256" t="s">
        <v>4488</v>
      </c>
      <c r="E148" s="147">
        <v>48</v>
      </c>
      <c r="F148" s="147">
        <f t="shared" si="34"/>
        <v>0.41666666666666669</v>
      </c>
      <c r="G148" s="147">
        <f t="shared" si="35"/>
        <v>1500</v>
      </c>
      <c r="H148" s="148">
        <v>44174</v>
      </c>
    </row>
    <row r="149" spans="1:8" ht="15.5" x14ac:dyDescent="0.35">
      <c r="A149" s="259" t="s">
        <v>11</v>
      </c>
      <c r="B149" s="259"/>
      <c r="C149" s="256" t="s">
        <v>4487</v>
      </c>
      <c r="D149" s="256" t="s">
        <v>4488</v>
      </c>
      <c r="E149" s="147">
        <v>57</v>
      </c>
      <c r="F149" s="147">
        <f t="shared" si="34"/>
        <v>0.35087719298245612</v>
      </c>
      <c r="G149" s="151">
        <f t="shared" si="35"/>
        <v>1263.1578947368421</v>
      </c>
      <c r="H149" s="148">
        <v>44051</v>
      </c>
    </row>
    <row r="150" spans="1:8" ht="15.5" x14ac:dyDescent="0.35">
      <c r="A150" s="259" t="s">
        <v>11</v>
      </c>
      <c r="B150" s="259"/>
      <c r="C150" s="256" t="s">
        <v>4489</v>
      </c>
      <c r="D150" s="256" t="s">
        <v>9354</v>
      </c>
      <c r="E150" s="147">
        <v>49</v>
      </c>
      <c r="F150" s="147">
        <f t="shared" ref="F150:F153" si="36">20/E150</f>
        <v>0.40816326530612246</v>
      </c>
      <c r="G150" s="147">
        <f t="shared" ref="G150:G153" si="37">F150*3600</f>
        <v>1469.387755102041</v>
      </c>
      <c r="H150" s="148">
        <v>44376</v>
      </c>
    </row>
    <row r="151" spans="1:8" ht="15.5" x14ac:dyDescent="0.35">
      <c r="A151" s="259" t="s">
        <v>11</v>
      </c>
      <c r="B151" s="259"/>
      <c r="C151" s="256" t="s">
        <v>4489</v>
      </c>
      <c r="D151" s="256" t="s">
        <v>9354</v>
      </c>
      <c r="E151" s="147">
        <v>48</v>
      </c>
      <c r="F151" s="147">
        <f t="shared" si="36"/>
        <v>0.41666666666666669</v>
      </c>
      <c r="G151" s="151">
        <f t="shared" si="37"/>
        <v>1500</v>
      </c>
      <c r="H151" s="148">
        <v>44278</v>
      </c>
    </row>
    <row r="152" spans="1:8" ht="15.5" x14ac:dyDescent="0.35">
      <c r="A152" s="259" t="s">
        <v>11</v>
      </c>
      <c r="B152" s="259"/>
      <c r="C152" s="256" t="s">
        <v>4489</v>
      </c>
      <c r="D152" s="256" t="s">
        <v>9354</v>
      </c>
      <c r="E152" s="147">
        <v>56</v>
      </c>
      <c r="F152" s="147">
        <f t="shared" si="36"/>
        <v>0.35714285714285715</v>
      </c>
      <c r="G152" s="147">
        <f t="shared" si="37"/>
        <v>1285.7142857142858</v>
      </c>
      <c r="H152" s="148">
        <v>44159</v>
      </c>
    </row>
    <row r="153" spans="1:8" ht="15.5" x14ac:dyDescent="0.35">
      <c r="A153" s="259" t="s">
        <v>11</v>
      </c>
      <c r="B153" s="259"/>
      <c r="C153" s="256" t="s">
        <v>4489</v>
      </c>
      <c r="D153" s="256" t="s">
        <v>9354</v>
      </c>
      <c r="E153" s="147">
        <v>51</v>
      </c>
      <c r="F153" s="147">
        <f t="shared" si="36"/>
        <v>0.39215686274509803</v>
      </c>
      <c r="G153" s="151">
        <f t="shared" si="37"/>
        <v>1411.7647058823529</v>
      </c>
      <c r="H153" s="148">
        <v>44051</v>
      </c>
    </row>
    <row r="154" spans="1:8" ht="15.5" x14ac:dyDescent="0.35">
      <c r="A154" s="259" t="s">
        <v>11</v>
      </c>
      <c r="B154" s="259"/>
      <c r="C154" s="256" t="s">
        <v>4491</v>
      </c>
      <c r="D154" s="256" t="s">
        <v>4492</v>
      </c>
      <c r="E154" s="147">
        <v>48</v>
      </c>
      <c r="F154" s="147">
        <f t="shared" ref="F154:F157" si="38">20/E154</f>
        <v>0.41666666666666669</v>
      </c>
      <c r="G154" s="147">
        <f t="shared" ref="G154:G157" si="39">F154*3600</f>
        <v>1500</v>
      </c>
      <c r="H154" s="148">
        <v>44376</v>
      </c>
    </row>
    <row r="155" spans="1:8" ht="15.5" x14ac:dyDescent="0.35">
      <c r="A155" s="259" t="s">
        <v>11</v>
      </c>
      <c r="B155" s="259"/>
      <c r="C155" s="256" t="s">
        <v>4491</v>
      </c>
      <c r="D155" s="256" t="s">
        <v>4492</v>
      </c>
      <c r="E155" s="147">
        <v>48</v>
      </c>
      <c r="F155" s="147">
        <f t="shared" si="38"/>
        <v>0.41666666666666669</v>
      </c>
      <c r="G155" s="147">
        <f t="shared" si="39"/>
        <v>1500</v>
      </c>
      <c r="H155" s="148">
        <v>44280</v>
      </c>
    </row>
    <row r="156" spans="1:8" ht="15.5" x14ac:dyDescent="0.35">
      <c r="A156" s="259" t="s">
        <v>11</v>
      </c>
      <c r="B156" s="259"/>
      <c r="C156" s="256" t="s">
        <v>4491</v>
      </c>
      <c r="D156" s="256" t="s">
        <v>4492</v>
      </c>
      <c r="E156" s="147">
        <v>57</v>
      </c>
      <c r="F156" s="147">
        <f t="shared" si="38"/>
        <v>0.35087719298245612</v>
      </c>
      <c r="G156" s="147">
        <f t="shared" si="39"/>
        <v>1263.1578947368421</v>
      </c>
      <c r="H156" s="148">
        <v>44159</v>
      </c>
    </row>
    <row r="157" spans="1:8" ht="15.5" x14ac:dyDescent="0.35">
      <c r="A157" s="259" t="s">
        <v>11</v>
      </c>
      <c r="B157" s="259"/>
      <c r="C157" s="256" t="s">
        <v>4491</v>
      </c>
      <c r="D157" s="256" t="s">
        <v>4492</v>
      </c>
      <c r="E157" s="147">
        <v>60</v>
      </c>
      <c r="F157" s="147">
        <f t="shared" si="38"/>
        <v>0.33333333333333331</v>
      </c>
      <c r="G157" s="147">
        <f t="shared" si="39"/>
        <v>1200</v>
      </c>
      <c r="H157" s="148">
        <v>44078</v>
      </c>
    </row>
    <row r="158" spans="1:8" ht="15.5" x14ac:dyDescent="0.35">
      <c r="A158" s="259" t="s">
        <v>11</v>
      </c>
      <c r="B158" s="259"/>
      <c r="C158" s="256" t="s">
        <v>4491</v>
      </c>
      <c r="D158" s="256" t="s">
        <v>4492</v>
      </c>
      <c r="E158" s="147"/>
      <c r="F158" s="147"/>
      <c r="G158" s="147"/>
      <c r="H158" s="148">
        <v>44067</v>
      </c>
    </row>
    <row r="159" spans="1:8" ht="15.5" x14ac:dyDescent="0.35">
      <c r="A159" s="259" t="s">
        <v>11</v>
      </c>
      <c r="B159" s="259"/>
      <c r="C159" s="256" t="s">
        <v>4493</v>
      </c>
      <c r="D159" s="256" t="s">
        <v>9361</v>
      </c>
      <c r="E159" s="147">
        <v>52</v>
      </c>
      <c r="F159" s="147">
        <f t="shared" ref="F159:F162" si="40">20/E159</f>
        <v>0.38461538461538464</v>
      </c>
      <c r="G159" s="151">
        <f t="shared" ref="G159:G162" si="41">F159*3600</f>
        <v>1384.6153846153848</v>
      </c>
      <c r="H159" s="148">
        <v>44376</v>
      </c>
    </row>
    <row r="160" spans="1:8" ht="15.5" x14ac:dyDescent="0.35">
      <c r="A160" s="259" t="s">
        <v>11</v>
      </c>
      <c r="B160" s="259"/>
      <c r="C160" s="256" t="s">
        <v>4493</v>
      </c>
      <c r="D160" s="256" t="s">
        <v>9361</v>
      </c>
      <c r="E160" s="147">
        <v>50</v>
      </c>
      <c r="F160" s="147">
        <f t="shared" si="40"/>
        <v>0.4</v>
      </c>
      <c r="G160" s="147">
        <f t="shared" si="41"/>
        <v>1440</v>
      </c>
      <c r="H160" s="148">
        <v>44272</v>
      </c>
    </row>
    <row r="161" spans="1:8" ht="15.5" x14ac:dyDescent="0.35">
      <c r="A161" s="259" t="s">
        <v>11</v>
      </c>
      <c r="B161" s="259"/>
      <c r="C161" s="256" t="s">
        <v>4493</v>
      </c>
      <c r="D161" s="256" t="s">
        <v>9361</v>
      </c>
      <c r="E161" s="147">
        <v>52</v>
      </c>
      <c r="F161" s="147">
        <f t="shared" si="40"/>
        <v>0.38461538461538464</v>
      </c>
      <c r="G161" s="151">
        <f t="shared" si="41"/>
        <v>1384.6153846153848</v>
      </c>
      <c r="H161" s="148">
        <v>44159</v>
      </c>
    </row>
    <row r="162" spans="1:8" ht="15.5" x14ac:dyDescent="0.35">
      <c r="A162" s="259" t="s">
        <v>11</v>
      </c>
      <c r="B162" s="259"/>
      <c r="C162" s="256" t="s">
        <v>4493</v>
      </c>
      <c r="D162" s="256" t="s">
        <v>9361</v>
      </c>
      <c r="E162" s="147">
        <v>55</v>
      </c>
      <c r="F162" s="147">
        <f t="shared" si="40"/>
        <v>0.36363636363636365</v>
      </c>
      <c r="G162" s="147">
        <f t="shared" si="41"/>
        <v>1309.0909090909092</v>
      </c>
      <c r="H162" s="148">
        <v>44078</v>
      </c>
    </row>
    <row r="163" spans="1:8" ht="15.5" x14ac:dyDescent="0.35">
      <c r="A163" s="259" t="s">
        <v>11</v>
      </c>
      <c r="B163" s="259"/>
      <c r="C163" s="256" t="s">
        <v>4493</v>
      </c>
      <c r="D163" s="256" t="s">
        <v>9361</v>
      </c>
      <c r="E163" s="147"/>
      <c r="F163" s="147"/>
      <c r="G163" s="151"/>
      <c r="H163" s="148">
        <v>44068</v>
      </c>
    </row>
    <row r="164" spans="1:8" ht="15.5" x14ac:dyDescent="0.35">
      <c r="A164" s="259" t="s">
        <v>11</v>
      </c>
      <c r="B164" s="259"/>
      <c r="C164" s="256" t="s">
        <v>4495</v>
      </c>
      <c r="D164" s="256" t="s">
        <v>9408</v>
      </c>
      <c r="E164" s="147">
        <v>51</v>
      </c>
      <c r="F164" s="147">
        <f t="shared" ref="F164:F167" si="42">20/E164</f>
        <v>0.39215686274509803</v>
      </c>
      <c r="G164" s="147">
        <f t="shared" ref="G164:G167" si="43">F164*3600</f>
        <v>1411.7647058823529</v>
      </c>
      <c r="H164" s="148">
        <v>44376</v>
      </c>
    </row>
    <row r="165" spans="1:8" ht="15.5" x14ac:dyDescent="0.35">
      <c r="A165" s="259" t="s">
        <v>11</v>
      </c>
      <c r="B165" s="259"/>
      <c r="C165" s="256" t="s">
        <v>4495</v>
      </c>
      <c r="D165" s="256" t="s">
        <v>9408</v>
      </c>
      <c r="E165" s="147">
        <v>48</v>
      </c>
      <c r="F165" s="147">
        <f t="shared" si="42"/>
        <v>0.41666666666666669</v>
      </c>
      <c r="G165" s="147">
        <f t="shared" si="43"/>
        <v>1500</v>
      </c>
      <c r="H165" s="148">
        <v>44277</v>
      </c>
    </row>
    <row r="166" spans="1:8" ht="15.5" x14ac:dyDescent="0.35">
      <c r="A166" s="259" t="s">
        <v>11</v>
      </c>
      <c r="B166" s="259"/>
      <c r="C166" s="256" t="s">
        <v>4495</v>
      </c>
      <c r="D166" s="256" t="s">
        <v>9408</v>
      </c>
      <c r="E166" s="147">
        <v>64</v>
      </c>
      <c r="F166" s="147">
        <f t="shared" si="42"/>
        <v>0.3125</v>
      </c>
      <c r="G166" s="147">
        <f t="shared" si="43"/>
        <v>1125</v>
      </c>
      <c r="H166" s="148">
        <v>44159</v>
      </c>
    </row>
    <row r="167" spans="1:8" ht="15.5" x14ac:dyDescent="0.35">
      <c r="A167" s="259" t="s">
        <v>11</v>
      </c>
      <c r="B167" s="259"/>
      <c r="C167" s="256" t="s">
        <v>4495</v>
      </c>
      <c r="D167" s="256" t="s">
        <v>9408</v>
      </c>
      <c r="E167" s="147">
        <v>45</v>
      </c>
      <c r="F167" s="147">
        <f t="shared" si="42"/>
        <v>0.44444444444444442</v>
      </c>
      <c r="G167" s="147">
        <f t="shared" si="43"/>
        <v>1600</v>
      </c>
      <c r="H167" s="148">
        <v>44050</v>
      </c>
    </row>
    <row r="168" spans="1:8" ht="15.5" x14ac:dyDescent="0.35">
      <c r="A168" s="259" t="s">
        <v>11</v>
      </c>
      <c r="B168" s="259"/>
      <c r="C168" s="256" t="s">
        <v>4497</v>
      </c>
      <c r="D168" s="256" t="s">
        <v>4498</v>
      </c>
      <c r="E168" s="147">
        <v>52</v>
      </c>
      <c r="F168" s="147">
        <f t="shared" ref="F168:F171" si="44">20/E168</f>
        <v>0.38461538461538464</v>
      </c>
      <c r="G168" s="151">
        <f t="shared" ref="G168:G171" si="45">F168*3600</f>
        <v>1384.6153846153848</v>
      </c>
      <c r="H168" s="148">
        <v>44377</v>
      </c>
    </row>
    <row r="169" spans="1:8" ht="15.5" x14ac:dyDescent="0.35">
      <c r="A169" s="259" t="s">
        <v>11</v>
      </c>
      <c r="B169" s="259"/>
      <c r="C169" s="256" t="s">
        <v>4497</v>
      </c>
      <c r="D169" s="256" t="s">
        <v>4498</v>
      </c>
      <c r="E169" s="147">
        <v>52</v>
      </c>
      <c r="F169" s="180">
        <f t="shared" si="44"/>
        <v>0.38461538461538464</v>
      </c>
      <c r="G169" s="151">
        <f t="shared" si="45"/>
        <v>1384.6153846153848</v>
      </c>
      <c r="H169" s="148">
        <v>44265</v>
      </c>
    </row>
    <row r="170" spans="1:8" ht="15.5" x14ac:dyDescent="0.35">
      <c r="A170" s="259" t="s">
        <v>11</v>
      </c>
      <c r="B170" s="259"/>
      <c r="C170" s="256" t="s">
        <v>4497</v>
      </c>
      <c r="D170" s="256" t="s">
        <v>4498</v>
      </c>
      <c r="E170" s="147">
        <v>54</v>
      </c>
      <c r="F170" s="147">
        <f t="shared" si="44"/>
        <v>0.37037037037037035</v>
      </c>
      <c r="G170" s="151">
        <f t="shared" si="45"/>
        <v>1333.3333333333333</v>
      </c>
      <c r="H170" s="148">
        <v>44169</v>
      </c>
    </row>
    <row r="171" spans="1:8" ht="15.5" x14ac:dyDescent="0.35">
      <c r="A171" s="259" t="s">
        <v>11</v>
      </c>
      <c r="B171" s="259"/>
      <c r="C171" s="256" t="s">
        <v>4497</v>
      </c>
      <c r="D171" s="256" t="s">
        <v>4498</v>
      </c>
      <c r="E171" s="147">
        <v>57</v>
      </c>
      <c r="F171" s="180">
        <f t="shared" si="44"/>
        <v>0.35087719298245612</v>
      </c>
      <c r="G171" s="151">
        <f t="shared" si="45"/>
        <v>1263.1578947368421</v>
      </c>
      <c r="H171" s="148">
        <v>44078</v>
      </c>
    </row>
    <row r="172" spans="1:8" ht="15.5" x14ac:dyDescent="0.35">
      <c r="A172" s="259" t="s">
        <v>11</v>
      </c>
      <c r="B172" s="259"/>
      <c r="C172" s="256" t="s">
        <v>4497</v>
      </c>
      <c r="D172" s="256" t="s">
        <v>4498</v>
      </c>
      <c r="E172" s="147"/>
      <c r="F172" s="147"/>
      <c r="G172" s="151"/>
      <c r="H172" s="148">
        <v>44071</v>
      </c>
    </row>
    <row r="173" spans="1:8" ht="15.5" x14ac:dyDescent="0.35">
      <c r="A173" s="259" t="s">
        <v>11</v>
      </c>
      <c r="B173" s="259"/>
      <c r="C173" s="256" t="s">
        <v>4499</v>
      </c>
      <c r="D173" s="256" t="s">
        <v>4500</v>
      </c>
      <c r="E173" s="147">
        <v>50</v>
      </c>
      <c r="F173" s="147">
        <f t="shared" ref="F173:F176" si="46">20/E173</f>
        <v>0.4</v>
      </c>
      <c r="G173" s="147">
        <f t="shared" ref="G173:G176" si="47">F173*3600</f>
        <v>1440</v>
      </c>
      <c r="H173" s="148">
        <v>44309</v>
      </c>
    </row>
    <row r="174" spans="1:8" ht="15.5" x14ac:dyDescent="0.35">
      <c r="A174" s="259" t="s">
        <v>11</v>
      </c>
      <c r="B174" s="259"/>
      <c r="C174" s="256" t="s">
        <v>4499</v>
      </c>
      <c r="D174" s="256" t="s">
        <v>4500</v>
      </c>
      <c r="E174" s="147">
        <v>50</v>
      </c>
      <c r="F174" s="147">
        <f t="shared" si="46"/>
        <v>0.4</v>
      </c>
      <c r="G174" s="147">
        <f t="shared" si="47"/>
        <v>1440</v>
      </c>
      <c r="H174" s="148">
        <v>44377</v>
      </c>
    </row>
    <row r="175" spans="1:8" ht="15.5" x14ac:dyDescent="0.35">
      <c r="A175" s="259" t="s">
        <v>11</v>
      </c>
      <c r="B175" s="259"/>
      <c r="C175" s="256" t="s">
        <v>4499</v>
      </c>
      <c r="D175" s="256" t="s">
        <v>4500</v>
      </c>
      <c r="E175" s="147">
        <v>54</v>
      </c>
      <c r="F175" s="147">
        <f t="shared" si="46"/>
        <v>0.37037037037037035</v>
      </c>
      <c r="G175" s="147">
        <f t="shared" si="47"/>
        <v>1333.3333333333333</v>
      </c>
      <c r="H175" s="148">
        <v>44160</v>
      </c>
    </row>
    <row r="176" spans="1:8" ht="15.5" x14ac:dyDescent="0.35">
      <c r="A176" s="259" t="s">
        <v>11</v>
      </c>
      <c r="B176" s="259"/>
      <c r="C176" s="256" t="s">
        <v>4499</v>
      </c>
      <c r="D176" s="256" t="s">
        <v>4500</v>
      </c>
      <c r="E176" s="147">
        <v>48</v>
      </c>
      <c r="F176" s="147">
        <f t="shared" si="46"/>
        <v>0.41666666666666669</v>
      </c>
      <c r="G176" s="147">
        <f t="shared" si="47"/>
        <v>1500</v>
      </c>
      <c r="H176" s="148">
        <v>44050</v>
      </c>
    </row>
    <row r="177" spans="1:8" ht="15.5" x14ac:dyDescent="0.35">
      <c r="A177" s="259" t="s">
        <v>11</v>
      </c>
      <c r="B177" s="259"/>
      <c r="C177" s="256" t="s">
        <v>4501</v>
      </c>
      <c r="D177" s="256" t="s">
        <v>4502</v>
      </c>
      <c r="E177" s="147">
        <v>49</v>
      </c>
      <c r="F177" s="147">
        <f t="shared" ref="F177:F180" si="48">20/E177</f>
        <v>0.40816326530612246</v>
      </c>
      <c r="G177" s="151">
        <f t="shared" ref="G177:G180" si="49">F177*3600</f>
        <v>1469.387755102041</v>
      </c>
      <c r="H177" s="148">
        <v>44377</v>
      </c>
    </row>
    <row r="178" spans="1:8" ht="15.5" x14ac:dyDescent="0.35">
      <c r="A178" s="259" t="s">
        <v>11</v>
      </c>
      <c r="B178" s="259"/>
      <c r="C178" s="256" t="s">
        <v>4501</v>
      </c>
      <c r="D178" s="256" t="s">
        <v>4502</v>
      </c>
      <c r="E178" s="147">
        <v>50</v>
      </c>
      <c r="F178" s="180">
        <f t="shared" si="48"/>
        <v>0.4</v>
      </c>
      <c r="G178" s="151">
        <f t="shared" si="49"/>
        <v>1440</v>
      </c>
      <c r="H178" s="148">
        <v>44286</v>
      </c>
    </row>
    <row r="179" spans="1:8" ht="15.5" x14ac:dyDescent="0.35">
      <c r="A179" s="259" t="s">
        <v>11</v>
      </c>
      <c r="B179" s="259"/>
      <c r="C179" s="256" t="s">
        <v>4501</v>
      </c>
      <c r="D179" s="256" t="s">
        <v>4502</v>
      </c>
      <c r="E179" s="147">
        <v>56</v>
      </c>
      <c r="F179" s="147">
        <f t="shared" si="48"/>
        <v>0.35714285714285715</v>
      </c>
      <c r="G179" s="151">
        <f t="shared" si="49"/>
        <v>1285.7142857142858</v>
      </c>
      <c r="H179" s="148">
        <v>44160</v>
      </c>
    </row>
    <row r="180" spans="1:8" ht="15.5" x14ac:dyDescent="0.35">
      <c r="A180" s="259" t="s">
        <v>11</v>
      </c>
      <c r="B180" s="259"/>
      <c r="C180" s="256" t="s">
        <v>4501</v>
      </c>
      <c r="D180" s="256" t="s">
        <v>4502</v>
      </c>
      <c r="E180" s="147">
        <v>54</v>
      </c>
      <c r="F180" s="180">
        <f t="shared" si="48"/>
        <v>0.37037037037037035</v>
      </c>
      <c r="G180" s="151">
        <f t="shared" si="49"/>
        <v>1333.3333333333333</v>
      </c>
      <c r="H180" s="148">
        <v>44084</v>
      </c>
    </row>
    <row r="181" spans="1:8" ht="15.5" x14ac:dyDescent="0.35">
      <c r="A181" s="259" t="s">
        <v>11</v>
      </c>
      <c r="B181" s="259"/>
      <c r="C181" s="256" t="s">
        <v>4501</v>
      </c>
      <c r="D181" s="256" t="s">
        <v>4502</v>
      </c>
      <c r="E181" s="147"/>
      <c r="F181" s="147"/>
      <c r="G181" s="151"/>
      <c r="H181" s="148">
        <v>44078</v>
      </c>
    </row>
    <row r="182" spans="1:8" ht="15.5" x14ac:dyDescent="0.35">
      <c r="A182" s="258" t="s">
        <v>12</v>
      </c>
      <c r="B182" s="258"/>
      <c r="C182" s="278" t="s">
        <v>5338</v>
      </c>
      <c r="D182" s="278" t="s">
        <v>5339</v>
      </c>
      <c r="E182" s="141">
        <v>48</v>
      </c>
      <c r="F182" s="141">
        <f t="shared" ref="F182:F185" si="50">20/E182</f>
        <v>0.41666666666666669</v>
      </c>
      <c r="G182" s="141">
        <f t="shared" ref="G182:G185" si="51">F182*3600</f>
        <v>1500</v>
      </c>
      <c r="H182" s="142">
        <v>44370</v>
      </c>
    </row>
    <row r="183" spans="1:8" ht="15.5" x14ac:dyDescent="0.35">
      <c r="A183" s="258" t="s">
        <v>12</v>
      </c>
      <c r="B183" s="258"/>
      <c r="C183" s="278" t="s">
        <v>5338</v>
      </c>
      <c r="D183" s="278" t="s">
        <v>5339</v>
      </c>
      <c r="E183" s="141">
        <v>50</v>
      </c>
      <c r="F183" s="141">
        <f t="shared" si="50"/>
        <v>0.4</v>
      </c>
      <c r="G183" s="141">
        <f t="shared" si="51"/>
        <v>1440</v>
      </c>
      <c r="H183" s="142">
        <v>44272</v>
      </c>
    </row>
    <row r="184" spans="1:8" ht="15.5" x14ac:dyDescent="0.35">
      <c r="A184" s="258" t="s">
        <v>12</v>
      </c>
      <c r="B184" s="258"/>
      <c r="C184" s="278" t="s">
        <v>5338</v>
      </c>
      <c r="D184" s="278" t="s">
        <v>5339</v>
      </c>
      <c r="E184" s="141">
        <v>59</v>
      </c>
      <c r="F184" s="141">
        <f t="shared" si="50"/>
        <v>0.33898305084745761</v>
      </c>
      <c r="G184" s="141">
        <f t="shared" si="51"/>
        <v>1220.3389830508474</v>
      </c>
      <c r="H184" s="142">
        <v>44158</v>
      </c>
    </row>
    <row r="185" spans="1:8" ht="15.5" x14ac:dyDescent="0.35">
      <c r="A185" s="258" t="s">
        <v>12</v>
      </c>
      <c r="B185" s="258"/>
      <c r="C185" s="278" t="s">
        <v>5338</v>
      </c>
      <c r="D185" s="278" t="s">
        <v>5339</v>
      </c>
      <c r="E185" s="141">
        <v>51</v>
      </c>
      <c r="F185" s="141">
        <f t="shared" si="50"/>
        <v>0.39215686274509803</v>
      </c>
      <c r="G185" s="141">
        <f t="shared" si="51"/>
        <v>1411.7647058823529</v>
      </c>
      <c r="H185" s="142">
        <v>44051</v>
      </c>
    </row>
    <row r="186" spans="1:8" ht="15.5" x14ac:dyDescent="0.35">
      <c r="A186" s="275" t="s">
        <v>12</v>
      </c>
      <c r="B186" s="275"/>
      <c r="C186" s="280" t="s">
        <v>5341</v>
      </c>
      <c r="D186" s="278" t="s">
        <v>5342</v>
      </c>
      <c r="E186" s="141">
        <v>46</v>
      </c>
      <c r="F186" s="141">
        <f t="shared" ref="F186:F187" si="52">20/E186</f>
        <v>0.43478260869565216</v>
      </c>
      <c r="G186" s="141">
        <f t="shared" ref="G186:G187" si="53">F186*3600</f>
        <v>1565.2173913043478</v>
      </c>
      <c r="H186" s="142">
        <v>44186</v>
      </c>
    </row>
    <row r="187" spans="1:8" ht="15.5" x14ac:dyDescent="0.35">
      <c r="A187" s="275" t="s">
        <v>12</v>
      </c>
      <c r="B187" s="275"/>
      <c r="C187" s="280" t="s">
        <v>5341</v>
      </c>
      <c r="D187" s="278" t="s">
        <v>5342</v>
      </c>
      <c r="E187" s="141">
        <v>56</v>
      </c>
      <c r="F187" s="141">
        <f t="shared" si="52"/>
        <v>0.35714285714285715</v>
      </c>
      <c r="G187" s="141">
        <f t="shared" si="53"/>
        <v>1285.7142857142858</v>
      </c>
      <c r="H187" s="142">
        <v>44082</v>
      </c>
    </row>
    <row r="188" spans="1:8" ht="15.5" x14ac:dyDescent="0.35">
      <c r="A188" s="258" t="s">
        <v>12</v>
      </c>
      <c r="B188" s="258"/>
      <c r="C188" s="278" t="s">
        <v>5343</v>
      </c>
      <c r="D188" s="278" t="s">
        <v>9409</v>
      </c>
      <c r="E188" s="141">
        <v>54</v>
      </c>
      <c r="F188" s="141">
        <f t="shared" ref="F188" si="54">20/E188</f>
        <v>0.37037037037037035</v>
      </c>
      <c r="G188" s="141">
        <f t="shared" ref="G188" si="55">F188*3600</f>
        <v>1333.3333333333333</v>
      </c>
      <c r="H188" s="142">
        <v>44376</v>
      </c>
    </row>
    <row r="189" spans="1:8" ht="15.5" x14ac:dyDescent="0.35">
      <c r="A189" s="258" t="s">
        <v>12</v>
      </c>
      <c r="B189" s="258"/>
      <c r="C189" s="278" t="s">
        <v>5343</v>
      </c>
      <c r="D189" s="278" t="s">
        <v>9409</v>
      </c>
      <c r="E189" s="141">
        <v>50</v>
      </c>
      <c r="F189" s="141">
        <f t="shared" ref="F189:F191" si="56">20/E189</f>
        <v>0.4</v>
      </c>
      <c r="G189" s="152">
        <f t="shared" ref="G189:G191" si="57">F189*3600</f>
        <v>1440</v>
      </c>
      <c r="H189" s="142">
        <v>44278</v>
      </c>
    </row>
    <row r="190" spans="1:8" ht="15.5" x14ac:dyDescent="0.35">
      <c r="A190" s="258" t="s">
        <v>12</v>
      </c>
      <c r="B190" s="258"/>
      <c r="C190" s="278" t="s">
        <v>5343</v>
      </c>
      <c r="D190" s="278" t="s">
        <v>9409</v>
      </c>
      <c r="E190" s="141">
        <v>58</v>
      </c>
      <c r="F190" s="141">
        <f t="shared" si="56"/>
        <v>0.34482758620689657</v>
      </c>
      <c r="G190" s="141">
        <f t="shared" si="57"/>
        <v>1241.3793103448277</v>
      </c>
      <c r="H190" s="142">
        <v>44159</v>
      </c>
    </row>
    <row r="191" spans="1:8" ht="15.5" x14ac:dyDescent="0.35">
      <c r="A191" s="258" t="s">
        <v>12</v>
      </c>
      <c r="B191" s="258"/>
      <c r="C191" s="278" t="s">
        <v>5343</v>
      </c>
      <c r="D191" s="278" t="s">
        <v>9409</v>
      </c>
      <c r="E191" s="141">
        <v>46</v>
      </c>
      <c r="F191" s="141">
        <f t="shared" si="56"/>
        <v>0.43478260869565216</v>
      </c>
      <c r="G191" s="152">
        <f t="shared" si="57"/>
        <v>1565.2173913043478</v>
      </c>
      <c r="H191" s="142">
        <v>44050</v>
      </c>
    </row>
    <row r="192" spans="1:8" ht="15.5" x14ac:dyDescent="0.35">
      <c r="A192" s="258" t="s">
        <v>12</v>
      </c>
      <c r="B192" s="258"/>
      <c r="C192" s="278" t="s">
        <v>5345</v>
      </c>
      <c r="D192" s="278" t="s">
        <v>5346</v>
      </c>
      <c r="E192" s="141">
        <v>53</v>
      </c>
      <c r="F192" s="141">
        <f t="shared" ref="F192:F195" si="58">20/E192</f>
        <v>0.37735849056603776</v>
      </c>
      <c r="G192" s="141">
        <f t="shared" ref="G192:G195" si="59">F192*3600</f>
        <v>1358.490566037736</v>
      </c>
      <c r="H192" s="142">
        <v>44376</v>
      </c>
    </row>
    <row r="193" spans="1:8" ht="15.5" x14ac:dyDescent="0.35">
      <c r="A193" s="258" t="s">
        <v>12</v>
      </c>
      <c r="B193" s="258"/>
      <c r="C193" s="278" t="s">
        <v>5345</v>
      </c>
      <c r="D193" s="278" t="s">
        <v>5346</v>
      </c>
      <c r="E193" s="141">
        <v>49</v>
      </c>
      <c r="F193" s="141">
        <f t="shared" si="58"/>
        <v>0.40816326530612246</v>
      </c>
      <c r="G193" s="152">
        <f t="shared" si="59"/>
        <v>1469.387755102041</v>
      </c>
      <c r="H193" s="142">
        <v>44274</v>
      </c>
    </row>
    <row r="194" spans="1:8" ht="15.5" x14ac:dyDescent="0.35">
      <c r="A194" s="258" t="s">
        <v>12</v>
      </c>
      <c r="B194" s="258"/>
      <c r="C194" s="278" t="s">
        <v>5345</v>
      </c>
      <c r="D194" s="278" t="s">
        <v>5346</v>
      </c>
      <c r="E194" s="141">
        <v>53</v>
      </c>
      <c r="F194" s="141">
        <f t="shared" si="58"/>
        <v>0.37735849056603776</v>
      </c>
      <c r="G194" s="141">
        <f t="shared" si="59"/>
        <v>1358.490566037736</v>
      </c>
      <c r="H194" s="142">
        <v>44176</v>
      </c>
    </row>
    <row r="195" spans="1:8" ht="15.5" x14ac:dyDescent="0.35">
      <c r="A195" s="258" t="s">
        <v>12</v>
      </c>
      <c r="B195" s="258"/>
      <c r="C195" s="278" t="s">
        <v>5345</v>
      </c>
      <c r="D195" s="278" t="s">
        <v>5346</v>
      </c>
      <c r="E195" s="141">
        <v>45</v>
      </c>
      <c r="F195" s="141">
        <f t="shared" si="58"/>
        <v>0.44444444444444442</v>
      </c>
      <c r="G195" s="152">
        <f t="shared" si="59"/>
        <v>1600</v>
      </c>
      <c r="H195" s="142">
        <v>44050</v>
      </c>
    </row>
    <row r="196" spans="1:8" ht="15.5" x14ac:dyDescent="0.35">
      <c r="A196" s="258" t="s">
        <v>12</v>
      </c>
      <c r="B196" s="258"/>
      <c r="C196" s="278" t="s">
        <v>5347</v>
      </c>
      <c r="D196" s="278" t="s">
        <v>5348</v>
      </c>
      <c r="E196" s="141">
        <v>48</v>
      </c>
      <c r="F196" s="141">
        <f t="shared" ref="F196:F199" si="60">20/E196</f>
        <v>0.41666666666666669</v>
      </c>
      <c r="G196" s="141">
        <f t="shared" ref="G196:G199" si="61">F196*3600</f>
        <v>1500</v>
      </c>
      <c r="H196" s="142">
        <v>44376</v>
      </c>
    </row>
    <row r="197" spans="1:8" ht="15.5" x14ac:dyDescent="0.35">
      <c r="A197" s="258" t="s">
        <v>12</v>
      </c>
      <c r="B197" s="258"/>
      <c r="C197" s="278" t="s">
        <v>5347</v>
      </c>
      <c r="D197" s="278" t="s">
        <v>5348</v>
      </c>
      <c r="E197" s="141">
        <v>49</v>
      </c>
      <c r="F197" s="141">
        <f t="shared" si="60"/>
        <v>0.40816326530612246</v>
      </c>
      <c r="G197" s="152">
        <f t="shared" si="61"/>
        <v>1469.387755102041</v>
      </c>
      <c r="H197" s="142">
        <v>44277</v>
      </c>
    </row>
    <row r="198" spans="1:8" ht="15.5" x14ac:dyDescent="0.35">
      <c r="A198" s="258" t="s">
        <v>12</v>
      </c>
      <c r="B198" s="258"/>
      <c r="C198" s="278" t="s">
        <v>5347</v>
      </c>
      <c r="D198" s="278" t="s">
        <v>5348</v>
      </c>
      <c r="E198" s="141">
        <v>51</v>
      </c>
      <c r="F198" s="141">
        <f t="shared" si="60"/>
        <v>0.39215686274509803</v>
      </c>
      <c r="G198" s="141">
        <f t="shared" si="61"/>
        <v>1411.7647058823529</v>
      </c>
      <c r="H198" s="142">
        <v>44159</v>
      </c>
    </row>
    <row r="199" spans="1:8" ht="15.5" x14ac:dyDescent="0.35">
      <c r="A199" s="258" t="s">
        <v>12</v>
      </c>
      <c r="B199" s="258"/>
      <c r="C199" s="278" t="s">
        <v>5347</v>
      </c>
      <c r="D199" s="278" t="s">
        <v>5348</v>
      </c>
      <c r="E199" s="141">
        <v>46</v>
      </c>
      <c r="F199" s="141">
        <f t="shared" si="60"/>
        <v>0.43478260869565216</v>
      </c>
      <c r="G199" s="152">
        <f t="shared" si="61"/>
        <v>1565.2173913043478</v>
      </c>
      <c r="H199" s="142">
        <v>44050</v>
      </c>
    </row>
    <row r="200" spans="1:8" ht="15.5" x14ac:dyDescent="0.35">
      <c r="A200" s="258" t="s">
        <v>12</v>
      </c>
      <c r="B200" s="258"/>
      <c r="C200" s="278" t="s">
        <v>5349</v>
      </c>
      <c r="D200" s="278" t="s">
        <v>5350</v>
      </c>
      <c r="E200" s="141">
        <v>50</v>
      </c>
      <c r="F200" s="141">
        <f t="shared" ref="F200:F204" si="62">20/E200</f>
        <v>0.4</v>
      </c>
      <c r="G200" s="141">
        <f t="shared" ref="G200:G204" si="63">F200*3600</f>
        <v>1440</v>
      </c>
      <c r="H200" s="142">
        <v>44377</v>
      </c>
    </row>
    <row r="201" spans="1:8" ht="15.5" x14ac:dyDescent="0.35">
      <c r="A201" s="258" t="s">
        <v>12</v>
      </c>
      <c r="B201" s="258"/>
      <c r="C201" s="278" t="s">
        <v>5349</v>
      </c>
      <c r="D201" s="278" t="s">
        <v>5350</v>
      </c>
      <c r="E201" s="141">
        <v>54</v>
      </c>
      <c r="F201" s="141">
        <f t="shared" si="62"/>
        <v>0.37037037037037035</v>
      </c>
      <c r="G201" s="141">
        <f t="shared" si="63"/>
        <v>1333.3333333333333</v>
      </c>
      <c r="H201" s="142">
        <v>44286</v>
      </c>
    </row>
    <row r="202" spans="1:8" ht="15.5" x14ac:dyDescent="0.35">
      <c r="A202" s="258" t="s">
        <v>12</v>
      </c>
      <c r="B202" s="258"/>
      <c r="C202" s="278" t="s">
        <v>5349</v>
      </c>
      <c r="D202" s="278" t="s">
        <v>5350</v>
      </c>
      <c r="E202" s="141"/>
      <c r="F202" s="141"/>
      <c r="G202" s="141"/>
      <c r="H202" s="142">
        <v>44127</v>
      </c>
    </row>
    <row r="203" spans="1:8" ht="15.5" x14ac:dyDescent="0.35">
      <c r="A203" s="258" t="s">
        <v>12</v>
      </c>
      <c r="B203" s="258"/>
      <c r="C203" s="278" t="s">
        <v>5349</v>
      </c>
      <c r="D203" s="278" t="s">
        <v>5350</v>
      </c>
      <c r="E203" s="141">
        <v>51</v>
      </c>
      <c r="F203" s="141">
        <f t="shared" si="62"/>
        <v>0.39215686274509803</v>
      </c>
      <c r="G203" s="141">
        <f t="shared" si="63"/>
        <v>1411.7647058823529</v>
      </c>
      <c r="H203" s="142">
        <v>44160</v>
      </c>
    </row>
    <row r="204" spans="1:8" ht="15.5" x14ac:dyDescent="0.35">
      <c r="A204" s="258" t="s">
        <v>12</v>
      </c>
      <c r="B204" s="258"/>
      <c r="C204" s="278" t="s">
        <v>5349</v>
      </c>
      <c r="D204" s="278" t="s">
        <v>5350</v>
      </c>
      <c r="E204" s="141">
        <v>47</v>
      </c>
      <c r="F204" s="141">
        <f t="shared" si="62"/>
        <v>0.42553191489361702</v>
      </c>
      <c r="G204" s="141">
        <f t="shared" si="63"/>
        <v>1531.9148936170213</v>
      </c>
      <c r="H204" s="142">
        <v>44050</v>
      </c>
    </row>
    <row r="205" spans="1:8" ht="15.5" x14ac:dyDescent="0.35">
      <c r="A205" s="258" t="s">
        <v>12</v>
      </c>
      <c r="B205" s="258"/>
      <c r="C205" s="278" t="s">
        <v>5351</v>
      </c>
      <c r="D205" s="278" t="s">
        <v>9410</v>
      </c>
      <c r="E205" s="141">
        <v>52</v>
      </c>
      <c r="F205" s="141">
        <f t="shared" ref="F205:F208" si="64">20/E205</f>
        <v>0.38461538461538464</v>
      </c>
      <c r="G205" s="141">
        <f t="shared" ref="G205:G208" si="65">F205*3600</f>
        <v>1384.6153846153848</v>
      </c>
      <c r="H205" s="142">
        <v>44370</v>
      </c>
    </row>
    <row r="206" spans="1:8" ht="15.5" x14ac:dyDescent="0.35">
      <c r="A206" s="258" t="s">
        <v>12</v>
      </c>
      <c r="B206" s="258"/>
      <c r="C206" s="278" t="s">
        <v>5351</v>
      </c>
      <c r="D206" s="278" t="s">
        <v>9410</v>
      </c>
      <c r="E206" s="141">
        <v>55</v>
      </c>
      <c r="F206" s="141">
        <f t="shared" si="64"/>
        <v>0.36363636363636365</v>
      </c>
      <c r="G206" s="141">
        <f t="shared" si="65"/>
        <v>1309.0909090909092</v>
      </c>
      <c r="H206" s="142">
        <v>44273</v>
      </c>
    </row>
    <row r="207" spans="1:8" ht="15.5" x14ac:dyDescent="0.35">
      <c r="A207" s="258" t="s">
        <v>12</v>
      </c>
      <c r="B207" s="258"/>
      <c r="C207" s="278" t="s">
        <v>5351</v>
      </c>
      <c r="D207" s="278" t="s">
        <v>9410</v>
      </c>
      <c r="E207" s="141">
        <v>67</v>
      </c>
      <c r="F207" s="141">
        <f t="shared" si="64"/>
        <v>0.29850746268656714</v>
      </c>
      <c r="G207" s="141">
        <f t="shared" si="65"/>
        <v>1074.6268656716418</v>
      </c>
      <c r="H207" s="142">
        <v>44158</v>
      </c>
    </row>
    <row r="208" spans="1:8" ht="15.5" x14ac:dyDescent="0.35">
      <c r="A208" s="258" t="s">
        <v>12</v>
      </c>
      <c r="B208" s="258"/>
      <c r="C208" s="278" t="s">
        <v>5351</v>
      </c>
      <c r="D208" s="278" t="s">
        <v>9410</v>
      </c>
      <c r="E208" s="141">
        <v>57</v>
      </c>
      <c r="F208" s="141">
        <f t="shared" si="64"/>
        <v>0.35087719298245612</v>
      </c>
      <c r="G208" s="141">
        <f t="shared" si="65"/>
        <v>1263.1578947368421</v>
      </c>
      <c r="H208" s="142">
        <v>44051</v>
      </c>
    </row>
    <row r="209" spans="1:8" ht="15.5" x14ac:dyDescent="0.35">
      <c r="A209" s="258" t="s">
        <v>12</v>
      </c>
      <c r="B209" s="258"/>
      <c r="C209" s="278" t="s">
        <v>5353</v>
      </c>
      <c r="D209" s="278" t="s">
        <v>5354</v>
      </c>
      <c r="E209" s="141">
        <v>49</v>
      </c>
      <c r="F209" s="141">
        <f t="shared" ref="F209" si="66">20/E209</f>
        <v>0.40816326530612246</v>
      </c>
      <c r="G209" s="141">
        <f t="shared" ref="G209" si="67">F209*3600</f>
        <v>1469.387755102041</v>
      </c>
      <c r="H209" s="142">
        <v>44377</v>
      </c>
    </row>
    <row r="210" spans="1:8" ht="15.5" x14ac:dyDescent="0.35">
      <c r="A210" s="258" t="s">
        <v>12</v>
      </c>
      <c r="B210" s="258"/>
      <c r="C210" s="278" t="s">
        <v>5353</v>
      </c>
      <c r="D210" s="278" t="s">
        <v>5354</v>
      </c>
      <c r="E210" s="141">
        <v>48</v>
      </c>
      <c r="F210" s="141">
        <f t="shared" ref="F210:F212" si="68">20/E210</f>
        <v>0.41666666666666669</v>
      </c>
      <c r="G210" s="141">
        <f t="shared" ref="G210:G212" si="69">F210*3600</f>
        <v>1500</v>
      </c>
      <c r="H210" s="142">
        <v>44271</v>
      </c>
    </row>
    <row r="211" spans="1:8" ht="15.5" x14ac:dyDescent="0.35">
      <c r="A211" s="258" t="s">
        <v>12</v>
      </c>
      <c r="B211" s="258"/>
      <c r="C211" s="278" t="s">
        <v>5353</v>
      </c>
      <c r="D211" s="278" t="s">
        <v>5354</v>
      </c>
      <c r="E211" s="141">
        <v>69</v>
      </c>
      <c r="F211" s="141">
        <f t="shared" si="68"/>
        <v>0.28985507246376813</v>
      </c>
      <c r="G211" s="141">
        <f t="shared" si="69"/>
        <v>1043.4782608695652</v>
      </c>
      <c r="H211" s="142">
        <v>44161</v>
      </c>
    </row>
    <row r="212" spans="1:8" ht="15.5" x14ac:dyDescent="0.35">
      <c r="A212" s="258" t="s">
        <v>12</v>
      </c>
      <c r="B212" s="258"/>
      <c r="C212" s="278" t="s">
        <v>5353</v>
      </c>
      <c r="D212" s="278" t="s">
        <v>5354</v>
      </c>
      <c r="E212" s="141">
        <v>50</v>
      </c>
      <c r="F212" s="141">
        <f t="shared" si="68"/>
        <v>0.4</v>
      </c>
      <c r="G212" s="141">
        <f t="shared" si="69"/>
        <v>1440</v>
      </c>
      <c r="H212" s="142">
        <v>44050</v>
      </c>
    </row>
    <row r="213" spans="1:8" ht="15.5" x14ac:dyDescent="0.35">
      <c r="A213" s="261" t="s">
        <v>13</v>
      </c>
      <c r="B213" s="261"/>
      <c r="C213" s="257" t="s">
        <v>6118</v>
      </c>
      <c r="D213" s="257" t="s">
        <v>6119</v>
      </c>
      <c r="E213" s="143">
        <v>49</v>
      </c>
      <c r="F213" s="143">
        <f t="shared" ref="F213:F216" si="70">20/E213</f>
        <v>0.40816326530612246</v>
      </c>
      <c r="G213" s="143">
        <f t="shared" ref="G213:G216" si="71">F213*3600</f>
        <v>1469.387755102041</v>
      </c>
      <c r="H213" s="144">
        <v>44377</v>
      </c>
    </row>
    <row r="214" spans="1:8" ht="15.5" x14ac:dyDescent="0.35">
      <c r="A214" s="261" t="s">
        <v>13</v>
      </c>
      <c r="B214" s="261"/>
      <c r="C214" s="257" t="s">
        <v>6118</v>
      </c>
      <c r="D214" s="257" t="s">
        <v>6119</v>
      </c>
      <c r="E214" s="143">
        <v>49</v>
      </c>
      <c r="F214" s="143">
        <f t="shared" si="70"/>
        <v>0.40816326530612246</v>
      </c>
      <c r="G214" s="143">
        <f t="shared" si="71"/>
        <v>1469.387755102041</v>
      </c>
      <c r="H214" s="144">
        <v>44272</v>
      </c>
    </row>
    <row r="215" spans="1:8" ht="15.5" x14ac:dyDescent="0.35">
      <c r="A215" s="261" t="s">
        <v>13</v>
      </c>
      <c r="B215" s="261"/>
      <c r="C215" s="257" t="s">
        <v>6118</v>
      </c>
      <c r="D215" s="257" t="s">
        <v>6119</v>
      </c>
      <c r="E215" s="143">
        <v>68</v>
      </c>
      <c r="F215" s="143">
        <f t="shared" si="70"/>
        <v>0.29411764705882354</v>
      </c>
      <c r="G215" s="143">
        <f t="shared" si="71"/>
        <v>1058.8235294117646</v>
      </c>
      <c r="H215" s="144">
        <v>44160</v>
      </c>
    </row>
    <row r="216" spans="1:8" ht="15.5" x14ac:dyDescent="0.35">
      <c r="A216" s="261" t="s">
        <v>13</v>
      </c>
      <c r="B216" s="261"/>
      <c r="C216" s="257" t="s">
        <v>6118</v>
      </c>
      <c r="D216" s="257" t="s">
        <v>6119</v>
      </c>
      <c r="E216" s="143">
        <v>55</v>
      </c>
      <c r="F216" s="143">
        <f t="shared" si="70"/>
        <v>0.36363636363636365</v>
      </c>
      <c r="G216" s="143">
        <f t="shared" si="71"/>
        <v>1309.0909090909092</v>
      </c>
      <c r="H216" s="144">
        <v>44050</v>
      </c>
    </row>
    <row r="217" spans="1:8" ht="15.5" x14ac:dyDescent="0.35">
      <c r="A217" s="261" t="s">
        <v>13</v>
      </c>
      <c r="B217" s="261"/>
      <c r="C217" s="257" t="s">
        <v>6121</v>
      </c>
      <c r="D217" s="257" t="s">
        <v>6122</v>
      </c>
      <c r="E217" s="143">
        <v>48</v>
      </c>
      <c r="F217" s="143">
        <f t="shared" ref="F217:F220" si="72">20/E217</f>
        <v>0.41666666666666669</v>
      </c>
      <c r="G217" s="143">
        <f t="shared" ref="G217:G220" si="73">F217*3600</f>
        <v>1500</v>
      </c>
      <c r="H217" s="144">
        <v>44370</v>
      </c>
    </row>
    <row r="218" spans="1:8" ht="15.5" x14ac:dyDescent="0.35">
      <c r="A218" s="261" t="s">
        <v>13</v>
      </c>
      <c r="B218" s="261"/>
      <c r="C218" s="257" t="s">
        <v>6121</v>
      </c>
      <c r="D218" s="257" t="s">
        <v>6122</v>
      </c>
      <c r="E218" s="143">
        <v>46</v>
      </c>
      <c r="F218" s="143">
        <f t="shared" si="72"/>
        <v>0.43478260869565216</v>
      </c>
      <c r="G218" s="143">
        <f t="shared" si="73"/>
        <v>1565.2173913043478</v>
      </c>
      <c r="H218" s="144">
        <v>44273</v>
      </c>
    </row>
    <row r="219" spans="1:8" ht="15.5" x14ac:dyDescent="0.35">
      <c r="A219" s="261" t="s">
        <v>13</v>
      </c>
      <c r="B219" s="261"/>
      <c r="C219" s="257" t="s">
        <v>6121</v>
      </c>
      <c r="D219" s="257" t="s">
        <v>6122</v>
      </c>
      <c r="E219" s="143">
        <v>71</v>
      </c>
      <c r="F219" s="143">
        <f t="shared" si="72"/>
        <v>0.28169014084507044</v>
      </c>
      <c r="G219" s="143">
        <f t="shared" si="73"/>
        <v>1014.0845070422536</v>
      </c>
      <c r="H219" s="144">
        <v>44158</v>
      </c>
    </row>
    <row r="220" spans="1:8" ht="15.5" x14ac:dyDescent="0.35">
      <c r="A220" s="261" t="s">
        <v>13</v>
      </c>
      <c r="B220" s="261"/>
      <c r="C220" s="257" t="s">
        <v>6121</v>
      </c>
      <c r="D220" s="257" t="s">
        <v>6122</v>
      </c>
      <c r="E220" s="143">
        <v>57</v>
      </c>
      <c r="F220" s="143">
        <f t="shared" si="72"/>
        <v>0.35087719298245612</v>
      </c>
      <c r="G220" s="143">
        <f t="shared" si="73"/>
        <v>1263.1578947368421</v>
      </c>
      <c r="H220" s="144">
        <v>44051</v>
      </c>
    </row>
    <row r="221" spans="1:8" ht="15.5" x14ac:dyDescent="0.35">
      <c r="A221" s="261" t="s">
        <v>13</v>
      </c>
      <c r="B221" s="261"/>
      <c r="C221" s="257" t="s">
        <v>6123</v>
      </c>
      <c r="D221" s="257" t="s">
        <v>6124</v>
      </c>
      <c r="E221" s="143">
        <v>47</v>
      </c>
      <c r="F221" s="143">
        <f t="shared" ref="F221:F224" si="74">20/E221</f>
        <v>0.42553191489361702</v>
      </c>
      <c r="G221" s="143">
        <f t="shared" ref="G221:G224" si="75">F221*3600</f>
        <v>1531.9148936170213</v>
      </c>
      <c r="H221" s="144">
        <v>44370</v>
      </c>
    </row>
    <row r="222" spans="1:8" ht="15.5" x14ac:dyDescent="0.35">
      <c r="A222" s="261" t="s">
        <v>13</v>
      </c>
      <c r="B222" s="261"/>
      <c r="C222" s="257" t="s">
        <v>6123</v>
      </c>
      <c r="D222" s="257" t="s">
        <v>6124</v>
      </c>
      <c r="E222" s="143">
        <v>48</v>
      </c>
      <c r="F222" s="143">
        <f t="shared" si="74"/>
        <v>0.41666666666666669</v>
      </c>
      <c r="G222" s="143">
        <f t="shared" si="75"/>
        <v>1500</v>
      </c>
      <c r="H222" s="144">
        <v>44272</v>
      </c>
    </row>
    <row r="223" spans="1:8" ht="15.5" x14ac:dyDescent="0.35">
      <c r="A223" s="261" t="s">
        <v>13</v>
      </c>
      <c r="B223" s="261"/>
      <c r="C223" s="257" t="s">
        <v>6123</v>
      </c>
      <c r="D223" s="257" t="s">
        <v>6124</v>
      </c>
      <c r="E223" s="143">
        <v>52</v>
      </c>
      <c r="F223" s="143">
        <f t="shared" si="74"/>
        <v>0.38461538461538464</v>
      </c>
      <c r="G223" s="143">
        <f t="shared" si="75"/>
        <v>1384.6153846153848</v>
      </c>
      <c r="H223" s="144">
        <v>44158</v>
      </c>
    </row>
    <row r="224" spans="1:8" ht="15.5" x14ac:dyDescent="0.35">
      <c r="A224" s="261" t="s">
        <v>13</v>
      </c>
      <c r="B224" s="261"/>
      <c r="C224" s="257" t="s">
        <v>6123</v>
      </c>
      <c r="D224" s="257" t="s">
        <v>6124</v>
      </c>
      <c r="E224" s="143">
        <v>46</v>
      </c>
      <c r="F224" s="143">
        <f t="shared" si="74"/>
        <v>0.43478260869565216</v>
      </c>
      <c r="G224" s="143">
        <f t="shared" si="75"/>
        <v>1565.2173913043478</v>
      </c>
      <c r="H224" s="144">
        <v>44051</v>
      </c>
    </row>
    <row r="225" spans="1:8" ht="14" customHeight="1" x14ac:dyDescent="0.35">
      <c r="A225" s="261" t="s">
        <v>13</v>
      </c>
      <c r="B225" s="261"/>
      <c r="C225" s="257" t="s">
        <v>6125</v>
      </c>
      <c r="D225" s="257" t="s">
        <v>6126</v>
      </c>
      <c r="E225" s="143">
        <v>48</v>
      </c>
      <c r="F225" s="143">
        <f t="shared" ref="F225:F228" si="76">20/E225</f>
        <v>0.41666666666666669</v>
      </c>
      <c r="G225" s="143">
        <f t="shared" ref="G225:G228" si="77">F225*3600</f>
        <v>1500</v>
      </c>
      <c r="H225" s="144">
        <v>44370</v>
      </c>
    </row>
    <row r="226" spans="1:8" ht="15.5" x14ac:dyDescent="0.35">
      <c r="A226" s="261" t="s">
        <v>13</v>
      </c>
      <c r="B226" s="261"/>
      <c r="C226" s="257" t="s">
        <v>6125</v>
      </c>
      <c r="D226" s="257" t="s">
        <v>6126</v>
      </c>
      <c r="E226" s="143">
        <v>57</v>
      </c>
      <c r="F226" s="143">
        <f t="shared" si="76"/>
        <v>0.35087719298245612</v>
      </c>
      <c r="G226" s="143">
        <f t="shared" si="77"/>
        <v>1263.1578947368421</v>
      </c>
      <c r="H226" s="144">
        <v>44272</v>
      </c>
    </row>
    <row r="227" spans="1:8" ht="15.5" x14ac:dyDescent="0.35">
      <c r="A227" s="261" t="s">
        <v>13</v>
      </c>
      <c r="B227" s="261"/>
      <c r="C227" s="257" t="s">
        <v>6125</v>
      </c>
      <c r="D227" s="257" t="s">
        <v>6126</v>
      </c>
      <c r="E227" s="143">
        <v>61</v>
      </c>
      <c r="F227" s="143">
        <f t="shared" si="76"/>
        <v>0.32786885245901637</v>
      </c>
      <c r="G227" s="143">
        <f t="shared" si="77"/>
        <v>1180.327868852459</v>
      </c>
      <c r="H227" s="144">
        <v>44158</v>
      </c>
    </row>
    <row r="228" spans="1:8" ht="15.5" x14ac:dyDescent="0.35">
      <c r="A228" s="261" t="s">
        <v>13</v>
      </c>
      <c r="B228" s="261"/>
      <c r="C228" s="257" t="s">
        <v>6125</v>
      </c>
      <c r="D228" s="257" t="s">
        <v>6126</v>
      </c>
      <c r="E228" s="143">
        <v>57</v>
      </c>
      <c r="F228" s="143">
        <f t="shared" si="76"/>
        <v>0.35087719298245612</v>
      </c>
      <c r="G228" s="143">
        <f t="shared" si="77"/>
        <v>1263.1578947368421</v>
      </c>
      <c r="H228" s="144">
        <v>44051</v>
      </c>
    </row>
    <row r="229" spans="1:8" ht="15.5" x14ac:dyDescent="0.35">
      <c r="A229" s="261" t="s">
        <v>13</v>
      </c>
      <c r="B229" s="261"/>
      <c r="C229" s="257" t="s">
        <v>6127</v>
      </c>
      <c r="D229" s="257" t="s">
        <v>6128</v>
      </c>
      <c r="E229" s="143">
        <v>47</v>
      </c>
      <c r="F229" s="143">
        <f t="shared" ref="F229:F232" si="78">20/E229</f>
        <v>0.42553191489361702</v>
      </c>
      <c r="G229" s="143">
        <f t="shared" ref="G229:G232" si="79">F229*3600</f>
        <v>1531.9148936170213</v>
      </c>
      <c r="H229" s="144">
        <v>44370</v>
      </c>
    </row>
    <row r="230" spans="1:8" ht="15.5" x14ac:dyDescent="0.35">
      <c r="A230" s="261" t="s">
        <v>13</v>
      </c>
      <c r="B230" s="261"/>
      <c r="C230" s="257" t="s">
        <v>6127</v>
      </c>
      <c r="D230" s="257" t="s">
        <v>6128</v>
      </c>
      <c r="E230" s="143">
        <v>46</v>
      </c>
      <c r="F230" s="143">
        <f t="shared" si="78"/>
        <v>0.43478260869565216</v>
      </c>
      <c r="G230" s="143">
        <f t="shared" si="79"/>
        <v>1565.2173913043478</v>
      </c>
      <c r="H230" s="144">
        <v>44274</v>
      </c>
    </row>
    <row r="231" spans="1:8" ht="15.5" x14ac:dyDescent="0.35">
      <c r="A231" s="261" t="s">
        <v>13</v>
      </c>
      <c r="B231" s="261"/>
      <c r="C231" s="257" t="s">
        <v>6127</v>
      </c>
      <c r="D231" s="257" t="s">
        <v>6128</v>
      </c>
      <c r="E231" s="143">
        <v>64</v>
      </c>
      <c r="F231" s="143">
        <f t="shared" si="78"/>
        <v>0.3125</v>
      </c>
      <c r="G231" s="143">
        <f t="shared" si="79"/>
        <v>1125</v>
      </c>
      <c r="H231" s="144">
        <v>44159</v>
      </c>
    </row>
    <row r="232" spans="1:8" ht="15.5" x14ac:dyDescent="0.35">
      <c r="A232" s="261" t="s">
        <v>13</v>
      </c>
      <c r="B232" s="261"/>
      <c r="C232" s="257" t="s">
        <v>6127</v>
      </c>
      <c r="D232" s="257" t="s">
        <v>6128</v>
      </c>
      <c r="E232" s="143">
        <v>46</v>
      </c>
      <c r="F232" s="143">
        <f t="shared" si="78"/>
        <v>0.43478260869565216</v>
      </c>
      <c r="G232" s="143">
        <f t="shared" si="79"/>
        <v>1565.2173913043478</v>
      </c>
      <c r="H232" s="144">
        <v>44050</v>
      </c>
    </row>
    <row r="233" spans="1:8" ht="15.5" x14ac:dyDescent="0.35">
      <c r="A233" s="261" t="s">
        <v>13</v>
      </c>
      <c r="B233" s="261"/>
      <c r="C233" s="257" t="s">
        <v>6129</v>
      </c>
      <c r="D233" s="257" t="s">
        <v>6130</v>
      </c>
      <c r="E233" s="143">
        <v>50</v>
      </c>
      <c r="F233" s="143">
        <f t="shared" ref="F233:F236" si="80">20/E233</f>
        <v>0.4</v>
      </c>
      <c r="G233" s="143">
        <f t="shared" ref="G233:G236" si="81">F233*3600</f>
        <v>1440</v>
      </c>
      <c r="H233" s="144">
        <v>44308</v>
      </c>
    </row>
    <row r="234" spans="1:8" ht="15.5" x14ac:dyDescent="0.35">
      <c r="A234" s="261" t="s">
        <v>13</v>
      </c>
      <c r="B234" s="261"/>
      <c r="C234" s="257" t="s">
        <v>6129</v>
      </c>
      <c r="D234" s="257" t="s">
        <v>6130</v>
      </c>
      <c r="E234" s="143">
        <v>49</v>
      </c>
      <c r="F234" s="223">
        <f t="shared" si="80"/>
        <v>0.40816326530612246</v>
      </c>
      <c r="G234" s="149">
        <f t="shared" si="81"/>
        <v>1469.387755102041</v>
      </c>
      <c r="H234" s="144">
        <v>44370</v>
      </c>
    </row>
    <row r="235" spans="1:8" ht="15.5" x14ac:dyDescent="0.35">
      <c r="A235" s="261" t="s">
        <v>13</v>
      </c>
      <c r="B235" s="261"/>
      <c r="C235" s="257" t="s">
        <v>6129</v>
      </c>
      <c r="D235" s="257" t="s">
        <v>6130</v>
      </c>
      <c r="E235" s="143">
        <v>63</v>
      </c>
      <c r="F235" s="143">
        <f t="shared" si="80"/>
        <v>0.31746031746031744</v>
      </c>
      <c r="G235" s="143">
        <f t="shared" si="81"/>
        <v>1142.8571428571429</v>
      </c>
      <c r="H235" s="144">
        <v>44159</v>
      </c>
    </row>
    <row r="236" spans="1:8" ht="15.5" x14ac:dyDescent="0.35">
      <c r="A236" s="261" t="s">
        <v>13</v>
      </c>
      <c r="B236" s="261"/>
      <c r="C236" s="257" t="s">
        <v>6129</v>
      </c>
      <c r="D236" s="257" t="s">
        <v>6130</v>
      </c>
      <c r="E236" s="143">
        <v>48</v>
      </c>
      <c r="F236" s="223">
        <f t="shared" si="80"/>
        <v>0.41666666666666669</v>
      </c>
      <c r="G236" s="149">
        <f t="shared" si="81"/>
        <v>1500</v>
      </c>
      <c r="H236" s="144">
        <v>44050</v>
      </c>
    </row>
    <row r="237" spans="1:8" ht="15.5" x14ac:dyDescent="0.35">
      <c r="A237" s="261" t="s">
        <v>13</v>
      </c>
      <c r="B237" s="261"/>
      <c r="C237" s="257" t="s">
        <v>6131</v>
      </c>
      <c r="D237" s="257" t="s">
        <v>6132</v>
      </c>
      <c r="E237" s="143">
        <v>48</v>
      </c>
      <c r="F237" s="143">
        <f t="shared" ref="F237:F240" si="82">20/E237</f>
        <v>0.41666666666666669</v>
      </c>
      <c r="G237" s="149">
        <f t="shared" ref="G237:G240" si="83">F237*3600</f>
        <v>1500</v>
      </c>
      <c r="H237" s="144">
        <v>44376</v>
      </c>
    </row>
    <row r="238" spans="1:8" ht="15.5" x14ac:dyDescent="0.35">
      <c r="A238" s="261" t="s">
        <v>13</v>
      </c>
      <c r="B238" s="261"/>
      <c r="C238" s="257" t="s">
        <v>6131</v>
      </c>
      <c r="D238" s="257" t="s">
        <v>6132</v>
      </c>
      <c r="E238" s="143">
        <v>49</v>
      </c>
      <c r="F238" s="143">
        <f t="shared" si="82"/>
        <v>0.40816326530612246</v>
      </c>
      <c r="G238" s="143">
        <f t="shared" si="83"/>
        <v>1469.387755102041</v>
      </c>
      <c r="H238" s="144">
        <v>44271</v>
      </c>
    </row>
    <row r="239" spans="1:8" ht="15.5" x14ac:dyDescent="0.35">
      <c r="A239" s="261" t="s">
        <v>13</v>
      </c>
      <c r="B239" s="261"/>
      <c r="C239" s="257" t="s">
        <v>6131</v>
      </c>
      <c r="D239" s="257" t="s">
        <v>6132</v>
      </c>
      <c r="E239" s="143">
        <v>53</v>
      </c>
      <c r="F239" s="143">
        <f t="shared" si="82"/>
        <v>0.37735849056603776</v>
      </c>
      <c r="G239" s="149">
        <f t="shared" si="83"/>
        <v>1358.490566037736</v>
      </c>
      <c r="H239" s="144">
        <v>44159</v>
      </c>
    </row>
    <row r="240" spans="1:8" ht="15.5" x14ac:dyDescent="0.35">
      <c r="A240" s="261" t="s">
        <v>13</v>
      </c>
      <c r="B240" s="261"/>
      <c r="C240" s="257" t="s">
        <v>6131</v>
      </c>
      <c r="D240" s="257" t="s">
        <v>6132</v>
      </c>
      <c r="E240" s="143">
        <v>49</v>
      </c>
      <c r="F240" s="143">
        <f t="shared" si="82"/>
        <v>0.40816326530612246</v>
      </c>
      <c r="G240" s="143">
        <f t="shared" si="83"/>
        <v>1469.387755102041</v>
      </c>
      <c r="H240" s="144">
        <v>44051</v>
      </c>
    </row>
    <row r="241" spans="1:8" ht="15.5" x14ac:dyDescent="0.35">
      <c r="A241" s="261" t="s">
        <v>13</v>
      </c>
      <c r="B241" s="261"/>
      <c r="C241" s="257" t="s">
        <v>6133</v>
      </c>
      <c r="D241" s="257" t="s">
        <v>6134</v>
      </c>
      <c r="E241" s="143">
        <v>47</v>
      </c>
      <c r="F241" s="143">
        <f t="shared" ref="F241:F244" si="84">20/E241</f>
        <v>0.42553191489361702</v>
      </c>
      <c r="G241" s="143">
        <f t="shared" ref="G241:G244" si="85">F241*3600</f>
        <v>1531.9148936170213</v>
      </c>
      <c r="H241" s="144">
        <v>44377</v>
      </c>
    </row>
    <row r="242" spans="1:8" ht="15.5" x14ac:dyDescent="0.35">
      <c r="A242" s="261" t="s">
        <v>13</v>
      </c>
      <c r="B242" s="261"/>
      <c r="C242" s="257" t="s">
        <v>6133</v>
      </c>
      <c r="D242" s="257" t="s">
        <v>6134</v>
      </c>
      <c r="E242" s="143">
        <v>53</v>
      </c>
      <c r="F242" s="143">
        <f t="shared" si="84"/>
        <v>0.37735849056603776</v>
      </c>
      <c r="G242" s="143">
        <f t="shared" si="85"/>
        <v>1358.490566037736</v>
      </c>
      <c r="H242" s="144">
        <v>44272</v>
      </c>
    </row>
    <row r="243" spans="1:8" ht="15.5" x14ac:dyDescent="0.35">
      <c r="A243" s="261" t="s">
        <v>13</v>
      </c>
      <c r="B243" s="261"/>
      <c r="C243" s="257" t="s">
        <v>6133</v>
      </c>
      <c r="D243" s="257" t="s">
        <v>6134</v>
      </c>
      <c r="E243" s="143">
        <v>57</v>
      </c>
      <c r="F243" s="143">
        <f t="shared" si="84"/>
        <v>0.35087719298245612</v>
      </c>
      <c r="G243" s="143">
        <f t="shared" si="85"/>
        <v>1263.1578947368421</v>
      </c>
      <c r="H243" s="144">
        <v>44161</v>
      </c>
    </row>
    <row r="244" spans="1:8" ht="15.5" x14ac:dyDescent="0.35">
      <c r="A244" s="261" t="s">
        <v>13</v>
      </c>
      <c r="B244" s="261"/>
      <c r="C244" s="257" t="s">
        <v>6133</v>
      </c>
      <c r="D244" s="257" t="s">
        <v>6134</v>
      </c>
      <c r="E244" s="143">
        <v>38</v>
      </c>
      <c r="F244" s="143">
        <f t="shared" si="84"/>
        <v>0.52631578947368418</v>
      </c>
      <c r="G244" s="143">
        <f t="shared" si="85"/>
        <v>1894.7368421052631</v>
      </c>
      <c r="H244" s="144">
        <v>44050</v>
      </c>
    </row>
    <row r="245" spans="1:8" ht="15.5" x14ac:dyDescent="0.35">
      <c r="A245" s="259" t="s">
        <v>14</v>
      </c>
      <c r="B245" s="259"/>
      <c r="C245" s="256" t="s">
        <v>6967</v>
      </c>
      <c r="D245" s="256" t="s">
        <v>6968</v>
      </c>
      <c r="E245" s="147">
        <v>56</v>
      </c>
      <c r="F245" s="147">
        <f t="shared" ref="F245:F248" si="86">20/E245</f>
        <v>0.35714285714285715</v>
      </c>
      <c r="G245" s="151">
        <f t="shared" ref="G245:G248" si="87">F245*3600</f>
        <v>1285.7142857142858</v>
      </c>
      <c r="H245" s="148">
        <v>44376</v>
      </c>
    </row>
    <row r="246" spans="1:8" ht="15.5" x14ac:dyDescent="0.35">
      <c r="A246" s="259" t="s">
        <v>14</v>
      </c>
      <c r="B246" s="259"/>
      <c r="C246" s="256" t="s">
        <v>6967</v>
      </c>
      <c r="D246" s="256" t="s">
        <v>6968</v>
      </c>
      <c r="E246" s="147">
        <v>55</v>
      </c>
      <c r="F246" s="147">
        <f t="shared" si="86"/>
        <v>0.36363636363636365</v>
      </c>
      <c r="G246" s="151">
        <f t="shared" si="87"/>
        <v>1309.0909090909092</v>
      </c>
      <c r="H246" s="148">
        <v>44286</v>
      </c>
    </row>
    <row r="247" spans="1:8" ht="15.5" x14ac:dyDescent="0.35">
      <c r="A247" s="259" t="s">
        <v>14</v>
      </c>
      <c r="B247" s="259"/>
      <c r="C247" s="256" t="s">
        <v>6967</v>
      </c>
      <c r="D247" s="256" t="s">
        <v>6968</v>
      </c>
      <c r="E247" s="147">
        <v>61</v>
      </c>
      <c r="F247" s="147">
        <f t="shared" si="86"/>
        <v>0.32786885245901637</v>
      </c>
      <c r="G247" s="151">
        <f t="shared" si="87"/>
        <v>1180.327868852459</v>
      </c>
      <c r="H247" s="148">
        <v>44159</v>
      </c>
    </row>
    <row r="248" spans="1:8" ht="15.5" x14ac:dyDescent="0.35">
      <c r="A248" s="259" t="s">
        <v>14</v>
      </c>
      <c r="B248" s="259"/>
      <c r="C248" s="256" t="s">
        <v>6967</v>
      </c>
      <c r="D248" s="256" t="s">
        <v>6968</v>
      </c>
      <c r="E248" s="147">
        <v>45</v>
      </c>
      <c r="F248" s="147">
        <f t="shared" si="86"/>
        <v>0.44444444444444442</v>
      </c>
      <c r="G248" s="151">
        <f t="shared" si="87"/>
        <v>1600</v>
      </c>
      <c r="H248" s="148">
        <v>44050</v>
      </c>
    </row>
    <row r="249" spans="1:8" ht="15.5" x14ac:dyDescent="0.35">
      <c r="A249" s="259" t="s">
        <v>14</v>
      </c>
      <c r="B249" s="259"/>
      <c r="C249" s="256" t="s">
        <v>6970</v>
      </c>
      <c r="D249" s="256" t="s">
        <v>9373</v>
      </c>
      <c r="E249" s="147">
        <v>49</v>
      </c>
      <c r="F249" s="147">
        <f t="shared" ref="F249" si="88">20/E249</f>
        <v>0.40816326530612246</v>
      </c>
      <c r="G249" s="151">
        <f t="shared" ref="G249" si="89">F249*3600</f>
        <v>1469.387755102041</v>
      </c>
      <c r="H249" s="148">
        <v>44370</v>
      </c>
    </row>
    <row r="250" spans="1:8" ht="15.5" x14ac:dyDescent="0.35">
      <c r="A250" s="259" t="s">
        <v>14</v>
      </c>
      <c r="B250" s="259"/>
      <c r="C250" s="256" t="s">
        <v>6970</v>
      </c>
      <c r="D250" s="256" t="s">
        <v>9373</v>
      </c>
      <c r="E250" s="147">
        <v>48</v>
      </c>
      <c r="F250" s="147">
        <f t="shared" ref="F250:F252" si="90">20/E250</f>
        <v>0.41666666666666669</v>
      </c>
      <c r="G250" s="151">
        <f t="shared" ref="G250:G252" si="91">F250*3600</f>
        <v>1500</v>
      </c>
      <c r="H250" s="148">
        <v>44273</v>
      </c>
    </row>
    <row r="251" spans="1:8" ht="15.5" x14ac:dyDescent="0.35">
      <c r="A251" s="259" t="s">
        <v>14</v>
      </c>
      <c r="B251" s="259"/>
      <c r="C251" s="256" t="s">
        <v>6970</v>
      </c>
      <c r="D251" s="256" t="s">
        <v>9373</v>
      </c>
      <c r="E251" s="147">
        <v>58</v>
      </c>
      <c r="F251" s="147">
        <f t="shared" si="90"/>
        <v>0.34482758620689657</v>
      </c>
      <c r="G251" s="151">
        <f t="shared" si="91"/>
        <v>1241.3793103448277</v>
      </c>
      <c r="H251" s="148">
        <v>44158</v>
      </c>
    </row>
    <row r="252" spans="1:8" ht="15.5" x14ac:dyDescent="0.35">
      <c r="A252" s="259" t="s">
        <v>14</v>
      </c>
      <c r="B252" s="259"/>
      <c r="C252" s="256" t="s">
        <v>6970</v>
      </c>
      <c r="D252" s="256" t="s">
        <v>9373</v>
      </c>
      <c r="E252" s="147">
        <v>49</v>
      </c>
      <c r="F252" s="147">
        <f t="shared" si="90"/>
        <v>0.40816326530612246</v>
      </c>
      <c r="G252" s="151">
        <f t="shared" si="91"/>
        <v>1469.387755102041</v>
      </c>
      <c r="H252" s="148">
        <v>44084</v>
      </c>
    </row>
    <row r="253" spans="1:8" ht="15.5" x14ac:dyDescent="0.35">
      <c r="A253" s="259" t="s">
        <v>14</v>
      </c>
      <c r="B253" s="259"/>
      <c r="C253" s="256" t="s">
        <v>6972</v>
      </c>
      <c r="D253" s="256" t="s">
        <v>6973</v>
      </c>
      <c r="E253" s="147">
        <v>50</v>
      </c>
      <c r="F253" s="147">
        <f t="shared" ref="F253:F256" si="92">20/E253</f>
        <v>0.4</v>
      </c>
      <c r="G253" s="147">
        <f t="shared" ref="G253:G256" si="93">F253*3600</f>
        <v>1440</v>
      </c>
      <c r="H253" s="148">
        <v>44376</v>
      </c>
    </row>
    <row r="254" spans="1:8" ht="15.5" x14ac:dyDescent="0.35">
      <c r="A254" s="259" t="s">
        <v>14</v>
      </c>
      <c r="B254" s="259"/>
      <c r="C254" s="256" t="s">
        <v>6972</v>
      </c>
      <c r="D254" s="256" t="s">
        <v>6973</v>
      </c>
      <c r="E254" s="147">
        <v>49</v>
      </c>
      <c r="F254" s="147">
        <f t="shared" si="92"/>
        <v>0.40816326530612246</v>
      </c>
      <c r="G254" s="147">
        <f t="shared" si="93"/>
        <v>1469.387755102041</v>
      </c>
      <c r="H254" s="148">
        <v>44272</v>
      </c>
    </row>
    <row r="255" spans="1:8" ht="15.5" x14ac:dyDescent="0.35">
      <c r="A255" s="259" t="s">
        <v>14</v>
      </c>
      <c r="B255" s="259"/>
      <c r="C255" s="256" t="s">
        <v>6972</v>
      </c>
      <c r="D255" s="256" t="s">
        <v>6973</v>
      </c>
      <c r="E255" s="147">
        <v>69</v>
      </c>
      <c r="F255" s="147">
        <f t="shared" si="92"/>
        <v>0.28985507246376813</v>
      </c>
      <c r="G255" s="147">
        <f t="shared" si="93"/>
        <v>1043.4782608695652</v>
      </c>
      <c r="H255" s="148">
        <v>44159</v>
      </c>
    </row>
    <row r="256" spans="1:8" ht="15.5" x14ac:dyDescent="0.35">
      <c r="A256" s="259" t="s">
        <v>14</v>
      </c>
      <c r="B256" s="259"/>
      <c r="C256" s="256" t="s">
        <v>6972</v>
      </c>
      <c r="D256" s="256" t="s">
        <v>6973</v>
      </c>
      <c r="E256" s="147">
        <v>50</v>
      </c>
      <c r="F256" s="147">
        <f t="shared" si="92"/>
        <v>0.4</v>
      </c>
      <c r="G256" s="147">
        <f t="shared" si="93"/>
        <v>1440</v>
      </c>
      <c r="H256" s="148">
        <v>44050</v>
      </c>
    </row>
    <row r="257" spans="1:8" ht="15.5" x14ac:dyDescent="0.35">
      <c r="A257" s="259" t="s">
        <v>14</v>
      </c>
      <c r="B257" s="259"/>
      <c r="C257" s="256" t="s">
        <v>6974</v>
      </c>
      <c r="D257" s="256" t="s">
        <v>6975</v>
      </c>
      <c r="E257" s="147">
        <v>53</v>
      </c>
      <c r="F257" s="180">
        <f t="shared" ref="F257:F260" si="94">20/E257</f>
        <v>0.37735849056603776</v>
      </c>
      <c r="G257" s="151">
        <f t="shared" ref="G257:G260" si="95">F257*3600</f>
        <v>1358.490566037736</v>
      </c>
      <c r="H257" s="148">
        <v>44376</v>
      </c>
    </row>
    <row r="258" spans="1:8" ht="15.5" x14ac:dyDescent="0.35">
      <c r="A258" s="259" t="s">
        <v>14</v>
      </c>
      <c r="B258" s="259"/>
      <c r="C258" s="256" t="s">
        <v>6974</v>
      </c>
      <c r="D258" s="256" t="s">
        <v>6975</v>
      </c>
      <c r="E258" s="147">
        <v>47</v>
      </c>
      <c r="F258" s="180">
        <f t="shared" si="94"/>
        <v>0.42553191489361702</v>
      </c>
      <c r="G258" s="147">
        <f t="shared" si="95"/>
        <v>1531.9148936170213</v>
      </c>
      <c r="H258" s="148">
        <v>44284</v>
      </c>
    </row>
    <row r="259" spans="1:8" ht="15.5" x14ac:dyDescent="0.35">
      <c r="A259" s="259" t="s">
        <v>14</v>
      </c>
      <c r="B259" s="259"/>
      <c r="C259" s="256" t="s">
        <v>6974</v>
      </c>
      <c r="D259" s="256" t="s">
        <v>6975</v>
      </c>
      <c r="E259" s="147">
        <v>67</v>
      </c>
      <c r="F259" s="180">
        <f t="shared" si="94"/>
        <v>0.29850746268656714</v>
      </c>
      <c r="G259" s="151">
        <f t="shared" si="95"/>
        <v>1074.6268656716418</v>
      </c>
      <c r="H259" s="148">
        <v>44159</v>
      </c>
    </row>
    <row r="260" spans="1:8" ht="15.5" x14ac:dyDescent="0.35">
      <c r="A260" s="259" t="s">
        <v>14</v>
      </c>
      <c r="B260" s="259"/>
      <c r="C260" s="256" t="s">
        <v>6974</v>
      </c>
      <c r="D260" s="256" t="s">
        <v>6975</v>
      </c>
      <c r="E260" s="147">
        <v>47</v>
      </c>
      <c r="F260" s="180">
        <f t="shared" si="94"/>
        <v>0.42553191489361702</v>
      </c>
      <c r="G260" s="147">
        <f t="shared" si="95"/>
        <v>1531.9148936170213</v>
      </c>
      <c r="H260" s="148">
        <v>44050</v>
      </c>
    </row>
    <row r="261" spans="1:8" ht="15.5" x14ac:dyDescent="0.35">
      <c r="A261" s="259" t="s">
        <v>14</v>
      </c>
      <c r="B261" s="259"/>
      <c r="C261" s="256" t="s">
        <v>6976</v>
      </c>
      <c r="D261" s="256" t="s">
        <v>6977</v>
      </c>
      <c r="E261" s="147">
        <v>49</v>
      </c>
      <c r="F261" s="147">
        <f t="shared" ref="F261:F264" si="96">20/E261</f>
        <v>0.40816326530612246</v>
      </c>
      <c r="G261" s="147">
        <f t="shared" ref="G261:G264" si="97">F261*3600</f>
        <v>1469.387755102041</v>
      </c>
      <c r="H261" s="148">
        <v>44308</v>
      </c>
    </row>
    <row r="262" spans="1:8" ht="15.5" x14ac:dyDescent="0.35">
      <c r="A262" s="259" t="s">
        <v>14</v>
      </c>
      <c r="B262" s="259"/>
      <c r="C262" s="256" t="s">
        <v>6976</v>
      </c>
      <c r="D262" s="256" t="s">
        <v>6977</v>
      </c>
      <c r="E262" s="147">
        <v>52</v>
      </c>
      <c r="F262" s="147">
        <f t="shared" si="96"/>
        <v>0.38461538461538464</v>
      </c>
      <c r="G262" s="147">
        <f t="shared" si="97"/>
        <v>1384.6153846153848</v>
      </c>
      <c r="H262" s="148">
        <v>44376</v>
      </c>
    </row>
    <row r="263" spans="1:8" ht="15.5" x14ac:dyDescent="0.35">
      <c r="A263" s="259" t="s">
        <v>14</v>
      </c>
      <c r="B263" s="259"/>
      <c r="C263" s="256" t="s">
        <v>6976</v>
      </c>
      <c r="D263" s="256" t="s">
        <v>6977</v>
      </c>
      <c r="E263" s="147">
        <v>59</v>
      </c>
      <c r="F263" s="147">
        <f t="shared" si="96"/>
        <v>0.33898305084745761</v>
      </c>
      <c r="G263" s="147">
        <f t="shared" si="97"/>
        <v>1220.3389830508474</v>
      </c>
      <c r="H263" s="148">
        <v>44160</v>
      </c>
    </row>
    <row r="264" spans="1:8" ht="15.5" x14ac:dyDescent="0.35">
      <c r="A264" s="259" t="s">
        <v>14</v>
      </c>
      <c r="B264" s="259"/>
      <c r="C264" s="256" t="s">
        <v>6976</v>
      </c>
      <c r="D264" s="256" t="s">
        <v>6977</v>
      </c>
      <c r="E264" s="147">
        <v>47</v>
      </c>
      <c r="F264" s="147">
        <f t="shared" si="96"/>
        <v>0.42553191489361702</v>
      </c>
      <c r="G264" s="147">
        <f t="shared" si="97"/>
        <v>1531.9148936170213</v>
      </c>
      <c r="H264" s="148">
        <v>44051</v>
      </c>
    </row>
    <row r="265" spans="1:8" ht="15.5" x14ac:dyDescent="0.35">
      <c r="A265" s="259" t="s">
        <v>14</v>
      </c>
      <c r="B265" s="259"/>
      <c r="C265" s="256" t="s">
        <v>6978</v>
      </c>
      <c r="D265" s="256" t="s">
        <v>6979</v>
      </c>
      <c r="E265" s="147">
        <v>48</v>
      </c>
      <c r="F265" s="147">
        <f t="shared" ref="F265:F268" si="98">20/E265</f>
        <v>0.41666666666666669</v>
      </c>
      <c r="G265" s="147">
        <f t="shared" ref="G265:G268" si="99">F265*3600</f>
        <v>1500</v>
      </c>
      <c r="H265" s="148">
        <v>44370</v>
      </c>
    </row>
    <row r="266" spans="1:8" ht="15.5" x14ac:dyDescent="0.35">
      <c r="A266" s="259" t="s">
        <v>14</v>
      </c>
      <c r="B266" s="259"/>
      <c r="C266" s="256" t="s">
        <v>6978</v>
      </c>
      <c r="D266" s="256" t="s">
        <v>6979</v>
      </c>
      <c r="E266" s="147">
        <v>50</v>
      </c>
      <c r="F266" s="147">
        <f t="shared" si="98"/>
        <v>0.4</v>
      </c>
      <c r="G266" s="147">
        <f t="shared" si="99"/>
        <v>1440</v>
      </c>
      <c r="H266" s="148">
        <v>44273</v>
      </c>
    </row>
    <row r="267" spans="1:8" ht="15.5" x14ac:dyDescent="0.35">
      <c r="A267" s="259" t="s">
        <v>14</v>
      </c>
      <c r="B267" s="259"/>
      <c r="C267" s="256" t="s">
        <v>6978</v>
      </c>
      <c r="D267" s="256" t="s">
        <v>6979</v>
      </c>
      <c r="E267" s="147">
        <v>51</v>
      </c>
      <c r="F267" s="147">
        <f t="shared" si="98"/>
        <v>0.39215686274509803</v>
      </c>
      <c r="G267" s="147">
        <f t="shared" si="99"/>
        <v>1411.7647058823529</v>
      </c>
      <c r="H267" s="148">
        <v>44158</v>
      </c>
    </row>
    <row r="268" spans="1:8" ht="15.5" x14ac:dyDescent="0.35">
      <c r="A268" s="259" t="s">
        <v>14</v>
      </c>
      <c r="B268" s="259"/>
      <c r="C268" s="256" t="s">
        <v>6978</v>
      </c>
      <c r="D268" s="256" t="s">
        <v>6979</v>
      </c>
      <c r="E268" s="147">
        <v>45</v>
      </c>
      <c r="F268" s="147">
        <f t="shared" si="98"/>
        <v>0.44444444444444442</v>
      </c>
      <c r="G268" s="147">
        <f t="shared" si="99"/>
        <v>1600</v>
      </c>
      <c r="H268" s="148">
        <v>44055</v>
      </c>
    </row>
    <row r="269" spans="1:8" ht="15.5" x14ac:dyDescent="0.35">
      <c r="A269" s="259" t="s">
        <v>14</v>
      </c>
      <c r="B269" s="259"/>
      <c r="C269" s="256" t="s">
        <v>6980</v>
      </c>
      <c r="D269" s="256" t="s">
        <v>6981</v>
      </c>
      <c r="E269" s="147">
        <v>49</v>
      </c>
      <c r="F269" s="147">
        <f t="shared" ref="F269:F272" si="100">20/E269</f>
        <v>0.40816326530612246</v>
      </c>
      <c r="G269" s="151">
        <f t="shared" ref="G269:G272" si="101">F269*3600</f>
        <v>1469.387755102041</v>
      </c>
      <c r="H269" s="148">
        <v>44376</v>
      </c>
    </row>
    <row r="270" spans="1:8" ht="15.5" x14ac:dyDescent="0.35">
      <c r="A270" s="259" t="s">
        <v>14</v>
      </c>
      <c r="B270" s="259"/>
      <c r="C270" s="256" t="s">
        <v>6980</v>
      </c>
      <c r="D270" s="256" t="s">
        <v>6981</v>
      </c>
      <c r="E270" s="147">
        <v>58</v>
      </c>
      <c r="F270" s="147">
        <f t="shared" si="100"/>
        <v>0.34482758620689657</v>
      </c>
      <c r="G270" s="147">
        <f t="shared" si="101"/>
        <v>1241.3793103448277</v>
      </c>
      <c r="H270" s="148">
        <v>44281</v>
      </c>
    </row>
    <row r="271" spans="1:8" ht="15.5" x14ac:dyDescent="0.35">
      <c r="A271" s="259" t="s">
        <v>14</v>
      </c>
      <c r="B271" s="259"/>
      <c r="C271" s="256" t="s">
        <v>6980</v>
      </c>
      <c r="D271" s="256" t="s">
        <v>6981</v>
      </c>
      <c r="E271" s="147">
        <v>70</v>
      </c>
      <c r="F271" s="147">
        <f t="shared" si="100"/>
        <v>0.2857142857142857</v>
      </c>
      <c r="G271" s="151">
        <f t="shared" si="101"/>
        <v>1028.5714285714284</v>
      </c>
      <c r="H271" s="148">
        <v>44159</v>
      </c>
    </row>
    <row r="272" spans="1:8" ht="15.5" x14ac:dyDescent="0.35">
      <c r="A272" s="259" t="s">
        <v>14</v>
      </c>
      <c r="B272" s="259"/>
      <c r="C272" s="256" t="s">
        <v>6980</v>
      </c>
      <c r="D272" s="256" t="s">
        <v>6981</v>
      </c>
      <c r="E272" s="147">
        <v>48</v>
      </c>
      <c r="F272" s="147">
        <f t="shared" si="100"/>
        <v>0.41666666666666669</v>
      </c>
      <c r="G272" s="147">
        <f t="shared" si="101"/>
        <v>1500</v>
      </c>
      <c r="H272" s="148">
        <v>44051</v>
      </c>
    </row>
    <row r="273" spans="1:8" ht="15.5" x14ac:dyDescent="0.35">
      <c r="A273" s="259" t="s">
        <v>14</v>
      </c>
      <c r="B273" s="259"/>
      <c r="C273" s="256" t="s">
        <v>6982</v>
      </c>
      <c r="D273" s="256" t="s">
        <v>6983</v>
      </c>
      <c r="E273" s="147">
        <v>52</v>
      </c>
      <c r="F273" s="147">
        <f t="shared" ref="F273" si="102">20/E273</f>
        <v>0.38461538461538464</v>
      </c>
      <c r="G273" s="147">
        <f t="shared" ref="G273" si="103">F273*3600</f>
        <v>1384.6153846153848</v>
      </c>
      <c r="H273" s="148">
        <v>44376</v>
      </c>
    </row>
    <row r="274" spans="1:8" ht="15.5" x14ac:dyDescent="0.35">
      <c r="A274" s="259" t="s">
        <v>14</v>
      </c>
      <c r="B274" s="259"/>
      <c r="C274" s="256" t="s">
        <v>6982</v>
      </c>
      <c r="D274" s="256" t="s">
        <v>6983</v>
      </c>
      <c r="E274" s="147">
        <v>50</v>
      </c>
      <c r="F274" s="147">
        <f t="shared" ref="F274:F277" si="104">20/E274</f>
        <v>0.4</v>
      </c>
      <c r="G274" s="151">
        <f t="shared" ref="G274:G277" si="105">F274*3600</f>
        <v>1440</v>
      </c>
      <c r="H274" s="148">
        <v>44277</v>
      </c>
    </row>
    <row r="275" spans="1:8" ht="15.5" x14ac:dyDescent="0.35">
      <c r="A275" s="259" t="s">
        <v>14</v>
      </c>
      <c r="B275" s="259"/>
      <c r="C275" s="256" t="s">
        <v>6982</v>
      </c>
      <c r="D275" s="256" t="s">
        <v>6983</v>
      </c>
      <c r="E275" s="147">
        <v>39</v>
      </c>
      <c r="F275" s="147">
        <f t="shared" si="104"/>
        <v>0.51282051282051277</v>
      </c>
      <c r="G275" s="147">
        <f t="shared" si="105"/>
        <v>1846.153846153846</v>
      </c>
      <c r="H275" s="148">
        <v>44172</v>
      </c>
    </row>
    <row r="276" spans="1:8" ht="15.5" x14ac:dyDescent="0.35">
      <c r="A276" s="259" t="s">
        <v>14</v>
      </c>
      <c r="B276" s="259"/>
      <c r="C276" s="256" t="s">
        <v>6982</v>
      </c>
      <c r="D276" s="256" t="s">
        <v>6983</v>
      </c>
      <c r="E276" s="147">
        <v>69</v>
      </c>
      <c r="F276" s="147">
        <f t="shared" si="104"/>
        <v>0.28985507246376813</v>
      </c>
      <c r="G276" s="147">
        <f t="shared" si="105"/>
        <v>1043.4782608695652</v>
      </c>
      <c r="H276" s="148">
        <v>44159</v>
      </c>
    </row>
    <row r="277" spans="1:8" ht="15.5" x14ac:dyDescent="0.35">
      <c r="A277" s="259" t="s">
        <v>14</v>
      </c>
      <c r="B277" s="259"/>
      <c r="C277" s="256" t="s">
        <v>6982</v>
      </c>
      <c r="D277" s="256" t="s">
        <v>6983</v>
      </c>
      <c r="E277" s="147">
        <v>50</v>
      </c>
      <c r="F277" s="147">
        <f t="shared" si="104"/>
        <v>0.4</v>
      </c>
      <c r="G277" s="151">
        <f t="shared" si="105"/>
        <v>1440</v>
      </c>
      <c r="H277" s="148">
        <v>44051</v>
      </c>
    </row>
    <row r="278" spans="1:8" ht="15.5" x14ac:dyDescent="0.35">
      <c r="A278" s="260" t="s">
        <v>15</v>
      </c>
      <c r="B278" s="260"/>
      <c r="C278" s="255" t="s">
        <v>7830</v>
      </c>
      <c r="D278" s="255" t="s">
        <v>7831</v>
      </c>
      <c r="E278" s="145">
        <v>47</v>
      </c>
      <c r="F278" s="145">
        <f t="shared" ref="F278:F282" si="106">20/E278</f>
        <v>0.42553191489361702</v>
      </c>
      <c r="G278" s="150">
        <f t="shared" ref="G278:G282" si="107">F278*3600</f>
        <v>1531.9148936170213</v>
      </c>
      <c r="H278" s="146">
        <v>44376</v>
      </c>
    </row>
    <row r="279" spans="1:8" ht="15.5" x14ac:dyDescent="0.35">
      <c r="A279" s="260" t="s">
        <v>15</v>
      </c>
      <c r="B279" s="260"/>
      <c r="C279" s="255" t="s">
        <v>7830</v>
      </c>
      <c r="D279" s="255" t="s">
        <v>7831</v>
      </c>
      <c r="E279" s="145">
        <v>50</v>
      </c>
      <c r="F279" s="145">
        <f t="shared" si="106"/>
        <v>0.4</v>
      </c>
      <c r="G279" s="150">
        <f t="shared" si="107"/>
        <v>1440</v>
      </c>
      <c r="H279" s="146">
        <v>44281</v>
      </c>
    </row>
    <row r="280" spans="1:8" ht="15.5" x14ac:dyDescent="0.35">
      <c r="A280" s="260" t="s">
        <v>15</v>
      </c>
      <c r="B280" s="260"/>
      <c r="C280" s="255" t="s">
        <v>7830</v>
      </c>
      <c r="D280" s="255" t="s">
        <v>7831</v>
      </c>
      <c r="E280" s="145">
        <v>56</v>
      </c>
      <c r="F280" s="145">
        <f t="shared" si="106"/>
        <v>0.35714285714285715</v>
      </c>
      <c r="G280" s="150">
        <f t="shared" si="107"/>
        <v>1285.7142857142858</v>
      </c>
      <c r="H280" s="146">
        <v>44172</v>
      </c>
    </row>
    <row r="281" spans="1:8" ht="15.5" x14ac:dyDescent="0.35">
      <c r="A281" s="260" t="s">
        <v>15</v>
      </c>
      <c r="B281" s="260"/>
      <c r="C281" s="255" t="s">
        <v>7830</v>
      </c>
      <c r="D281" s="255" t="s">
        <v>7831</v>
      </c>
      <c r="E281" s="145">
        <v>65</v>
      </c>
      <c r="F281" s="145">
        <f t="shared" si="106"/>
        <v>0.30769230769230771</v>
      </c>
      <c r="G281" s="150">
        <f t="shared" si="107"/>
        <v>1107.6923076923078</v>
      </c>
      <c r="H281" s="146">
        <v>44159</v>
      </c>
    </row>
    <row r="282" spans="1:8" ht="15.5" x14ac:dyDescent="0.35">
      <c r="A282" s="260" t="s">
        <v>15</v>
      </c>
      <c r="B282" s="260"/>
      <c r="C282" s="255" t="s">
        <v>7830</v>
      </c>
      <c r="D282" s="255" t="s">
        <v>7831</v>
      </c>
      <c r="E282" s="145">
        <v>48</v>
      </c>
      <c r="F282" s="145">
        <f t="shared" si="106"/>
        <v>0.41666666666666669</v>
      </c>
      <c r="G282" s="150">
        <f t="shared" si="107"/>
        <v>1500</v>
      </c>
      <c r="H282" s="146">
        <v>44050</v>
      </c>
    </row>
    <row r="283" spans="1:8" ht="15.5" x14ac:dyDescent="0.35">
      <c r="A283" s="260" t="s">
        <v>15</v>
      </c>
      <c r="B283" s="260"/>
      <c r="C283" s="255" t="s">
        <v>7833</v>
      </c>
      <c r="D283" s="255" t="s">
        <v>7834</v>
      </c>
      <c r="E283" s="145">
        <v>50</v>
      </c>
      <c r="F283" s="145">
        <f t="shared" ref="F283:F287" si="108">20/E283</f>
        <v>0.4</v>
      </c>
      <c r="G283" s="150">
        <f t="shared" ref="G283:G287" si="109">F283*3600</f>
        <v>1440</v>
      </c>
      <c r="H283" s="146">
        <v>44377</v>
      </c>
    </row>
    <row r="284" spans="1:8" ht="15.5" x14ac:dyDescent="0.35">
      <c r="A284" s="260" t="s">
        <v>15</v>
      </c>
      <c r="B284" s="260"/>
      <c r="C284" s="255" t="s">
        <v>7833</v>
      </c>
      <c r="D284" s="255" t="s">
        <v>7834</v>
      </c>
      <c r="E284" s="145">
        <v>55</v>
      </c>
      <c r="F284" s="145">
        <f t="shared" si="108"/>
        <v>0.36363636363636365</v>
      </c>
      <c r="G284" s="150">
        <f t="shared" si="109"/>
        <v>1309.0909090909092</v>
      </c>
      <c r="H284" s="146">
        <v>44277</v>
      </c>
    </row>
    <row r="285" spans="1:8" ht="15.5" x14ac:dyDescent="0.35">
      <c r="A285" s="260" t="s">
        <v>15</v>
      </c>
      <c r="B285" s="260"/>
      <c r="C285" s="255" t="s">
        <v>7833</v>
      </c>
      <c r="D285" s="255" t="s">
        <v>7834</v>
      </c>
      <c r="E285" s="145"/>
      <c r="F285" s="145"/>
      <c r="G285" s="150"/>
      <c r="H285" s="146">
        <v>44127</v>
      </c>
    </row>
    <row r="286" spans="1:8" ht="15.5" x14ac:dyDescent="0.35">
      <c r="A286" s="260" t="s">
        <v>15</v>
      </c>
      <c r="B286" s="260"/>
      <c r="C286" s="255" t="s">
        <v>7833</v>
      </c>
      <c r="D286" s="255" t="s">
        <v>7834</v>
      </c>
      <c r="E286" s="145">
        <v>70</v>
      </c>
      <c r="F286" s="145">
        <f t="shared" si="108"/>
        <v>0.2857142857142857</v>
      </c>
      <c r="G286" s="150">
        <f t="shared" si="109"/>
        <v>1028.5714285714284</v>
      </c>
      <c r="H286" s="146">
        <v>44159</v>
      </c>
    </row>
    <row r="287" spans="1:8" ht="15.5" x14ac:dyDescent="0.35">
      <c r="A287" s="260" t="s">
        <v>15</v>
      </c>
      <c r="B287" s="260"/>
      <c r="C287" s="255" t="s">
        <v>7833</v>
      </c>
      <c r="D287" s="255" t="s">
        <v>7834</v>
      </c>
      <c r="E287" s="145">
        <v>47</v>
      </c>
      <c r="F287" s="145">
        <f t="shared" si="108"/>
        <v>0.42553191489361702</v>
      </c>
      <c r="G287" s="150">
        <f t="shared" si="109"/>
        <v>1531.9148936170213</v>
      </c>
      <c r="H287" s="146">
        <v>44055</v>
      </c>
    </row>
    <row r="288" spans="1:8" ht="15.5" x14ac:dyDescent="0.35">
      <c r="A288" s="260" t="s">
        <v>15</v>
      </c>
      <c r="B288" s="260"/>
      <c r="C288" s="255" t="s">
        <v>7835</v>
      </c>
      <c r="D288" s="255" t="s">
        <v>7836</v>
      </c>
      <c r="E288" s="145">
        <v>48</v>
      </c>
      <c r="F288" s="145">
        <f t="shared" ref="F288:F291" si="110">20/E288</f>
        <v>0.41666666666666669</v>
      </c>
      <c r="G288" s="145">
        <f t="shared" ref="G288:G291" si="111">F288*3600</f>
        <v>1500</v>
      </c>
      <c r="H288" s="146">
        <v>44376</v>
      </c>
    </row>
    <row r="289" spans="1:8" ht="15.5" x14ac:dyDescent="0.35">
      <c r="A289" s="260" t="s">
        <v>15</v>
      </c>
      <c r="B289" s="260"/>
      <c r="C289" s="255" t="s">
        <v>7835</v>
      </c>
      <c r="D289" s="255" t="s">
        <v>7836</v>
      </c>
      <c r="E289" s="145">
        <v>48</v>
      </c>
      <c r="F289" s="145">
        <f t="shared" si="110"/>
        <v>0.41666666666666669</v>
      </c>
      <c r="G289" s="145">
        <f t="shared" si="111"/>
        <v>1500</v>
      </c>
      <c r="H289" s="146">
        <v>44281</v>
      </c>
    </row>
    <row r="290" spans="1:8" ht="15.5" x14ac:dyDescent="0.35">
      <c r="A290" s="260" t="s">
        <v>15</v>
      </c>
      <c r="B290" s="260"/>
      <c r="C290" s="255" t="s">
        <v>7835</v>
      </c>
      <c r="D290" s="255" t="s">
        <v>7836</v>
      </c>
      <c r="E290" s="145">
        <v>61</v>
      </c>
      <c r="F290" s="145">
        <f t="shared" si="110"/>
        <v>0.32786885245901637</v>
      </c>
      <c r="G290" s="145">
        <f t="shared" si="111"/>
        <v>1180.327868852459</v>
      </c>
      <c r="H290" s="146">
        <v>44159</v>
      </c>
    </row>
    <row r="291" spans="1:8" ht="15.5" x14ac:dyDescent="0.35">
      <c r="A291" s="260" t="s">
        <v>15</v>
      </c>
      <c r="B291" s="260"/>
      <c r="C291" s="255" t="s">
        <v>7835</v>
      </c>
      <c r="D291" s="255" t="s">
        <v>7836</v>
      </c>
      <c r="E291" s="145">
        <v>48</v>
      </c>
      <c r="F291" s="145">
        <f t="shared" si="110"/>
        <v>0.41666666666666669</v>
      </c>
      <c r="G291" s="145">
        <f t="shared" si="111"/>
        <v>1500</v>
      </c>
      <c r="H291" s="146">
        <v>44050</v>
      </c>
    </row>
    <row r="292" spans="1:8" ht="15.5" x14ac:dyDescent="0.35">
      <c r="A292" s="260" t="s">
        <v>15</v>
      </c>
      <c r="B292" s="260"/>
      <c r="C292" s="255" t="s">
        <v>7837</v>
      </c>
      <c r="D292" s="255" t="s">
        <v>7838</v>
      </c>
      <c r="E292" s="145">
        <v>48</v>
      </c>
      <c r="F292" s="145">
        <f t="shared" ref="F292:F297" si="112">20/E292</f>
        <v>0.41666666666666669</v>
      </c>
      <c r="G292" s="150">
        <f t="shared" ref="G292:G297" si="113">F292*3600</f>
        <v>1500</v>
      </c>
      <c r="H292" s="146">
        <v>44308</v>
      </c>
    </row>
    <row r="293" spans="1:8" ht="15.5" x14ac:dyDescent="0.35">
      <c r="A293" s="260" t="s">
        <v>15</v>
      </c>
      <c r="B293" s="260"/>
      <c r="C293" s="255" t="s">
        <v>7837</v>
      </c>
      <c r="D293" s="255" t="s">
        <v>7838</v>
      </c>
      <c r="E293" s="145">
        <v>50</v>
      </c>
      <c r="F293" s="145">
        <f t="shared" si="112"/>
        <v>0.4</v>
      </c>
      <c r="G293" s="145">
        <f t="shared" si="113"/>
        <v>1440</v>
      </c>
      <c r="H293" s="146">
        <v>44376</v>
      </c>
    </row>
    <row r="294" spans="1:8" ht="15.5" x14ac:dyDescent="0.35">
      <c r="A294" s="260" t="s">
        <v>15</v>
      </c>
      <c r="B294" s="260"/>
      <c r="C294" s="255" t="s">
        <v>7837</v>
      </c>
      <c r="D294" s="255" t="s">
        <v>7838</v>
      </c>
      <c r="E294" s="145">
        <v>63</v>
      </c>
      <c r="F294" s="145">
        <f t="shared" si="112"/>
        <v>0.31746031746031744</v>
      </c>
      <c r="G294" s="150">
        <f t="shared" si="113"/>
        <v>1142.8571428571429</v>
      </c>
      <c r="H294" s="146">
        <v>44159</v>
      </c>
    </row>
    <row r="295" spans="1:8" ht="15.5" x14ac:dyDescent="0.35">
      <c r="A295" s="260" t="s">
        <v>15</v>
      </c>
      <c r="B295" s="260"/>
      <c r="C295" s="255" t="s">
        <v>7837</v>
      </c>
      <c r="D295" s="255" t="s">
        <v>7838</v>
      </c>
      <c r="E295" s="145">
        <v>65</v>
      </c>
      <c r="F295" s="145">
        <f t="shared" si="112"/>
        <v>0.30769230769230771</v>
      </c>
      <c r="G295" s="145">
        <f t="shared" si="113"/>
        <v>1107.6923076923078</v>
      </c>
      <c r="H295" s="146">
        <v>44078</v>
      </c>
    </row>
    <row r="296" spans="1:8" ht="15.5" x14ac:dyDescent="0.35">
      <c r="A296" s="260" t="s">
        <v>15</v>
      </c>
      <c r="B296" s="260"/>
      <c r="C296" s="255" t="s">
        <v>7837</v>
      </c>
      <c r="D296" s="255" t="s">
        <v>7838</v>
      </c>
      <c r="E296" s="145"/>
      <c r="F296" s="145"/>
      <c r="G296" s="150"/>
      <c r="H296" s="146">
        <v>44068</v>
      </c>
    </row>
    <row r="297" spans="1:8" ht="15.5" x14ac:dyDescent="0.35">
      <c r="A297" s="260" t="s">
        <v>15</v>
      </c>
      <c r="B297" s="260"/>
      <c r="C297" s="255" t="s">
        <v>7837</v>
      </c>
      <c r="D297" s="255" t="s">
        <v>7838</v>
      </c>
      <c r="E297" s="145">
        <v>47</v>
      </c>
      <c r="F297" s="145">
        <f t="shared" si="112"/>
        <v>0.42553191489361702</v>
      </c>
      <c r="G297" s="145">
        <f t="shared" si="113"/>
        <v>1531.9148936170213</v>
      </c>
      <c r="H297" s="146">
        <v>44050</v>
      </c>
    </row>
    <row r="298" spans="1:8" ht="13.5" customHeight="1" x14ac:dyDescent="0.35">
      <c r="A298" s="260" t="s">
        <v>15</v>
      </c>
      <c r="B298" s="260"/>
      <c r="C298" s="255" t="s">
        <v>7839</v>
      </c>
      <c r="D298" s="255" t="s">
        <v>7840</v>
      </c>
      <c r="E298" s="145">
        <v>48</v>
      </c>
      <c r="F298" s="145">
        <f t="shared" ref="F298:F302" si="114">20/E298</f>
        <v>0.41666666666666669</v>
      </c>
      <c r="G298" s="145">
        <f t="shared" ref="G298:G302" si="115">F298*3600</f>
        <v>1500</v>
      </c>
      <c r="H298" s="146">
        <v>44376</v>
      </c>
    </row>
    <row r="299" spans="1:8" ht="15.5" x14ac:dyDescent="0.35">
      <c r="A299" s="260" t="s">
        <v>15</v>
      </c>
      <c r="B299" s="260"/>
      <c r="C299" s="255" t="s">
        <v>7839</v>
      </c>
      <c r="D299" s="255" t="s">
        <v>7840</v>
      </c>
      <c r="E299" s="145">
        <v>48</v>
      </c>
      <c r="F299" s="145">
        <f t="shared" si="114"/>
        <v>0.41666666666666669</v>
      </c>
      <c r="G299" s="145">
        <f t="shared" si="115"/>
        <v>1500</v>
      </c>
      <c r="H299" s="146">
        <v>44376</v>
      </c>
    </row>
    <row r="300" spans="1:8" ht="15.5" x14ac:dyDescent="0.35">
      <c r="A300" s="260" t="s">
        <v>15</v>
      </c>
      <c r="B300" s="260"/>
      <c r="C300" s="255" t="s">
        <v>7839</v>
      </c>
      <c r="D300" s="255" t="s">
        <v>7840</v>
      </c>
      <c r="E300" s="145">
        <v>49</v>
      </c>
      <c r="F300" s="145">
        <f t="shared" si="114"/>
        <v>0.40816326530612246</v>
      </c>
      <c r="G300" s="145">
        <f t="shared" si="115"/>
        <v>1469.387755102041</v>
      </c>
      <c r="H300" s="146">
        <v>44274</v>
      </c>
    </row>
    <row r="301" spans="1:8" ht="15.5" x14ac:dyDescent="0.35">
      <c r="A301" s="260" t="s">
        <v>15</v>
      </c>
      <c r="B301" s="260"/>
      <c r="C301" s="255" t="s">
        <v>7839</v>
      </c>
      <c r="D301" s="255" t="s">
        <v>7840</v>
      </c>
      <c r="E301" s="145">
        <v>68</v>
      </c>
      <c r="F301" s="145">
        <f t="shared" si="114"/>
        <v>0.29411764705882354</v>
      </c>
      <c r="G301" s="145">
        <f t="shared" si="115"/>
        <v>1058.8235294117646</v>
      </c>
      <c r="H301" s="146">
        <v>44160</v>
      </c>
    </row>
    <row r="302" spans="1:8" ht="15.5" x14ac:dyDescent="0.35">
      <c r="A302" s="260" t="s">
        <v>15</v>
      </c>
      <c r="B302" s="260"/>
      <c r="C302" s="255" t="s">
        <v>7839</v>
      </c>
      <c r="D302" s="255" t="s">
        <v>7840</v>
      </c>
      <c r="E302" s="145">
        <v>46</v>
      </c>
      <c r="F302" s="145">
        <f t="shared" si="114"/>
        <v>0.43478260869565216</v>
      </c>
      <c r="G302" s="145">
        <f t="shared" si="115"/>
        <v>1565.2173913043478</v>
      </c>
      <c r="H302" s="146">
        <v>44050</v>
      </c>
    </row>
    <row r="303" spans="1:8" ht="15.5" x14ac:dyDescent="0.35">
      <c r="A303" s="260" t="s">
        <v>15</v>
      </c>
      <c r="B303" s="260"/>
      <c r="C303" s="255" t="s">
        <v>7841</v>
      </c>
      <c r="D303" s="255" t="s">
        <v>7842</v>
      </c>
      <c r="E303" s="145">
        <v>50</v>
      </c>
      <c r="F303" s="145">
        <f t="shared" ref="F303:F306" si="116">20/E303</f>
        <v>0.4</v>
      </c>
      <c r="G303" s="145">
        <f t="shared" ref="G303:G306" si="117">F303*3600</f>
        <v>1440</v>
      </c>
      <c r="H303" s="146">
        <v>44376</v>
      </c>
    </row>
    <row r="304" spans="1:8" ht="15.5" x14ac:dyDescent="0.35">
      <c r="A304" s="260" t="s">
        <v>15</v>
      </c>
      <c r="B304" s="260"/>
      <c r="C304" s="255" t="s">
        <v>7841</v>
      </c>
      <c r="D304" s="255" t="s">
        <v>7842</v>
      </c>
      <c r="E304" s="145">
        <v>49</v>
      </c>
      <c r="F304" s="145">
        <f t="shared" si="116"/>
        <v>0.40816326530612246</v>
      </c>
      <c r="G304" s="145">
        <f t="shared" si="117"/>
        <v>1469.387755102041</v>
      </c>
      <c r="H304" s="146">
        <v>44281</v>
      </c>
    </row>
    <row r="305" spans="1:8" ht="15.5" x14ac:dyDescent="0.35">
      <c r="A305" s="260" t="s">
        <v>15</v>
      </c>
      <c r="B305" s="260"/>
      <c r="C305" s="255" t="s">
        <v>7841</v>
      </c>
      <c r="D305" s="255" t="s">
        <v>7842</v>
      </c>
      <c r="E305" s="145">
        <v>63</v>
      </c>
      <c r="F305" s="145">
        <f t="shared" si="116"/>
        <v>0.31746031746031744</v>
      </c>
      <c r="G305" s="145">
        <f t="shared" si="117"/>
        <v>1142.8571428571429</v>
      </c>
      <c r="H305" s="146">
        <v>44160</v>
      </c>
    </row>
    <row r="306" spans="1:8" ht="15.5" x14ac:dyDescent="0.35">
      <c r="A306" s="260" t="s">
        <v>15</v>
      </c>
      <c r="B306" s="260"/>
      <c r="C306" s="255" t="s">
        <v>7841</v>
      </c>
      <c r="D306" s="255" t="s">
        <v>7842</v>
      </c>
      <c r="E306" s="145">
        <v>46</v>
      </c>
      <c r="F306" s="145">
        <f t="shared" si="116"/>
        <v>0.43478260869565216</v>
      </c>
      <c r="G306" s="145">
        <f t="shared" si="117"/>
        <v>1565.2173913043478</v>
      </c>
      <c r="H306" s="146">
        <v>44050</v>
      </c>
    </row>
    <row r="307" spans="1:8" ht="15.5" x14ac:dyDescent="0.35">
      <c r="A307" s="260" t="s">
        <v>15</v>
      </c>
      <c r="B307" s="260"/>
      <c r="C307" s="252" t="s">
        <v>7843</v>
      </c>
      <c r="D307" s="252" t="s">
        <v>7844</v>
      </c>
      <c r="E307" s="145">
        <v>53</v>
      </c>
      <c r="F307" s="145">
        <f t="shared" ref="F307:F308" si="118">20/E307</f>
        <v>0.37735849056603776</v>
      </c>
      <c r="G307" s="145">
        <f t="shared" ref="G307:G308" si="119">F307*3600</f>
        <v>1358.490566037736</v>
      </c>
      <c r="H307" s="146">
        <v>44376</v>
      </c>
    </row>
    <row r="308" spans="1:8" ht="15.5" x14ac:dyDescent="0.35">
      <c r="A308" s="260" t="s">
        <v>15</v>
      </c>
      <c r="B308" s="260"/>
      <c r="C308" s="252" t="s">
        <v>7843</v>
      </c>
      <c r="D308" s="252" t="s">
        <v>7844</v>
      </c>
      <c r="E308" s="145">
        <v>50</v>
      </c>
      <c r="F308" s="145">
        <f t="shared" si="118"/>
        <v>0.4</v>
      </c>
      <c r="G308" s="145">
        <f t="shared" si="119"/>
        <v>1440</v>
      </c>
      <c r="H308" s="146">
        <v>44278</v>
      </c>
    </row>
    <row r="309" spans="1:8" ht="15.5" x14ac:dyDescent="0.35">
      <c r="A309" s="260" t="s">
        <v>15</v>
      </c>
      <c r="B309" s="260"/>
      <c r="C309" s="252" t="s">
        <v>7843</v>
      </c>
      <c r="D309" s="252" t="s">
        <v>7844</v>
      </c>
      <c r="E309" s="145">
        <v>69</v>
      </c>
      <c r="F309" s="145">
        <f t="shared" ref="F309:F310" si="120">20/E309</f>
        <v>0.28985507246376813</v>
      </c>
      <c r="G309" s="145">
        <f t="shared" ref="G309:G310" si="121">F309*3600</f>
        <v>1043.4782608695652</v>
      </c>
      <c r="H309" s="146">
        <v>44159</v>
      </c>
    </row>
    <row r="310" spans="1:8" ht="15.5" x14ac:dyDescent="0.35">
      <c r="A310" s="260" t="s">
        <v>15</v>
      </c>
      <c r="B310" s="260"/>
      <c r="C310" s="252" t="s">
        <v>7843</v>
      </c>
      <c r="D310" s="252" t="s">
        <v>7844</v>
      </c>
      <c r="E310" s="145">
        <v>45</v>
      </c>
      <c r="F310" s="145">
        <f t="shared" si="120"/>
        <v>0.44444444444444442</v>
      </c>
      <c r="G310" s="145">
        <f t="shared" si="121"/>
        <v>1600</v>
      </c>
      <c r="H310" s="146">
        <v>44050</v>
      </c>
    </row>
    <row r="311" spans="1:8" ht="15.5" x14ac:dyDescent="0.35">
      <c r="A311" s="261" t="s">
        <v>16</v>
      </c>
      <c r="B311" s="261"/>
      <c r="C311" s="257" t="s">
        <v>8450</v>
      </c>
      <c r="D311" s="257" t="s">
        <v>8451</v>
      </c>
      <c r="E311" s="143">
        <v>51</v>
      </c>
      <c r="F311" s="143">
        <f t="shared" ref="F311:F314" si="122">20/E311</f>
        <v>0.39215686274509803</v>
      </c>
      <c r="G311" s="143">
        <f t="shared" ref="G311:G314" si="123">F311*3600</f>
        <v>1411.7647058823529</v>
      </c>
      <c r="H311" s="144">
        <v>44376</v>
      </c>
    </row>
    <row r="312" spans="1:8" ht="15.5" x14ac:dyDescent="0.35">
      <c r="A312" s="261" t="s">
        <v>16</v>
      </c>
      <c r="B312" s="261"/>
      <c r="C312" s="257" t="s">
        <v>8450</v>
      </c>
      <c r="D312" s="257" t="s">
        <v>8451</v>
      </c>
      <c r="E312" s="143">
        <v>59</v>
      </c>
      <c r="F312" s="143">
        <f t="shared" si="122"/>
        <v>0.33898305084745761</v>
      </c>
      <c r="G312" s="143">
        <f t="shared" si="123"/>
        <v>1220.3389830508474</v>
      </c>
      <c r="H312" s="144">
        <v>44277</v>
      </c>
    </row>
    <row r="313" spans="1:8" ht="15.5" x14ac:dyDescent="0.35">
      <c r="A313" s="261" t="s">
        <v>16</v>
      </c>
      <c r="B313" s="261"/>
      <c r="C313" s="257" t="s">
        <v>8450</v>
      </c>
      <c r="D313" s="257" t="s">
        <v>8451</v>
      </c>
      <c r="E313" s="143">
        <v>55</v>
      </c>
      <c r="F313" s="143">
        <f t="shared" si="122"/>
        <v>0.36363636363636365</v>
      </c>
      <c r="G313" s="143">
        <f t="shared" si="123"/>
        <v>1309.0909090909092</v>
      </c>
      <c r="H313" s="144">
        <v>44171</v>
      </c>
    </row>
    <row r="314" spans="1:8" ht="15.5" x14ac:dyDescent="0.35">
      <c r="A314" s="261" t="s">
        <v>16</v>
      </c>
      <c r="B314" s="261"/>
      <c r="C314" s="257" t="s">
        <v>8450</v>
      </c>
      <c r="D314" s="257" t="s">
        <v>8451</v>
      </c>
      <c r="E314" s="143">
        <v>48</v>
      </c>
      <c r="F314" s="143">
        <f t="shared" si="122"/>
        <v>0.41666666666666669</v>
      </c>
      <c r="G314" s="143">
        <f t="shared" si="123"/>
        <v>1500</v>
      </c>
      <c r="H314" s="144">
        <v>44051</v>
      </c>
    </row>
    <row r="315" spans="1:8" ht="15.5" x14ac:dyDescent="0.35">
      <c r="A315" s="261" t="s">
        <v>16</v>
      </c>
      <c r="B315" s="261"/>
      <c r="C315" s="257" t="s">
        <v>8452</v>
      </c>
      <c r="D315" s="257" t="s">
        <v>8453</v>
      </c>
      <c r="E315" s="143">
        <v>48</v>
      </c>
      <c r="F315" s="143">
        <f t="shared" ref="F315:F319" si="124">20/E315</f>
        <v>0.41666666666666669</v>
      </c>
      <c r="G315" s="143">
        <f t="shared" ref="G315:G319" si="125">F315*3600</f>
        <v>1500</v>
      </c>
      <c r="H315" s="144">
        <v>44376</v>
      </c>
    </row>
    <row r="316" spans="1:8" ht="15.5" x14ac:dyDescent="0.35">
      <c r="A316" s="261" t="s">
        <v>16</v>
      </c>
      <c r="B316" s="261"/>
      <c r="C316" s="257" t="s">
        <v>8452</v>
      </c>
      <c r="D316" s="257" t="s">
        <v>8453</v>
      </c>
      <c r="E316" s="143">
        <v>49</v>
      </c>
      <c r="F316" s="143">
        <f t="shared" si="124"/>
        <v>0.40816326530612246</v>
      </c>
      <c r="G316" s="143">
        <f t="shared" si="125"/>
        <v>1469.387755102041</v>
      </c>
      <c r="H316" s="144">
        <v>44246</v>
      </c>
    </row>
    <row r="317" spans="1:8" ht="15.5" x14ac:dyDescent="0.35">
      <c r="A317" s="261" t="s">
        <v>16</v>
      </c>
      <c r="B317" s="261"/>
      <c r="C317" s="257" t="s">
        <v>8452</v>
      </c>
      <c r="D317" s="257" t="s">
        <v>8453</v>
      </c>
      <c r="E317" s="143"/>
      <c r="F317" s="143"/>
      <c r="G317" s="143"/>
      <c r="H317" s="144">
        <v>44277</v>
      </c>
    </row>
    <row r="318" spans="1:8" ht="15.5" x14ac:dyDescent="0.35">
      <c r="A318" s="261" t="s">
        <v>16</v>
      </c>
      <c r="B318" s="261"/>
      <c r="C318" s="257" t="s">
        <v>8452</v>
      </c>
      <c r="D318" s="257" t="s">
        <v>8453</v>
      </c>
      <c r="E318" s="143">
        <v>51</v>
      </c>
      <c r="F318" s="143">
        <f t="shared" si="124"/>
        <v>0.39215686274509803</v>
      </c>
      <c r="G318" s="143">
        <f t="shared" si="125"/>
        <v>1411.7647058823529</v>
      </c>
      <c r="H318" s="144">
        <v>44176</v>
      </c>
    </row>
    <row r="319" spans="1:8" ht="15.5" x14ac:dyDescent="0.35">
      <c r="A319" s="261" t="s">
        <v>16</v>
      </c>
      <c r="B319" s="261"/>
      <c r="C319" s="257" t="s">
        <v>8452</v>
      </c>
      <c r="D319" s="257" t="s">
        <v>8453</v>
      </c>
      <c r="E319" s="143">
        <v>46</v>
      </c>
      <c r="F319" s="143">
        <f t="shared" si="124"/>
        <v>0.43478260869565216</v>
      </c>
      <c r="G319" s="143">
        <f t="shared" si="125"/>
        <v>1565.2173913043478</v>
      </c>
      <c r="H319" s="144">
        <v>44050</v>
      </c>
    </row>
    <row r="320" spans="1:8" ht="15.5" x14ac:dyDescent="0.35">
      <c r="A320" s="261" t="s">
        <v>16</v>
      </c>
      <c r="B320" s="261"/>
      <c r="C320" s="257" t="s">
        <v>8454</v>
      </c>
      <c r="D320" s="257" t="s">
        <v>8455</v>
      </c>
      <c r="E320" s="143">
        <v>55</v>
      </c>
      <c r="F320" s="143">
        <f t="shared" ref="F320:F323" si="126">20/E320</f>
        <v>0.36363636363636365</v>
      </c>
      <c r="G320" s="143">
        <f t="shared" ref="G320:G323" si="127">F320*3600</f>
        <v>1309.0909090909092</v>
      </c>
      <c r="H320" s="144">
        <v>44377</v>
      </c>
    </row>
    <row r="321" spans="1:8" ht="15.5" x14ac:dyDescent="0.35">
      <c r="A321" s="261" t="s">
        <v>16</v>
      </c>
      <c r="B321" s="261"/>
      <c r="C321" s="257" t="s">
        <v>8454</v>
      </c>
      <c r="D321" s="257" t="s">
        <v>8455</v>
      </c>
      <c r="E321" s="143">
        <v>52</v>
      </c>
      <c r="F321" s="143">
        <f t="shared" si="126"/>
        <v>0.38461538461538464</v>
      </c>
      <c r="G321" s="143">
        <f t="shared" si="127"/>
        <v>1384.6153846153848</v>
      </c>
      <c r="H321" s="144">
        <v>44272</v>
      </c>
    </row>
    <row r="322" spans="1:8" ht="15.5" x14ac:dyDescent="0.35">
      <c r="A322" s="261" t="s">
        <v>16</v>
      </c>
      <c r="B322" s="261"/>
      <c r="C322" s="257" t="s">
        <v>8454</v>
      </c>
      <c r="D322" s="257" t="s">
        <v>8455</v>
      </c>
      <c r="E322" s="143">
        <v>58</v>
      </c>
      <c r="F322" s="143">
        <f t="shared" si="126"/>
        <v>0.34482758620689657</v>
      </c>
      <c r="G322" s="143">
        <f t="shared" si="127"/>
        <v>1241.3793103448277</v>
      </c>
      <c r="H322" s="144">
        <v>44160</v>
      </c>
    </row>
    <row r="323" spans="1:8" ht="15.5" x14ac:dyDescent="0.35">
      <c r="A323" s="261" t="s">
        <v>16</v>
      </c>
      <c r="B323" s="261"/>
      <c r="C323" s="257" t="s">
        <v>8454</v>
      </c>
      <c r="D323" s="257" t="s">
        <v>8455</v>
      </c>
      <c r="E323" s="143">
        <v>49</v>
      </c>
      <c r="F323" s="143">
        <f t="shared" si="126"/>
        <v>0.40816326530612246</v>
      </c>
      <c r="G323" s="143">
        <f t="shared" si="127"/>
        <v>1469.387755102041</v>
      </c>
      <c r="H323" s="144">
        <v>44050</v>
      </c>
    </row>
    <row r="324" spans="1:8" ht="15.5" x14ac:dyDescent="0.35">
      <c r="A324" s="261" t="s">
        <v>16</v>
      </c>
      <c r="B324" s="261"/>
      <c r="C324" s="257" t="s">
        <v>8456</v>
      </c>
      <c r="D324" s="257" t="s">
        <v>8457</v>
      </c>
      <c r="E324" s="143">
        <v>54</v>
      </c>
      <c r="F324" s="143">
        <f t="shared" ref="F324:F341" si="128">20/E324</f>
        <v>0.37037037037037035</v>
      </c>
      <c r="G324" s="143">
        <f t="shared" ref="G324:G341" si="129">F324*3600</f>
        <v>1333.3333333333333</v>
      </c>
      <c r="H324" s="144">
        <v>44376</v>
      </c>
    </row>
    <row r="325" spans="1:8" ht="15.5" x14ac:dyDescent="0.35">
      <c r="A325" s="261" t="s">
        <v>16</v>
      </c>
      <c r="B325" s="261"/>
      <c r="C325" s="257" t="s">
        <v>8456</v>
      </c>
      <c r="D325" s="257" t="s">
        <v>8457</v>
      </c>
      <c r="E325" s="143">
        <v>49</v>
      </c>
      <c r="F325" s="143">
        <f t="shared" si="128"/>
        <v>0.40816326530612246</v>
      </c>
      <c r="G325" s="143">
        <f t="shared" si="129"/>
        <v>1469.387755102041</v>
      </c>
      <c r="H325" s="144">
        <v>44281</v>
      </c>
    </row>
    <row r="326" spans="1:8" ht="15.5" x14ac:dyDescent="0.35">
      <c r="A326" s="261" t="s">
        <v>16</v>
      </c>
      <c r="B326" s="261"/>
      <c r="C326" s="257" t="s">
        <v>8456</v>
      </c>
      <c r="D326" s="257" t="s">
        <v>8457</v>
      </c>
      <c r="E326" s="143">
        <v>59</v>
      </c>
      <c r="F326" s="143">
        <f t="shared" si="128"/>
        <v>0.33898305084745761</v>
      </c>
      <c r="G326" s="143">
        <f t="shared" si="129"/>
        <v>1220.3389830508474</v>
      </c>
      <c r="H326" s="144">
        <v>44159</v>
      </c>
    </row>
    <row r="327" spans="1:8" ht="15.5" x14ac:dyDescent="0.35">
      <c r="A327" s="261" t="s">
        <v>16</v>
      </c>
      <c r="B327" s="261"/>
      <c r="C327" s="257" t="s">
        <v>8456</v>
      </c>
      <c r="D327" s="257" t="s">
        <v>8457</v>
      </c>
      <c r="E327" s="143"/>
      <c r="F327" s="143"/>
      <c r="G327" s="143"/>
      <c r="H327" s="144">
        <v>44090</v>
      </c>
    </row>
    <row r="328" spans="1:8" ht="15.5" x14ac:dyDescent="0.35">
      <c r="A328" s="261" t="s">
        <v>16</v>
      </c>
      <c r="B328" s="261"/>
      <c r="C328" s="257" t="s">
        <v>8456</v>
      </c>
      <c r="D328" s="257" t="s">
        <v>8457</v>
      </c>
      <c r="E328" s="143">
        <v>50</v>
      </c>
      <c r="F328" s="143">
        <f t="shared" si="128"/>
        <v>0.4</v>
      </c>
      <c r="G328" s="143">
        <f t="shared" si="129"/>
        <v>1440</v>
      </c>
      <c r="H328" s="144">
        <v>44050</v>
      </c>
    </row>
    <row r="329" spans="1:8" ht="15.5" x14ac:dyDescent="0.35">
      <c r="A329" s="261" t="s">
        <v>16</v>
      </c>
      <c r="B329" s="261"/>
      <c r="C329" s="257" t="s">
        <v>8458</v>
      </c>
      <c r="D329" s="257" t="s">
        <v>8459</v>
      </c>
      <c r="E329" s="143">
        <v>54</v>
      </c>
      <c r="F329" s="143">
        <f t="shared" si="128"/>
        <v>0.37037037037037035</v>
      </c>
      <c r="G329" s="143">
        <f t="shared" si="129"/>
        <v>1333.3333333333333</v>
      </c>
      <c r="H329" s="144">
        <v>44377</v>
      </c>
    </row>
    <row r="330" spans="1:8" ht="15.5" x14ac:dyDescent="0.35">
      <c r="A330" s="261" t="s">
        <v>16</v>
      </c>
      <c r="B330" s="261"/>
      <c r="C330" s="257" t="s">
        <v>8458</v>
      </c>
      <c r="D330" s="257" t="s">
        <v>8459</v>
      </c>
      <c r="E330" s="143">
        <v>47</v>
      </c>
      <c r="F330" s="143">
        <f t="shared" si="128"/>
        <v>0.42553191489361702</v>
      </c>
      <c r="G330" s="143">
        <f t="shared" si="129"/>
        <v>1531.9148936170213</v>
      </c>
      <c r="H330" s="144">
        <v>44272</v>
      </c>
    </row>
    <row r="331" spans="1:8" ht="15.5" x14ac:dyDescent="0.35">
      <c r="A331" s="261" t="s">
        <v>16</v>
      </c>
      <c r="B331" s="261"/>
      <c r="C331" s="257" t="s">
        <v>8458</v>
      </c>
      <c r="D331" s="257" t="s">
        <v>8459</v>
      </c>
      <c r="E331" s="143">
        <v>58</v>
      </c>
      <c r="F331" s="143">
        <f t="shared" si="128"/>
        <v>0.34482758620689657</v>
      </c>
      <c r="G331" s="143">
        <f t="shared" si="129"/>
        <v>1241.3793103448277</v>
      </c>
      <c r="H331" s="144">
        <v>44163</v>
      </c>
    </row>
    <row r="332" spans="1:8" ht="15.5" x14ac:dyDescent="0.35">
      <c r="A332" s="261" t="s">
        <v>16</v>
      </c>
      <c r="B332" s="261"/>
      <c r="C332" s="257" t="s">
        <v>8458</v>
      </c>
      <c r="D332" s="257" t="s">
        <v>8459</v>
      </c>
      <c r="E332" s="143">
        <v>65</v>
      </c>
      <c r="F332" s="143">
        <f t="shared" si="128"/>
        <v>0.30769230769230771</v>
      </c>
      <c r="G332" s="143">
        <f t="shared" si="129"/>
        <v>1107.6923076923078</v>
      </c>
      <c r="H332" s="144">
        <v>44084</v>
      </c>
    </row>
    <row r="333" spans="1:8" ht="15.5" x14ac:dyDescent="0.35">
      <c r="A333" s="261" t="s">
        <v>16</v>
      </c>
      <c r="B333" s="261"/>
      <c r="C333" s="257" t="s">
        <v>8458</v>
      </c>
      <c r="D333" s="257" t="s">
        <v>8459</v>
      </c>
      <c r="E333" s="143"/>
      <c r="F333" s="143"/>
      <c r="G333" s="143"/>
      <c r="H333" s="144">
        <v>44078</v>
      </c>
    </row>
    <row r="334" spans="1:8" ht="15.5" x14ac:dyDescent="0.35">
      <c r="A334" s="261" t="s">
        <v>16</v>
      </c>
      <c r="B334" s="261"/>
      <c r="C334" s="257" t="s">
        <v>8458</v>
      </c>
      <c r="D334" s="257" t="s">
        <v>8459</v>
      </c>
      <c r="E334" s="143">
        <v>48</v>
      </c>
      <c r="F334" s="143">
        <f t="shared" si="128"/>
        <v>0.41666666666666669</v>
      </c>
      <c r="G334" s="143">
        <f t="shared" si="129"/>
        <v>1500</v>
      </c>
      <c r="H334" s="144">
        <v>44050</v>
      </c>
    </row>
    <row r="335" spans="1:8" ht="15.5" x14ac:dyDescent="0.35">
      <c r="A335" s="261" t="s">
        <v>16</v>
      </c>
      <c r="B335" s="261"/>
      <c r="C335" s="257" t="s">
        <v>8460</v>
      </c>
      <c r="D335" s="257" t="s">
        <v>8461</v>
      </c>
      <c r="E335" s="143"/>
      <c r="F335" s="143"/>
      <c r="G335" s="143"/>
      <c r="H335" s="144">
        <v>44384</v>
      </c>
    </row>
    <row r="336" spans="1:8" ht="15.5" x14ac:dyDescent="0.35">
      <c r="A336" s="261" t="s">
        <v>16</v>
      </c>
      <c r="B336" s="261"/>
      <c r="C336" s="257" t="s">
        <v>8460</v>
      </c>
      <c r="D336" s="257" t="s">
        <v>8461</v>
      </c>
      <c r="E336" s="143">
        <v>50</v>
      </c>
      <c r="F336" s="143">
        <f t="shared" si="128"/>
        <v>0.4</v>
      </c>
      <c r="G336" s="143">
        <f t="shared" si="129"/>
        <v>1440</v>
      </c>
      <c r="H336" s="144">
        <v>44274</v>
      </c>
    </row>
    <row r="337" spans="1:8" ht="15.5" x14ac:dyDescent="0.35">
      <c r="A337" s="261" t="s">
        <v>16</v>
      </c>
      <c r="B337" s="261"/>
      <c r="C337" s="257" t="s">
        <v>8460</v>
      </c>
      <c r="D337" s="257" t="s">
        <v>8461</v>
      </c>
      <c r="E337" s="143">
        <v>55</v>
      </c>
      <c r="F337" s="143">
        <f t="shared" si="128"/>
        <v>0.36363636363636365</v>
      </c>
      <c r="G337" s="143">
        <f t="shared" si="129"/>
        <v>1309.0909090909092</v>
      </c>
      <c r="H337" s="144">
        <v>44160</v>
      </c>
    </row>
    <row r="338" spans="1:8" ht="15.5" x14ac:dyDescent="0.35">
      <c r="A338" s="261" t="s">
        <v>16</v>
      </c>
      <c r="B338" s="261"/>
      <c r="C338" s="257" t="s">
        <v>8460</v>
      </c>
      <c r="D338" s="257" t="s">
        <v>8461</v>
      </c>
      <c r="E338" s="143">
        <v>37</v>
      </c>
      <c r="F338" s="143">
        <f t="shared" si="128"/>
        <v>0.54054054054054057</v>
      </c>
      <c r="G338" s="143">
        <f t="shared" si="129"/>
        <v>1945.9459459459461</v>
      </c>
      <c r="H338" s="144">
        <v>44050</v>
      </c>
    </row>
    <row r="339" spans="1:8" ht="15.5" x14ac:dyDescent="0.35">
      <c r="A339" s="261" t="s">
        <v>16</v>
      </c>
      <c r="B339" s="261"/>
      <c r="C339" s="257" t="s">
        <v>8462</v>
      </c>
      <c r="D339" s="257" t="s">
        <v>9411</v>
      </c>
      <c r="E339" s="143">
        <v>47</v>
      </c>
      <c r="F339" s="143">
        <f t="shared" si="128"/>
        <v>0.42553191489361702</v>
      </c>
      <c r="G339" s="143">
        <f t="shared" si="129"/>
        <v>1531.9148936170213</v>
      </c>
      <c r="H339" s="144">
        <v>44271</v>
      </c>
    </row>
    <row r="340" spans="1:8" ht="15.5" x14ac:dyDescent="0.35">
      <c r="A340" s="261" t="s">
        <v>16</v>
      </c>
      <c r="B340" s="261"/>
      <c r="C340" s="257" t="s">
        <v>8462</v>
      </c>
      <c r="D340" s="257" t="s">
        <v>9411</v>
      </c>
      <c r="E340" s="143">
        <v>69</v>
      </c>
      <c r="F340" s="143">
        <f t="shared" si="128"/>
        <v>0.28985507246376813</v>
      </c>
      <c r="G340" s="143">
        <f t="shared" si="129"/>
        <v>1043.4782608695652</v>
      </c>
      <c r="H340" s="144">
        <v>44160</v>
      </c>
    </row>
    <row r="341" spans="1:8" ht="15.5" x14ac:dyDescent="0.35">
      <c r="A341" s="261" t="s">
        <v>16</v>
      </c>
      <c r="B341" s="261"/>
      <c r="C341" s="257" t="s">
        <v>8462</v>
      </c>
      <c r="D341" s="257" t="s">
        <v>9411</v>
      </c>
      <c r="E341" s="143">
        <v>53</v>
      </c>
      <c r="F341" s="143">
        <f t="shared" si="128"/>
        <v>0.37735849056603776</v>
      </c>
      <c r="G341" s="143">
        <f t="shared" si="129"/>
        <v>1358.490566037736</v>
      </c>
      <c r="H341" s="144">
        <v>44056</v>
      </c>
    </row>
    <row r="342" spans="1:8" ht="15.5" x14ac:dyDescent="0.35">
      <c r="A342" s="261" t="s">
        <v>16</v>
      </c>
      <c r="B342" s="261"/>
      <c r="C342" s="257" t="s">
        <v>8464</v>
      </c>
      <c r="D342" s="257" t="s">
        <v>8465</v>
      </c>
      <c r="E342" s="143">
        <v>48</v>
      </c>
      <c r="F342" s="143">
        <f t="shared" ref="F342:F345" si="130">20/E342</f>
        <v>0.41666666666666669</v>
      </c>
      <c r="G342" s="143">
        <f t="shared" ref="G342:G345" si="131">F342*3600</f>
        <v>1500</v>
      </c>
      <c r="H342" s="144">
        <v>44376</v>
      </c>
    </row>
    <row r="343" spans="1:8" ht="15.5" x14ac:dyDescent="0.35">
      <c r="A343" s="261" t="s">
        <v>16</v>
      </c>
      <c r="B343" s="261"/>
      <c r="C343" s="257" t="s">
        <v>8464</v>
      </c>
      <c r="D343" s="257" t="s">
        <v>8465</v>
      </c>
      <c r="E343" s="143">
        <v>58</v>
      </c>
      <c r="F343" s="143">
        <f t="shared" si="130"/>
        <v>0.34482758620689657</v>
      </c>
      <c r="G343" s="143">
        <f t="shared" si="131"/>
        <v>1241.3793103448277</v>
      </c>
      <c r="H343" s="144">
        <v>44273</v>
      </c>
    </row>
    <row r="344" spans="1:8" ht="15.5" x14ac:dyDescent="0.35">
      <c r="A344" s="261" t="s">
        <v>16</v>
      </c>
      <c r="B344" s="261"/>
      <c r="C344" s="257" t="s">
        <v>8464</v>
      </c>
      <c r="D344" s="257" t="s">
        <v>8465</v>
      </c>
      <c r="E344" s="143">
        <v>64</v>
      </c>
      <c r="F344" s="143">
        <f t="shared" si="130"/>
        <v>0.3125</v>
      </c>
      <c r="G344" s="143">
        <f t="shared" si="131"/>
        <v>1125</v>
      </c>
      <c r="H344" s="144">
        <v>44160</v>
      </c>
    </row>
    <row r="345" spans="1:8" ht="15.5" x14ac:dyDescent="0.35">
      <c r="A345" s="261" t="s">
        <v>16</v>
      </c>
      <c r="B345" s="261"/>
      <c r="C345" s="257" t="s">
        <v>8464</v>
      </c>
      <c r="D345" s="257" t="s">
        <v>8465</v>
      </c>
      <c r="E345" s="143">
        <v>48</v>
      </c>
      <c r="F345" s="143">
        <f t="shared" si="130"/>
        <v>0.41666666666666669</v>
      </c>
      <c r="G345" s="143">
        <f t="shared" si="131"/>
        <v>1500</v>
      </c>
      <c r="H345" s="144">
        <v>44050</v>
      </c>
    </row>
  </sheetData>
  <phoneticPr fontId="13" type="noConversion"/>
  <pageMargins left="0.7" right="0.7" top="0.75" bottom="0.75" header="0.3" footer="0.3"/>
  <pageSetup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425195-F206-4357-AA08-86A022435AB6}">
  <sheetPr codeName="Sheet54">
    <tabColor theme="0"/>
  </sheetPr>
  <dimension ref="A2:O171"/>
  <sheetViews>
    <sheetView topLeftCell="B86" workbookViewId="0">
      <selection activeCell="J90" sqref="J90"/>
    </sheetView>
  </sheetViews>
  <sheetFormatPr defaultRowHeight="14.5" x14ac:dyDescent="0.35"/>
  <cols>
    <col min="2" max="2" width="16.81640625" bestFit="1" customWidth="1"/>
    <col min="3" max="3" width="23.81640625" bestFit="1" customWidth="1"/>
    <col min="4" max="4" width="22.81640625" bestFit="1" customWidth="1"/>
    <col min="5" max="5" width="23.81640625" bestFit="1" customWidth="1"/>
    <col min="6" max="6" width="23.90625" bestFit="1" customWidth="1"/>
    <col min="7" max="7" width="10.81640625" bestFit="1" customWidth="1"/>
    <col min="8" max="8" width="15.1796875" bestFit="1" customWidth="1"/>
    <col min="9" max="9" width="13" bestFit="1" customWidth="1"/>
    <col min="10" max="10" width="9.81640625" bestFit="1" customWidth="1"/>
    <col min="11" max="11" width="14" customWidth="1"/>
    <col min="12" max="12" width="6.81640625" customWidth="1"/>
    <col min="13" max="13" width="20.54296875" bestFit="1" customWidth="1"/>
    <col min="14" max="14" width="15.54296875" bestFit="1" customWidth="1"/>
    <col min="15" max="15" width="14.81640625" bestFit="1" customWidth="1"/>
  </cols>
  <sheetData>
    <row r="2" spans="1:14" x14ac:dyDescent="0.35">
      <c r="A2" s="291"/>
      <c r="B2" s="310"/>
      <c r="C2" s="291"/>
      <c r="D2" s="291"/>
      <c r="E2" s="291"/>
      <c r="F2" s="291"/>
      <c r="G2" s="291"/>
      <c r="H2" s="291"/>
      <c r="I2" s="291"/>
      <c r="J2" s="291"/>
      <c r="K2" s="291"/>
      <c r="L2" s="291"/>
      <c r="M2" s="291"/>
    </row>
    <row r="3" spans="1:14" ht="14.75" customHeight="1" x14ac:dyDescent="0.35">
      <c r="A3" s="291"/>
      <c r="B3" s="291"/>
      <c r="C3" s="274"/>
      <c r="D3" s="436" t="s">
        <v>9412</v>
      </c>
      <c r="E3" s="436"/>
      <c r="F3" s="436"/>
      <c r="G3" s="436"/>
      <c r="H3" s="437"/>
      <c r="I3" s="435" t="s">
        <v>9413</v>
      </c>
      <c r="J3" s="435"/>
      <c r="K3" s="435"/>
      <c r="L3" s="435"/>
      <c r="M3" s="435"/>
    </row>
    <row r="4" spans="1:14" ht="29" x14ac:dyDescent="0.35">
      <c r="A4" s="293" t="s">
        <v>0</v>
      </c>
      <c r="B4" s="293" t="s">
        <v>47</v>
      </c>
      <c r="C4" s="306" t="s">
        <v>48</v>
      </c>
      <c r="D4" s="262" t="s">
        <v>9414</v>
      </c>
      <c r="E4" s="379" t="s">
        <v>9400</v>
      </c>
      <c r="F4" s="379" t="s">
        <v>9415</v>
      </c>
      <c r="G4" s="139" t="s">
        <v>9416</v>
      </c>
      <c r="H4" s="137" t="s">
        <v>9417</v>
      </c>
      <c r="I4" s="137" t="s">
        <v>9418</v>
      </c>
      <c r="J4" s="137" t="s">
        <v>9419</v>
      </c>
      <c r="K4" s="137" t="s">
        <v>9420</v>
      </c>
      <c r="L4" s="137" t="s">
        <v>1093</v>
      </c>
      <c r="M4" s="291"/>
    </row>
    <row r="5" spans="1:14" ht="15.5" x14ac:dyDescent="0.35">
      <c r="A5" s="259" t="s">
        <v>7</v>
      </c>
      <c r="B5" s="251" t="s">
        <v>59</v>
      </c>
      <c r="C5" s="251" t="s">
        <v>60</v>
      </c>
      <c r="D5" s="269">
        <f>AVERAGE('Pump Efficiency ALL'!E2:E5)</f>
        <v>51.25</v>
      </c>
      <c r="E5" s="151">
        <f>20/D5</f>
        <v>0.3902439024390244</v>
      </c>
      <c r="F5" s="269">
        <f>E5*3600</f>
        <v>1404.8780487804879</v>
      </c>
      <c r="G5" s="131">
        <f>F5*H5</f>
        <v>16858.536585365855</v>
      </c>
      <c r="H5" s="38">
        <v>12</v>
      </c>
      <c r="I5" s="273">
        <f>J5/H5</f>
        <v>0.36351388292007836</v>
      </c>
      <c r="J5" s="131">
        <f>$F$87</f>
        <v>4.3621665950409403</v>
      </c>
      <c r="K5" s="322">
        <f>IF((F5*J5)&gt;6000,6000,(F5*J5))</f>
        <v>6000</v>
      </c>
      <c r="L5" s="293" t="s">
        <v>9421</v>
      </c>
      <c r="M5" s="291"/>
    </row>
    <row r="6" spans="1:14" ht="15.5" x14ac:dyDescent="0.35">
      <c r="A6" s="259" t="s">
        <v>7</v>
      </c>
      <c r="B6" s="256" t="s">
        <v>62</v>
      </c>
      <c r="C6" s="251" t="s">
        <v>63</v>
      </c>
      <c r="D6" s="269">
        <f>AVERAGE('Pump Efficiency ALL'!E6:E9)</f>
        <v>54.25</v>
      </c>
      <c r="E6" s="151">
        <f>20/D6</f>
        <v>0.3686635944700461</v>
      </c>
      <c r="F6" s="269">
        <f>E6*3600</f>
        <v>1327.1889400921659</v>
      </c>
      <c r="G6" s="131">
        <f t="shared" ref="G6:G69" si="0">F6*H6</f>
        <v>15926.267281105991</v>
      </c>
      <c r="H6" s="38">
        <v>12</v>
      </c>
      <c r="I6" s="273">
        <f t="shared" ref="I6:I69" si="1">J6/H6</f>
        <v>0.36351388292007836</v>
      </c>
      <c r="J6" s="131">
        <f t="shared" ref="J6:J69" si="2">$F$87</f>
        <v>4.3621665950409403</v>
      </c>
      <c r="K6" s="322">
        <f t="shared" ref="K6:K69" si="3">IF((F6*J6)&gt;6000,6000,(F6*J6))</f>
        <v>5789.4192597778383</v>
      </c>
      <c r="L6" s="293" t="s">
        <v>9421</v>
      </c>
    </row>
    <row r="7" spans="1:14" ht="15.5" x14ac:dyDescent="0.35">
      <c r="A7" s="259" t="s">
        <v>7</v>
      </c>
      <c r="B7" s="256" t="s">
        <v>64</v>
      </c>
      <c r="C7" s="251" t="s">
        <v>65</v>
      </c>
      <c r="D7" s="269">
        <f>AVERAGE('Pump Efficiency ALL'!E10:E13)</f>
        <v>51</v>
      </c>
      <c r="E7" s="151">
        <f t="shared" ref="E7:E9" si="4">20/D7</f>
        <v>0.39215686274509803</v>
      </c>
      <c r="F7" s="269">
        <f t="shared" ref="F7:F10" si="5">E7*3600</f>
        <v>1411.7647058823529</v>
      </c>
      <c r="G7" s="131">
        <f t="shared" si="0"/>
        <v>16941.176470588234</v>
      </c>
      <c r="H7" s="38">
        <v>12</v>
      </c>
      <c r="I7" s="273">
        <f t="shared" si="1"/>
        <v>0.36351388292007836</v>
      </c>
      <c r="J7" s="131">
        <f t="shared" si="2"/>
        <v>4.3621665950409403</v>
      </c>
      <c r="K7" s="322">
        <f t="shared" si="3"/>
        <v>6000</v>
      </c>
      <c r="L7" s="293" t="s">
        <v>9421</v>
      </c>
      <c r="M7" s="291"/>
    </row>
    <row r="8" spans="1:14" ht="15.5" x14ac:dyDescent="0.35">
      <c r="A8" s="259" t="s">
        <v>7</v>
      </c>
      <c r="B8" s="251" t="s">
        <v>66</v>
      </c>
      <c r="C8" s="251" t="s">
        <v>67</v>
      </c>
      <c r="D8" s="269">
        <f>AVERAGE('Pump Efficiency ALL'!E14:E17)</f>
        <v>48</v>
      </c>
      <c r="E8" s="151">
        <f t="shared" si="4"/>
        <v>0.41666666666666669</v>
      </c>
      <c r="F8" s="269">
        <f t="shared" si="5"/>
        <v>1500</v>
      </c>
      <c r="G8" s="131">
        <f t="shared" si="0"/>
        <v>18000</v>
      </c>
      <c r="H8" s="38">
        <v>12</v>
      </c>
      <c r="I8" s="273">
        <f t="shared" si="1"/>
        <v>0.36351388292007836</v>
      </c>
      <c r="J8" s="131">
        <f t="shared" si="2"/>
        <v>4.3621665950409403</v>
      </c>
      <c r="K8" s="322">
        <f t="shared" si="3"/>
        <v>6000</v>
      </c>
      <c r="L8" s="293" t="s">
        <v>9421</v>
      </c>
      <c r="M8" s="291"/>
    </row>
    <row r="9" spans="1:14" ht="15.5" x14ac:dyDescent="0.35">
      <c r="A9" s="259" t="s">
        <v>7</v>
      </c>
      <c r="B9" s="251" t="s">
        <v>68</v>
      </c>
      <c r="C9" s="251" t="s">
        <v>69</v>
      </c>
      <c r="D9" s="269">
        <f>AVERAGE('Pump Efficiency ALL'!E18:E23)</f>
        <v>52.75</v>
      </c>
      <c r="E9" s="151">
        <f t="shared" si="4"/>
        <v>0.37914691943127959</v>
      </c>
      <c r="F9" s="269">
        <f t="shared" si="5"/>
        <v>1364.9289099526065</v>
      </c>
      <c r="G9" s="131">
        <f t="shared" si="0"/>
        <v>16379.146919431278</v>
      </c>
      <c r="H9" s="38">
        <v>12</v>
      </c>
      <c r="I9" s="273">
        <f>J9/H9</f>
        <v>0.36351388292007836</v>
      </c>
      <c r="J9" s="131">
        <f t="shared" si="2"/>
        <v>4.3621665950409403</v>
      </c>
      <c r="K9" s="322">
        <f t="shared" si="3"/>
        <v>5954.0472956009035</v>
      </c>
      <c r="L9" s="293" t="s">
        <v>9421</v>
      </c>
      <c r="M9" s="291"/>
      <c r="N9" s="381"/>
    </row>
    <row r="10" spans="1:14" ht="15.5" x14ac:dyDescent="0.35">
      <c r="A10" s="259" t="s">
        <v>7</v>
      </c>
      <c r="B10" s="251" t="s">
        <v>70</v>
      </c>
      <c r="C10" s="251" t="s">
        <v>71</v>
      </c>
      <c r="D10" s="269">
        <f>AVERAGE('Pump Efficiency ALL'!E24:E28)</f>
        <v>53</v>
      </c>
      <c r="E10" s="151">
        <f>20/D10</f>
        <v>0.37735849056603776</v>
      </c>
      <c r="F10" s="269">
        <f t="shared" si="5"/>
        <v>1358.490566037736</v>
      </c>
      <c r="G10" s="131">
        <f t="shared" si="0"/>
        <v>16301.886792452831</v>
      </c>
      <c r="H10" s="38">
        <v>12</v>
      </c>
      <c r="I10" s="273">
        <f t="shared" si="1"/>
        <v>0.36351388292007836</v>
      </c>
      <c r="J10" s="131">
        <f t="shared" si="2"/>
        <v>4.3621665950409403</v>
      </c>
      <c r="K10" s="322">
        <f t="shared" si="3"/>
        <v>5925.9621668480704</v>
      </c>
      <c r="L10" s="293" t="s">
        <v>9421</v>
      </c>
      <c r="M10" s="291"/>
      <c r="N10" s="381"/>
    </row>
    <row r="11" spans="1:14" ht="15.5" x14ac:dyDescent="0.35">
      <c r="A11" s="259" t="s">
        <v>7</v>
      </c>
      <c r="B11" s="256" t="s">
        <v>72</v>
      </c>
      <c r="C11" s="251" t="s">
        <v>73</v>
      </c>
      <c r="D11" s="269">
        <f>AVERAGE('Pump Efficiency ALL'!E29:E32)</f>
        <v>53.25</v>
      </c>
      <c r="E11" s="151">
        <f t="shared" ref="E11:E25" si="6">20/D11</f>
        <v>0.37558685446009388</v>
      </c>
      <c r="F11" s="269">
        <f t="shared" ref="F11:F25" si="7">E11*3600</f>
        <v>1352.1126760563379</v>
      </c>
      <c r="G11" s="131">
        <f t="shared" si="0"/>
        <v>16225.352112676055</v>
      </c>
      <c r="H11" s="38">
        <v>12</v>
      </c>
      <c r="I11" s="273">
        <f t="shared" si="1"/>
        <v>0.36351388292007836</v>
      </c>
      <c r="J11" s="131">
        <f t="shared" si="2"/>
        <v>4.3621665950409403</v>
      </c>
      <c r="K11" s="322">
        <f t="shared" si="3"/>
        <v>5898.1407482243694</v>
      </c>
      <c r="L11" s="293" t="s">
        <v>9421</v>
      </c>
      <c r="M11" s="291"/>
    </row>
    <row r="12" spans="1:14" ht="15.5" x14ac:dyDescent="0.35">
      <c r="A12" s="259" t="s">
        <v>7</v>
      </c>
      <c r="B12" s="256" t="s">
        <v>74</v>
      </c>
      <c r="C12" s="251" t="s">
        <v>75</v>
      </c>
      <c r="D12" s="269">
        <f>AVERAGE('Pump Efficiency ALL'!E33:E36)</f>
        <v>54</v>
      </c>
      <c r="E12" s="151">
        <f t="shared" si="6"/>
        <v>0.37037037037037035</v>
      </c>
      <c r="F12" s="269">
        <f t="shared" si="7"/>
        <v>1333.3333333333333</v>
      </c>
      <c r="G12" s="131">
        <f t="shared" si="0"/>
        <v>16000</v>
      </c>
      <c r="H12" s="38">
        <v>12</v>
      </c>
      <c r="I12" s="273">
        <f t="shared" si="1"/>
        <v>0.36351388292007836</v>
      </c>
      <c r="J12" s="131">
        <f t="shared" si="2"/>
        <v>4.3621665950409403</v>
      </c>
      <c r="K12" s="322">
        <f t="shared" si="3"/>
        <v>5816.2221267212535</v>
      </c>
      <c r="L12" s="293" t="s">
        <v>9421</v>
      </c>
      <c r="M12" s="291"/>
    </row>
    <row r="13" spans="1:14" ht="15.5" x14ac:dyDescent="0.35">
      <c r="A13" s="258" t="s">
        <v>8</v>
      </c>
      <c r="B13" s="253" t="s">
        <v>1129</v>
      </c>
      <c r="C13" s="253" t="s">
        <v>9403</v>
      </c>
      <c r="D13" s="270">
        <f>AVERAGE('Pump Efficiency ALL'!E37:E40)</f>
        <v>53.75</v>
      </c>
      <c r="E13" s="152">
        <f t="shared" si="6"/>
        <v>0.37209302325581395</v>
      </c>
      <c r="F13" s="270">
        <f t="shared" si="7"/>
        <v>1339.5348837209301</v>
      </c>
      <c r="G13" s="131">
        <f t="shared" si="0"/>
        <v>16074.41860465116</v>
      </c>
      <c r="H13" s="38">
        <v>12</v>
      </c>
      <c r="I13" s="273">
        <f t="shared" si="1"/>
        <v>0.36351388292007836</v>
      </c>
      <c r="J13" s="131">
        <f t="shared" si="2"/>
        <v>4.3621665950409403</v>
      </c>
      <c r="K13" s="322">
        <f t="shared" si="3"/>
        <v>5843.2743226594912</v>
      </c>
      <c r="L13" s="293" t="s">
        <v>9421</v>
      </c>
      <c r="M13" s="291"/>
    </row>
    <row r="14" spans="1:14" ht="15.5" x14ac:dyDescent="0.35">
      <c r="A14" s="258" t="s">
        <v>8</v>
      </c>
      <c r="B14" s="253" t="s">
        <v>1132</v>
      </c>
      <c r="C14" s="253" t="s">
        <v>1133</v>
      </c>
      <c r="D14" s="270">
        <f>AVERAGE('Pump Efficiency ALL'!E41:E44)</f>
        <v>53.25</v>
      </c>
      <c r="E14" s="152">
        <f t="shared" si="6"/>
        <v>0.37558685446009388</v>
      </c>
      <c r="F14" s="270">
        <f t="shared" si="7"/>
        <v>1352.1126760563379</v>
      </c>
      <c r="G14" s="131">
        <f t="shared" si="0"/>
        <v>16225.352112676055</v>
      </c>
      <c r="H14" s="38">
        <v>12</v>
      </c>
      <c r="I14" s="273">
        <f t="shared" si="1"/>
        <v>0.36351388292007836</v>
      </c>
      <c r="J14" s="131">
        <f t="shared" si="2"/>
        <v>4.3621665950409403</v>
      </c>
      <c r="K14" s="322">
        <f t="shared" si="3"/>
        <v>5898.1407482243694</v>
      </c>
      <c r="L14" s="293" t="s">
        <v>9421</v>
      </c>
      <c r="M14" s="291"/>
    </row>
    <row r="15" spans="1:14" ht="15.5" x14ac:dyDescent="0.35">
      <c r="A15" s="258" t="s">
        <v>8</v>
      </c>
      <c r="B15" s="253" t="s">
        <v>1134</v>
      </c>
      <c r="C15" s="253" t="s">
        <v>1135</v>
      </c>
      <c r="D15" s="270">
        <f>AVERAGE('Pump Efficiency ALL'!E45:E49)</f>
        <v>49.4</v>
      </c>
      <c r="E15" s="152">
        <f t="shared" si="6"/>
        <v>0.40485829959514169</v>
      </c>
      <c r="F15" s="270">
        <f t="shared" si="7"/>
        <v>1457.48987854251</v>
      </c>
      <c r="G15" s="131">
        <f t="shared" si="0"/>
        <v>17489.87854251012</v>
      </c>
      <c r="H15" s="38">
        <v>12</v>
      </c>
      <c r="I15" s="273">
        <f t="shared" si="1"/>
        <v>0.36351388292007836</v>
      </c>
      <c r="J15" s="131">
        <f t="shared" si="2"/>
        <v>4.3621665950409403</v>
      </c>
      <c r="K15" s="322">
        <f t="shared" si="3"/>
        <v>6000</v>
      </c>
      <c r="L15" s="293" t="s">
        <v>9421</v>
      </c>
      <c r="M15" s="291"/>
    </row>
    <row r="16" spans="1:14" ht="15.5" x14ac:dyDescent="0.35">
      <c r="A16" s="258" t="s">
        <v>8</v>
      </c>
      <c r="B16" s="253" t="s">
        <v>1136</v>
      </c>
      <c r="C16" s="253" t="s">
        <v>1137</v>
      </c>
      <c r="D16" s="270">
        <f>AVERAGE('Pump Efficiency ALL'!E50:E53)</f>
        <v>51</v>
      </c>
      <c r="E16" s="152">
        <f t="shared" si="6"/>
        <v>0.39215686274509803</v>
      </c>
      <c r="F16" s="270">
        <f t="shared" si="7"/>
        <v>1411.7647058823529</v>
      </c>
      <c r="G16" s="131">
        <f t="shared" si="0"/>
        <v>16941.176470588234</v>
      </c>
      <c r="H16" s="38">
        <v>12</v>
      </c>
      <c r="I16" s="273">
        <f t="shared" si="1"/>
        <v>0.36351388292007836</v>
      </c>
      <c r="J16" s="131">
        <f t="shared" si="2"/>
        <v>4.3621665950409403</v>
      </c>
      <c r="K16" s="322">
        <f t="shared" si="3"/>
        <v>6000</v>
      </c>
      <c r="L16" s="293" t="s">
        <v>9421</v>
      </c>
      <c r="M16" s="291"/>
    </row>
    <row r="17" spans="1:12" ht="15.5" x14ac:dyDescent="0.35">
      <c r="A17" s="258" t="s">
        <v>8</v>
      </c>
      <c r="B17" s="253" t="s">
        <v>1138</v>
      </c>
      <c r="C17" s="253" t="s">
        <v>1139</v>
      </c>
      <c r="D17" s="270">
        <f>AVERAGE('Pump Efficiency ALL'!E54:E57)</f>
        <v>56.5</v>
      </c>
      <c r="E17" s="152">
        <f t="shared" si="6"/>
        <v>0.35398230088495575</v>
      </c>
      <c r="F17" s="270">
        <f t="shared" si="7"/>
        <v>1274.3362831858408</v>
      </c>
      <c r="G17" s="131">
        <f t="shared" si="0"/>
        <v>15292.035398230089</v>
      </c>
      <c r="H17" s="38">
        <v>12</v>
      </c>
      <c r="I17" s="273">
        <f t="shared" si="1"/>
        <v>0.36351388292007836</v>
      </c>
      <c r="J17" s="131">
        <f t="shared" si="2"/>
        <v>4.3621665950409403</v>
      </c>
      <c r="K17" s="322">
        <f t="shared" si="3"/>
        <v>5558.8671653619067</v>
      </c>
      <c r="L17" s="293" t="s">
        <v>9421</v>
      </c>
    </row>
    <row r="18" spans="1:12" ht="15.5" x14ac:dyDescent="0.35">
      <c r="A18" s="258" t="s">
        <v>8</v>
      </c>
      <c r="B18" s="253" t="s">
        <v>1140</v>
      </c>
      <c r="C18" s="253" t="s">
        <v>1141</v>
      </c>
      <c r="D18" s="270">
        <f>AVERAGE('Pump Efficiency ALL'!E58:E61)</f>
        <v>46.25</v>
      </c>
      <c r="E18" s="152">
        <f t="shared" si="6"/>
        <v>0.43243243243243246</v>
      </c>
      <c r="F18" s="270">
        <f t="shared" si="7"/>
        <v>1556.7567567567569</v>
      </c>
      <c r="G18" s="131">
        <f t="shared" si="0"/>
        <v>18681.081081081084</v>
      </c>
      <c r="H18" s="38">
        <v>12</v>
      </c>
      <c r="I18" s="273">
        <f t="shared" si="1"/>
        <v>0.36351388292007836</v>
      </c>
      <c r="J18" s="131">
        <f t="shared" si="2"/>
        <v>4.3621665950409403</v>
      </c>
      <c r="K18" s="322">
        <f t="shared" si="3"/>
        <v>6000</v>
      </c>
      <c r="L18" s="293" t="s">
        <v>9421</v>
      </c>
    </row>
    <row r="19" spans="1:12" ht="15.5" x14ac:dyDescent="0.35">
      <c r="A19" s="258" t="s">
        <v>8</v>
      </c>
      <c r="B19" s="253" t="s">
        <v>1142</v>
      </c>
      <c r="C19" s="253" t="s">
        <v>1143</v>
      </c>
      <c r="D19" s="270">
        <f>AVERAGE('Pump Efficiency ALL'!E62:E65)</f>
        <v>54.75</v>
      </c>
      <c r="E19" s="152">
        <f t="shared" si="6"/>
        <v>0.36529680365296802</v>
      </c>
      <c r="F19" s="270">
        <f t="shared" si="7"/>
        <v>1315.0684931506848</v>
      </c>
      <c r="G19" s="131">
        <f t="shared" si="0"/>
        <v>15780.821917808218</v>
      </c>
      <c r="H19" s="38">
        <v>12</v>
      </c>
      <c r="I19" s="273">
        <f t="shared" si="1"/>
        <v>0.36351388292007836</v>
      </c>
      <c r="J19" s="131">
        <f t="shared" si="2"/>
        <v>4.3621665950409403</v>
      </c>
      <c r="K19" s="322">
        <f t="shared" si="3"/>
        <v>5736.5478510127432</v>
      </c>
      <c r="L19" s="293" t="s">
        <v>9421</v>
      </c>
    </row>
    <row r="20" spans="1:12" ht="15.5" x14ac:dyDescent="0.35">
      <c r="A20" s="258" t="s">
        <v>8</v>
      </c>
      <c r="B20" s="253" t="s">
        <v>1144</v>
      </c>
      <c r="C20" s="253" t="s">
        <v>1145</v>
      </c>
      <c r="D20" s="270">
        <f>AVERAGE('Pump Efficiency ALL'!E66:E69)</f>
        <v>51</v>
      </c>
      <c r="E20" s="152">
        <f t="shared" si="6"/>
        <v>0.39215686274509803</v>
      </c>
      <c r="F20" s="270">
        <f t="shared" si="7"/>
        <v>1411.7647058823529</v>
      </c>
      <c r="G20" s="131">
        <f t="shared" si="0"/>
        <v>16941.176470588234</v>
      </c>
      <c r="H20" s="38">
        <v>12</v>
      </c>
      <c r="I20" s="273">
        <f t="shared" si="1"/>
        <v>0.36351388292007836</v>
      </c>
      <c r="J20" s="131">
        <f t="shared" si="2"/>
        <v>4.3621665950409403</v>
      </c>
      <c r="K20" s="322">
        <f t="shared" si="3"/>
        <v>6000</v>
      </c>
      <c r="L20" s="293" t="s">
        <v>9421</v>
      </c>
    </row>
    <row r="21" spans="1:12" ht="15.5" x14ac:dyDescent="0.35">
      <c r="A21" s="261" t="s">
        <v>9</v>
      </c>
      <c r="B21" s="254" t="s">
        <v>2052</v>
      </c>
      <c r="C21" s="254" t="s">
        <v>2053</v>
      </c>
      <c r="D21" s="271">
        <f>AVERAGE('Pump Efficiency ALL'!E70:E74)</f>
        <v>54.6</v>
      </c>
      <c r="E21" s="149">
        <f t="shared" si="6"/>
        <v>0.36630036630036628</v>
      </c>
      <c r="F21" s="271">
        <f t="shared" si="7"/>
        <v>1318.6813186813185</v>
      </c>
      <c r="G21" s="131">
        <f t="shared" si="0"/>
        <v>15824.175824175822</v>
      </c>
      <c r="H21" s="38">
        <v>12</v>
      </c>
      <c r="I21" s="273">
        <f t="shared" si="1"/>
        <v>0.36351388292007836</v>
      </c>
      <c r="J21" s="131">
        <f t="shared" si="2"/>
        <v>4.3621665950409403</v>
      </c>
      <c r="K21" s="322">
        <f t="shared" si="3"/>
        <v>5752.3075978561847</v>
      </c>
      <c r="L21" s="293" t="s">
        <v>9421</v>
      </c>
    </row>
    <row r="22" spans="1:12" ht="15.5" x14ac:dyDescent="0.35">
      <c r="A22" s="261" t="s">
        <v>9</v>
      </c>
      <c r="B22" s="254" t="s">
        <v>2055</v>
      </c>
      <c r="C22" s="254" t="s">
        <v>9404</v>
      </c>
      <c r="D22" s="271">
        <f>AVERAGE('Pump Efficiency ALL'!E75:E79)</f>
        <v>56.4</v>
      </c>
      <c r="E22" s="149">
        <f t="shared" si="6"/>
        <v>0.3546099290780142</v>
      </c>
      <c r="F22" s="271">
        <f t="shared" si="7"/>
        <v>1276.5957446808511</v>
      </c>
      <c r="G22" s="131">
        <f t="shared" si="0"/>
        <v>15319.148936170213</v>
      </c>
      <c r="H22" s="38">
        <v>12</v>
      </c>
      <c r="I22" s="273">
        <f t="shared" si="1"/>
        <v>0.36351388292007836</v>
      </c>
      <c r="J22" s="131">
        <f t="shared" si="2"/>
        <v>4.3621665950409403</v>
      </c>
      <c r="K22" s="322">
        <f t="shared" si="3"/>
        <v>5568.7233128182215</v>
      </c>
      <c r="L22" s="293" t="s">
        <v>9421</v>
      </c>
    </row>
    <row r="23" spans="1:12" ht="15.5" x14ac:dyDescent="0.35">
      <c r="A23" s="261" t="s">
        <v>9</v>
      </c>
      <c r="B23" s="254" t="s">
        <v>2057</v>
      </c>
      <c r="C23" s="254" t="s">
        <v>9405</v>
      </c>
      <c r="D23" s="271">
        <f>AVERAGE('Pump Efficiency ALL'!E80:E83)</f>
        <v>47.75</v>
      </c>
      <c r="E23" s="149">
        <f t="shared" si="6"/>
        <v>0.41884816753926701</v>
      </c>
      <c r="F23" s="271">
        <f t="shared" si="7"/>
        <v>1507.8534031413612</v>
      </c>
      <c r="G23" s="131">
        <f t="shared" si="0"/>
        <v>18094.240837696336</v>
      </c>
      <c r="H23" s="38">
        <v>12</v>
      </c>
      <c r="I23" s="273">
        <f t="shared" si="1"/>
        <v>0.36351388292007836</v>
      </c>
      <c r="J23" s="131">
        <f t="shared" si="2"/>
        <v>4.3621665950409403</v>
      </c>
      <c r="K23" s="322">
        <f t="shared" si="3"/>
        <v>6000</v>
      </c>
      <c r="L23" s="293" t="s">
        <v>9421</v>
      </c>
    </row>
    <row r="24" spans="1:12" ht="15.5" x14ac:dyDescent="0.35">
      <c r="A24" s="261" t="s">
        <v>9</v>
      </c>
      <c r="B24" s="254" t="s">
        <v>2059</v>
      </c>
      <c r="C24" s="254" t="s">
        <v>2060</v>
      </c>
      <c r="D24" s="271">
        <f>AVERAGE('Pump Efficiency ALL'!E84:E90)</f>
        <v>51</v>
      </c>
      <c r="E24" s="149">
        <f t="shared" si="6"/>
        <v>0.39215686274509803</v>
      </c>
      <c r="F24" s="271">
        <f t="shared" si="7"/>
        <v>1411.7647058823529</v>
      </c>
      <c r="G24" s="131">
        <f t="shared" si="0"/>
        <v>16941.176470588234</v>
      </c>
      <c r="H24" s="38">
        <v>12</v>
      </c>
      <c r="I24" s="273">
        <f t="shared" si="1"/>
        <v>0.36351388292007836</v>
      </c>
      <c r="J24" s="131">
        <f t="shared" si="2"/>
        <v>4.3621665950409403</v>
      </c>
      <c r="K24" s="322">
        <f t="shared" si="3"/>
        <v>6000</v>
      </c>
      <c r="L24" s="293" t="s">
        <v>9421</v>
      </c>
    </row>
    <row r="25" spans="1:12" ht="15.5" x14ac:dyDescent="0.35">
      <c r="A25" s="261" t="s">
        <v>9</v>
      </c>
      <c r="B25" s="254" t="s">
        <v>2061</v>
      </c>
      <c r="C25" s="254" t="s">
        <v>2062</v>
      </c>
      <c r="D25" s="271">
        <f>AVERAGE('Pump Efficiency ALL'!E91:E95)</f>
        <v>53.6</v>
      </c>
      <c r="E25" s="149">
        <f t="shared" si="6"/>
        <v>0.37313432835820892</v>
      </c>
      <c r="F25" s="271">
        <f t="shared" si="7"/>
        <v>1343.2835820895521</v>
      </c>
      <c r="G25" s="131">
        <f t="shared" si="0"/>
        <v>16119.402985074625</v>
      </c>
      <c r="H25" s="38">
        <v>12</v>
      </c>
      <c r="I25" s="273">
        <f t="shared" si="1"/>
        <v>0.36351388292007836</v>
      </c>
      <c r="J25" s="131">
        <f t="shared" si="2"/>
        <v>4.3621665950409403</v>
      </c>
      <c r="K25" s="322">
        <f t="shared" si="3"/>
        <v>5859.6267694579783</v>
      </c>
      <c r="L25" s="293" t="s">
        <v>9421</v>
      </c>
    </row>
    <row r="26" spans="1:12" ht="15.5" x14ac:dyDescent="0.35">
      <c r="A26" s="261" t="s">
        <v>9</v>
      </c>
      <c r="B26" s="254" t="s">
        <v>2063</v>
      </c>
      <c r="C26" s="254" t="s">
        <v>2064</v>
      </c>
      <c r="D26" s="271">
        <f>AVERAGE('Pump Efficiency ALL'!E96:E99)</f>
        <v>53.75</v>
      </c>
      <c r="E26" s="149">
        <f t="shared" ref="E26:E28" si="8">20/D26</f>
        <v>0.37209302325581395</v>
      </c>
      <c r="F26" s="271">
        <f t="shared" ref="F26:F28" si="9">E26*3600</f>
        <v>1339.5348837209301</v>
      </c>
      <c r="G26" s="131">
        <f t="shared" si="0"/>
        <v>16074.41860465116</v>
      </c>
      <c r="H26" s="38">
        <v>12</v>
      </c>
      <c r="I26" s="273">
        <f t="shared" si="1"/>
        <v>0.36351388292007836</v>
      </c>
      <c r="J26" s="131">
        <f t="shared" si="2"/>
        <v>4.3621665950409403</v>
      </c>
      <c r="K26" s="322">
        <f t="shared" si="3"/>
        <v>5843.2743226594912</v>
      </c>
      <c r="L26" s="293" t="s">
        <v>9421</v>
      </c>
    </row>
    <row r="27" spans="1:12" ht="15.5" x14ac:dyDescent="0.35">
      <c r="A27" s="261" t="s">
        <v>9</v>
      </c>
      <c r="B27" s="254" t="s">
        <v>2065</v>
      </c>
      <c r="C27" s="254" t="s">
        <v>2066</v>
      </c>
      <c r="D27" s="271">
        <f>AVERAGE('Pump Efficiency ALL'!E100:E103)</f>
        <v>54</v>
      </c>
      <c r="E27" s="149">
        <f t="shared" si="8"/>
        <v>0.37037037037037035</v>
      </c>
      <c r="F27" s="271">
        <f t="shared" si="9"/>
        <v>1333.3333333333333</v>
      </c>
      <c r="G27" s="131">
        <f t="shared" si="0"/>
        <v>16000</v>
      </c>
      <c r="H27" s="38">
        <v>12</v>
      </c>
      <c r="I27" s="273">
        <f t="shared" si="1"/>
        <v>0.36351388292007836</v>
      </c>
      <c r="J27" s="131">
        <f t="shared" si="2"/>
        <v>4.3621665950409403</v>
      </c>
      <c r="K27" s="322">
        <f t="shared" si="3"/>
        <v>5816.2221267212535</v>
      </c>
      <c r="L27" s="293" t="s">
        <v>9421</v>
      </c>
    </row>
    <row r="28" spans="1:12" ht="15.5" x14ac:dyDescent="0.35">
      <c r="A28" s="261" t="s">
        <v>9</v>
      </c>
      <c r="B28" s="254" t="s">
        <v>2067</v>
      </c>
      <c r="C28" s="254" t="s">
        <v>2068</v>
      </c>
      <c r="D28" s="271">
        <f>AVERAGE('Pump Efficiency ALL'!E104:E107)</f>
        <v>53.75</v>
      </c>
      <c r="E28" s="149">
        <f t="shared" si="8"/>
        <v>0.37209302325581395</v>
      </c>
      <c r="F28" s="271">
        <f t="shared" si="9"/>
        <v>1339.5348837209301</v>
      </c>
      <c r="G28" s="131">
        <f t="shared" si="0"/>
        <v>16074.41860465116</v>
      </c>
      <c r="H28" s="38">
        <v>12</v>
      </c>
      <c r="I28" s="273">
        <f t="shared" si="1"/>
        <v>0.36351388292007836</v>
      </c>
      <c r="J28" s="131">
        <f t="shared" si="2"/>
        <v>4.3621665950409403</v>
      </c>
      <c r="K28" s="322">
        <f t="shared" si="3"/>
        <v>5843.2743226594912</v>
      </c>
      <c r="L28" s="293" t="s">
        <v>9421</v>
      </c>
    </row>
    <row r="29" spans="1:12" ht="15.5" x14ac:dyDescent="0.35">
      <c r="A29" s="260" t="s">
        <v>10</v>
      </c>
      <c r="B29" s="252" t="s">
        <v>3293</v>
      </c>
      <c r="C29" s="252" t="s">
        <v>3294</v>
      </c>
      <c r="D29" s="272">
        <f>AVERAGE('Pump Efficiency ALL'!E108:E111)</f>
        <v>51.75</v>
      </c>
      <c r="E29" s="150">
        <f>20/D29</f>
        <v>0.38647342995169082</v>
      </c>
      <c r="F29" s="272">
        <f>E29*3600</f>
        <v>1391.304347826087</v>
      </c>
      <c r="G29" s="131">
        <f t="shared" si="0"/>
        <v>16695.652173913044</v>
      </c>
      <c r="H29" s="38">
        <v>12</v>
      </c>
      <c r="I29" s="273">
        <f t="shared" si="1"/>
        <v>0.36351388292007836</v>
      </c>
      <c r="J29" s="131">
        <f t="shared" si="2"/>
        <v>4.3621665950409403</v>
      </c>
      <c r="K29" s="322">
        <f t="shared" si="3"/>
        <v>6000</v>
      </c>
      <c r="L29" s="293" t="s">
        <v>9421</v>
      </c>
    </row>
    <row r="30" spans="1:12" ht="15.5" x14ac:dyDescent="0.35">
      <c r="A30" s="260" t="s">
        <v>10</v>
      </c>
      <c r="B30" s="252" t="s">
        <v>3296</v>
      </c>
      <c r="C30" s="252" t="s">
        <v>3297</v>
      </c>
      <c r="D30" s="272">
        <f>AVERAGE('Pump Efficiency ALL'!E112:E120)</f>
        <v>55</v>
      </c>
      <c r="E30" s="150">
        <f t="shared" ref="E30:E34" si="10">20/D30</f>
        <v>0.36363636363636365</v>
      </c>
      <c r="F30" s="272">
        <f t="shared" ref="F30:F45" si="11">E30*3600</f>
        <v>1309.0909090909092</v>
      </c>
      <c r="G30" s="131">
        <f t="shared" si="0"/>
        <v>15709.090909090912</v>
      </c>
      <c r="H30" s="38">
        <v>12</v>
      </c>
      <c r="I30" s="273">
        <f t="shared" si="1"/>
        <v>0.36351388292007836</v>
      </c>
      <c r="J30" s="131">
        <f t="shared" si="2"/>
        <v>4.3621665950409403</v>
      </c>
      <c r="K30" s="322">
        <f t="shared" si="3"/>
        <v>5710.4726335081405</v>
      </c>
      <c r="L30" s="293" t="s">
        <v>9421</v>
      </c>
    </row>
    <row r="31" spans="1:12" ht="15.5" x14ac:dyDescent="0.35">
      <c r="A31" s="260" t="s">
        <v>10</v>
      </c>
      <c r="B31" s="252" t="s">
        <v>3298</v>
      </c>
      <c r="C31" s="252" t="s">
        <v>3299</v>
      </c>
      <c r="D31" s="272">
        <f>AVERAGE('Pump Efficiency ALL'!E121:E126)</f>
        <v>51</v>
      </c>
      <c r="E31" s="150">
        <f t="shared" si="10"/>
        <v>0.39215686274509803</v>
      </c>
      <c r="F31" s="272">
        <f t="shared" si="11"/>
        <v>1411.7647058823529</v>
      </c>
      <c r="G31" s="131">
        <f t="shared" si="0"/>
        <v>16941.176470588234</v>
      </c>
      <c r="H31" s="38">
        <v>12</v>
      </c>
      <c r="I31" s="273">
        <f t="shared" si="1"/>
        <v>0.36351388292007836</v>
      </c>
      <c r="J31" s="131">
        <f t="shared" si="2"/>
        <v>4.3621665950409403</v>
      </c>
      <c r="K31" s="322">
        <f t="shared" si="3"/>
        <v>6000</v>
      </c>
      <c r="L31" s="293" t="s">
        <v>9421</v>
      </c>
    </row>
    <row r="32" spans="1:12" ht="15.5" x14ac:dyDescent="0.35">
      <c r="A32" s="260" t="s">
        <v>10</v>
      </c>
      <c r="B32" s="252" t="s">
        <v>3300</v>
      </c>
      <c r="C32" s="252" t="s">
        <v>3301</v>
      </c>
      <c r="D32" s="272">
        <f>AVERAGE('Pump Efficiency ALL'!E127:E130)</f>
        <v>48.5</v>
      </c>
      <c r="E32" s="150">
        <f t="shared" si="10"/>
        <v>0.41237113402061853</v>
      </c>
      <c r="F32" s="272">
        <f t="shared" si="11"/>
        <v>1484.5360824742268</v>
      </c>
      <c r="G32" s="131">
        <f t="shared" si="0"/>
        <v>17814.432989690722</v>
      </c>
      <c r="H32" s="38">
        <v>12</v>
      </c>
      <c r="I32" s="273">
        <f t="shared" si="1"/>
        <v>0.36351388292007836</v>
      </c>
      <c r="J32" s="131">
        <f t="shared" si="2"/>
        <v>4.3621665950409403</v>
      </c>
      <c r="K32" s="322">
        <f t="shared" si="3"/>
        <v>6000</v>
      </c>
      <c r="L32" s="293" t="s">
        <v>9421</v>
      </c>
    </row>
    <row r="33" spans="1:12" ht="15.5" x14ac:dyDescent="0.35">
      <c r="A33" s="260" t="s">
        <v>11</v>
      </c>
      <c r="B33" s="268" t="s">
        <v>3302</v>
      </c>
      <c r="C33" s="252" t="s">
        <v>9406</v>
      </c>
      <c r="D33" s="272">
        <f>AVERAGE('Pump Efficiency ALL'!E131:E134)</f>
        <v>51.75</v>
      </c>
      <c r="E33" s="150">
        <f>20/D33</f>
        <v>0.38647342995169082</v>
      </c>
      <c r="F33" s="272">
        <f t="shared" si="11"/>
        <v>1391.304347826087</v>
      </c>
      <c r="G33" s="131">
        <f t="shared" si="0"/>
        <v>16695.652173913044</v>
      </c>
      <c r="H33" s="38">
        <v>12</v>
      </c>
      <c r="I33" s="273">
        <f t="shared" si="1"/>
        <v>0.36351388292007836</v>
      </c>
      <c r="J33" s="131">
        <f t="shared" si="2"/>
        <v>4.3621665950409403</v>
      </c>
      <c r="K33" s="322">
        <f t="shared" si="3"/>
        <v>6000</v>
      </c>
      <c r="L33" s="293" t="s">
        <v>9421</v>
      </c>
    </row>
    <row r="34" spans="1:12" ht="15.5" x14ac:dyDescent="0.35">
      <c r="A34" s="260" t="s">
        <v>10</v>
      </c>
      <c r="B34" s="252" t="s">
        <v>3304</v>
      </c>
      <c r="C34" s="252" t="s">
        <v>9407</v>
      </c>
      <c r="D34" s="272">
        <f>AVERAGE('Pump Efficiency ALL'!E135:E138)</f>
        <v>50.25</v>
      </c>
      <c r="E34" s="150">
        <f t="shared" si="10"/>
        <v>0.39800995024875624</v>
      </c>
      <c r="F34" s="272">
        <f t="shared" si="11"/>
        <v>1432.8358208955224</v>
      </c>
      <c r="G34" s="131">
        <f t="shared" si="0"/>
        <v>17194.029850746268</v>
      </c>
      <c r="H34" s="38">
        <v>12</v>
      </c>
      <c r="I34" s="273">
        <f t="shared" si="1"/>
        <v>0.36351388292007836</v>
      </c>
      <c r="J34" s="131">
        <f t="shared" si="2"/>
        <v>4.3621665950409403</v>
      </c>
      <c r="K34" s="322">
        <f t="shared" si="3"/>
        <v>6000</v>
      </c>
      <c r="L34" s="293" t="s">
        <v>9421</v>
      </c>
    </row>
    <row r="35" spans="1:12" ht="15.5" x14ac:dyDescent="0.35">
      <c r="A35" s="260" t="s">
        <v>10</v>
      </c>
      <c r="B35" s="252" t="s">
        <v>3306</v>
      </c>
      <c r="C35" s="252" t="s">
        <v>3307</v>
      </c>
      <c r="D35" s="272">
        <f>AVERAGE('Pump Efficiency ALL'!E139:E141)</f>
        <v>65</v>
      </c>
      <c r="E35" s="150">
        <f t="shared" ref="E35:E52" si="12">20/D35</f>
        <v>0.30769230769230771</v>
      </c>
      <c r="F35" s="272">
        <f t="shared" si="11"/>
        <v>1107.6923076923078</v>
      </c>
      <c r="G35" s="131">
        <f t="shared" si="0"/>
        <v>13292.307692307695</v>
      </c>
      <c r="H35" s="38">
        <v>12</v>
      </c>
      <c r="I35" s="273">
        <f t="shared" si="1"/>
        <v>0.36351388292007836</v>
      </c>
      <c r="J35" s="131">
        <f t="shared" si="2"/>
        <v>4.3621665950409403</v>
      </c>
      <c r="K35" s="322">
        <f t="shared" si="3"/>
        <v>4831.938382199196</v>
      </c>
      <c r="L35" s="293" t="s">
        <v>9421</v>
      </c>
    </row>
    <row r="36" spans="1:12" ht="15.5" x14ac:dyDescent="0.35">
      <c r="A36" s="260" t="s">
        <v>10</v>
      </c>
      <c r="B36" s="252" t="s">
        <v>3308</v>
      </c>
      <c r="C36" s="252" t="s">
        <v>3309</v>
      </c>
      <c r="D36" s="272">
        <f>AVERAGE('Pump Efficiency ALL'!E142:E145)</f>
        <v>52.5</v>
      </c>
      <c r="E36" s="150">
        <f t="shared" si="12"/>
        <v>0.38095238095238093</v>
      </c>
      <c r="F36" s="272">
        <f t="shared" si="11"/>
        <v>1371.4285714285713</v>
      </c>
      <c r="G36" s="131">
        <f t="shared" si="0"/>
        <v>16457.142857142855</v>
      </c>
      <c r="H36" s="38">
        <v>12</v>
      </c>
      <c r="I36" s="273">
        <f t="shared" si="1"/>
        <v>0.36351388292007836</v>
      </c>
      <c r="J36" s="131">
        <f t="shared" si="2"/>
        <v>4.3621665950409403</v>
      </c>
      <c r="K36" s="322">
        <f t="shared" si="3"/>
        <v>5982.3999017704318</v>
      </c>
      <c r="L36" s="293" t="s">
        <v>9421</v>
      </c>
    </row>
    <row r="37" spans="1:12" ht="15.5" x14ac:dyDescent="0.35">
      <c r="A37" s="259" t="s">
        <v>11</v>
      </c>
      <c r="B37" s="251" t="s">
        <v>4487</v>
      </c>
      <c r="C37" s="251" t="s">
        <v>4488</v>
      </c>
      <c r="D37" s="269">
        <f>AVERAGE('Pump Efficiency ALL'!E146:E149)</f>
        <v>50.25</v>
      </c>
      <c r="E37" s="151">
        <f t="shared" si="12"/>
        <v>0.39800995024875624</v>
      </c>
      <c r="F37" s="269">
        <f t="shared" si="11"/>
        <v>1432.8358208955224</v>
      </c>
      <c r="G37" s="131">
        <f t="shared" si="0"/>
        <v>17194.029850746268</v>
      </c>
      <c r="H37" s="38">
        <v>12</v>
      </c>
      <c r="I37" s="273">
        <f t="shared" si="1"/>
        <v>0.36351388292007836</v>
      </c>
      <c r="J37" s="131">
        <f t="shared" si="2"/>
        <v>4.3621665950409403</v>
      </c>
      <c r="K37" s="322">
        <f t="shared" si="3"/>
        <v>6000</v>
      </c>
      <c r="L37" s="293" t="s">
        <v>9421</v>
      </c>
    </row>
    <row r="38" spans="1:12" ht="15.5" x14ac:dyDescent="0.35">
      <c r="A38" s="259" t="s">
        <v>11</v>
      </c>
      <c r="B38" s="251" t="s">
        <v>4489</v>
      </c>
      <c r="C38" s="251" t="s">
        <v>9354</v>
      </c>
      <c r="D38" s="269">
        <f>AVERAGE('Pump Efficiency ALL'!E150:E153)</f>
        <v>51</v>
      </c>
      <c r="E38" s="151">
        <f t="shared" si="12"/>
        <v>0.39215686274509803</v>
      </c>
      <c r="F38" s="269">
        <f t="shared" si="11"/>
        <v>1411.7647058823529</v>
      </c>
      <c r="G38" s="131">
        <f t="shared" si="0"/>
        <v>16941.176470588234</v>
      </c>
      <c r="H38" s="38">
        <v>12</v>
      </c>
      <c r="I38" s="273">
        <f t="shared" si="1"/>
        <v>0.36351388292007836</v>
      </c>
      <c r="J38" s="131">
        <f t="shared" si="2"/>
        <v>4.3621665950409403</v>
      </c>
      <c r="K38" s="322">
        <f t="shared" si="3"/>
        <v>6000</v>
      </c>
      <c r="L38" s="293" t="s">
        <v>9421</v>
      </c>
    </row>
    <row r="39" spans="1:12" ht="15.5" x14ac:dyDescent="0.35">
      <c r="A39" s="259" t="s">
        <v>11</v>
      </c>
      <c r="B39" s="251" t="s">
        <v>4491</v>
      </c>
      <c r="C39" s="251" t="s">
        <v>4492</v>
      </c>
      <c r="D39" s="269">
        <f>AVERAGE('Pump Efficiency ALL'!E154:E158)</f>
        <v>53.25</v>
      </c>
      <c r="E39" s="151">
        <f t="shared" si="12"/>
        <v>0.37558685446009388</v>
      </c>
      <c r="F39" s="269">
        <f t="shared" si="11"/>
        <v>1352.1126760563379</v>
      </c>
      <c r="G39" s="131">
        <f t="shared" si="0"/>
        <v>16225.352112676055</v>
      </c>
      <c r="H39" s="38">
        <v>12</v>
      </c>
      <c r="I39" s="273">
        <f t="shared" si="1"/>
        <v>0.36351388292007836</v>
      </c>
      <c r="J39" s="131">
        <f t="shared" si="2"/>
        <v>4.3621665950409403</v>
      </c>
      <c r="K39" s="322">
        <f t="shared" si="3"/>
        <v>5898.1407482243694</v>
      </c>
      <c r="L39" s="293" t="s">
        <v>9421</v>
      </c>
    </row>
    <row r="40" spans="1:12" ht="15.5" x14ac:dyDescent="0.35">
      <c r="A40" s="259" t="s">
        <v>11</v>
      </c>
      <c r="B40" s="251" t="s">
        <v>4493</v>
      </c>
      <c r="C40" s="251" t="s">
        <v>9361</v>
      </c>
      <c r="D40" s="269">
        <f>AVERAGE('Pump Efficiency ALL'!E159:E163)</f>
        <v>52.25</v>
      </c>
      <c r="E40" s="151">
        <f t="shared" si="12"/>
        <v>0.38277511961722488</v>
      </c>
      <c r="F40" s="269">
        <f t="shared" si="11"/>
        <v>1377.9904306220096</v>
      </c>
      <c r="G40" s="131">
        <f t="shared" si="0"/>
        <v>16535.885167464116</v>
      </c>
      <c r="H40" s="38">
        <v>12</v>
      </c>
      <c r="I40" s="273">
        <f t="shared" si="1"/>
        <v>0.36351388292007836</v>
      </c>
      <c r="J40" s="131">
        <f t="shared" si="2"/>
        <v>4.3621665950409403</v>
      </c>
      <c r="K40" s="322">
        <f t="shared" si="3"/>
        <v>6000</v>
      </c>
      <c r="L40" s="293" t="s">
        <v>9421</v>
      </c>
    </row>
    <row r="41" spans="1:12" ht="15.5" x14ac:dyDescent="0.35">
      <c r="A41" s="259" t="s">
        <v>11</v>
      </c>
      <c r="B41" s="251" t="s">
        <v>4495</v>
      </c>
      <c r="C41" s="251" t="s">
        <v>9408</v>
      </c>
      <c r="D41" s="269">
        <f>AVERAGE('Pump Efficiency ALL'!E164:E167)</f>
        <v>52</v>
      </c>
      <c r="E41" s="151">
        <f t="shared" si="12"/>
        <v>0.38461538461538464</v>
      </c>
      <c r="F41" s="269">
        <f t="shared" si="11"/>
        <v>1384.6153846153848</v>
      </c>
      <c r="G41" s="131">
        <f t="shared" si="0"/>
        <v>16615.384615384617</v>
      </c>
      <c r="H41" s="38">
        <v>12</v>
      </c>
      <c r="I41" s="273">
        <f t="shared" si="1"/>
        <v>0.36351388292007836</v>
      </c>
      <c r="J41" s="131">
        <f t="shared" si="2"/>
        <v>4.3621665950409403</v>
      </c>
      <c r="K41" s="322">
        <f t="shared" si="3"/>
        <v>6000</v>
      </c>
      <c r="L41" s="293" t="s">
        <v>9421</v>
      </c>
    </row>
    <row r="42" spans="1:12" ht="15.5" x14ac:dyDescent="0.35">
      <c r="A42" s="259" t="s">
        <v>11</v>
      </c>
      <c r="B42" s="251" t="s">
        <v>4497</v>
      </c>
      <c r="C42" s="251" t="s">
        <v>4498</v>
      </c>
      <c r="D42" s="269">
        <f>AVERAGE('Pump Efficiency ALL'!E168:E172)</f>
        <v>53.75</v>
      </c>
      <c r="E42" s="151">
        <f t="shared" si="12"/>
        <v>0.37209302325581395</v>
      </c>
      <c r="F42" s="269">
        <f t="shared" si="11"/>
        <v>1339.5348837209301</v>
      </c>
      <c r="G42" s="131">
        <f t="shared" si="0"/>
        <v>16074.41860465116</v>
      </c>
      <c r="H42" s="38">
        <v>12</v>
      </c>
      <c r="I42" s="273">
        <f t="shared" si="1"/>
        <v>0.36351388292007836</v>
      </c>
      <c r="J42" s="131">
        <f t="shared" si="2"/>
        <v>4.3621665950409403</v>
      </c>
      <c r="K42" s="322">
        <f t="shared" si="3"/>
        <v>5843.2743226594912</v>
      </c>
      <c r="L42" s="293" t="s">
        <v>9421</v>
      </c>
    </row>
    <row r="43" spans="1:12" ht="15.5" x14ac:dyDescent="0.35">
      <c r="A43" s="259" t="s">
        <v>11</v>
      </c>
      <c r="B43" s="251" t="s">
        <v>4499</v>
      </c>
      <c r="C43" s="251" t="s">
        <v>4500</v>
      </c>
      <c r="D43" s="269">
        <f>AVERAGE('Pump Efficiency ALL'!E173:E176)</f>
        <v>50.5</v>
      </c>
      <c r="E43" s="151">
        <f t="shared" si="12"/>
        <v>0.39603960396039606</v>
      </c>
      <c r="F43" s="269">
        <f t="shared" si="11"/>
        <v>1425.7425742574258</v>
      </c>
      <c r="G43" s="131">
        <f t="shared" si="0"/>
        <v>17108.910891089108</v>
      </c>
      <c r="H43" s="38">
        <v>12</v>
      </c>
      <c r="I43" s="273">
        <f t="shared" si="1"/>
        <v>0.36351388292007836</v>
      </c>
      <c r="J43" s="131">
        <f t="shared" si="2"/>
        <v>4.3621665950409403</v>
      </c>
      <c r="K43" s="322">
        <f t="shared" si="3"/>
        <v>6000</v>
      </c>
      <c r="L43" s="293" t="s">
        <v>9421</v>
      </c>
    </row>
    <row r="44" spans="1:12" ht="15.5" x14ac:dyDescent="0.35">
      <c r="A44" s="259" t="s">
        <v>11</v>
      </c>
      <c r="B44" s="251" t="s">
        <v>4501</v>
      </c>
      <c r="C44" s="251" t="s">
        <v>4502</v>
      </c>
      <c r="D44" s="269">
        <f>AVERAGE('Pump Efficiency ALL'!E177:E181)</f>
        <v>52.25</v>
      </c>
      <c r="E44" s="151">
        <f t="shared" si="12"/>
        <v>0.38277511961722488</v>
      </c>
      <c r="F44" s="269">
        <f t="shared" si="11"/>
        <v>1377.9904306220096</v>
      </c>
      <c r="G44" s="131">
        <f t="shared" si="0"/>
        <v>16535.885167464116</v>
      </c>
      <c r="H44" s="38">
        <v>12</v>
      </c>
      <c r="I44" s="273">
        <f t="shared" si="1"/>
        <v>0.36351388292007836</v>
      </c>
      <c r="J44" s="131">
        <f t="shared" si="2"/>
        <v>4.3621665950409403</v>
      </c>
      <c r="K44" s="322">
        <f t="shared" si="3"/>
        <v>6000</v>
      </c>
      <c r="L44" s="293" t="s">
        <v>9421</v>
      </c>
    </row>
    <row r="45" spans="1:12" ht="15.5" x14ac:dyDescent="0.35">
      <c r="A45" s="258" t="s">
        <v>12</v>
      </c>
      <c r="B45" s="253" t="s">
        <v>5338</v>
      </c>
      <c r="C45" s="253" t="s">
        <v>5339</v>
      </c>
      <c r="D45" s="270">
        <f>AVERAGE('Pump Efficiency ALL'!E182:E185)</f>
        <v>52</v>
      </c>
      <c r="E45" s="152">
        <f t="shared" si="12"/>
        <v>0.38461538461538464</v>
      </c>
      <c r="F45" s="270">
        <f t="shared" si="11"/>
        <v>1384.6153846153848</v>
      </c>
      <c r="G45" s="131">
        <f t="shared" si="0"/>
        <v>16615.384615384617</v>
      </c>
      <c r="H45" s="38">
        <v>12</v>
      </c>
      <c r="I45" s="273">
        <f t="shared" si="1"/>
        <v>0.36351388292007836</v>
      </c>
      <c r="J45" s="131">
        <f t="shared" si="2"/>
        <v>4.3621665950409403</v>
      </c>
      <c r="K45" s="322">
        <f t="shared" si="3"/>
        <v>6000</v>
      </c>
      <c r="L45" s="293" t="s">
        <v>9421</v>
      </c>
    </row>
    <row r="46" spans="1:12" ht="15.5" x14ac:dyDescent="0.35">
      <c r="A46" s="258" t="s">
        <v>12</v>
      </c>
      <c r="B46" s="253" t="s">
        <v>5341</v>
      </c>
      <c r="C46" s="253" t="s">
        <v>5342</v>
      </c>
      <c r="D46" s="270">
        <f>AVERAGE('Pump Efficiency ALL'!E186:E187)</f>
        <v>51</v>
      </c>
      <c r="E46" s="152">
        <f t="shared" si="12"/>
        <v>0.39215686274509803</v>
      </c>
      <c r="F46" s="270">
        <f t="shared" ref="F46:F62" si="13">E46*3600</f>
        <v>1411.7647058823529</v>
      </c>
      <c r="G46" s="131">
        <f t="shared" si="0"/>
        <v>16941.176470588234</v>
      </c>
      <c r="H46" s="38">
        <v>12</v>
      </c>
      <c r="I46" s="273">
        <f t="shared" si="1"/>
        <v>0.36351388292007836</v>
      </c>
      <c r="J46" s="131">
        <f t="shared" si="2"/>
        <v>4.3621665950409403</v>
      </c>
      <c r="K46" s="322">
        <f t="shared" si="3"/>
        <v>6000</v>
      </c>
      <c r="L46" s="293" t="s">
        <v>9421</v>
      </c>
    </row>
    <row r="47" spans="1:12" ht="15.5" x14ac:dyDescent="0.35">
      <c r="A47" s="258" t="s">
        <v>12</v>
      </c>
      <c r="B47" s="253" t="s">
        <v>5343</v>
      </c>
      <c r="C47" s="253" t="s">
        <v>9409</v>
      </c>
      <c r="D47" s="270">
        <f>AVERAGE('Pump Efficiency ALL'!E188:E191)</f>
        <v>52</v>
      </c>
      <c r="E47" s="152">
        <f t="shared" si="12"/>
        <v>0.38461538461538464</v>
      </c>
      <c r="F47" s="270">
        <f t="shared" si="13"/>
        <v>1384.6153846153848</v>
      </c>
      <c r="G47" s="131">
        <f t="shared" si="0"/>
        <v>16615.384615384617</v>
      </c>
      <c r="H47" s="38">
        <v>12</v>
      </c>
      <c r="I47" s="273">
        <f t="shared" si="1"/>
        <v>0.36351388292007836</v>
      </c>
      <c r="J47" s="131">
        <f t="shared" si="2"/>
        <v>4.3621665950409403</v>
      </c>
      <c r="K47" s="322">
        <f t="shared" si="3"/>
        <v>6000</v>
      </c>
      <c r="L47" s="293" t="s">
        <v>9421</v>
      </c>
    </row>
    <row r="48" spans="1:12" ht="15.5" x14ac:dyDescent="0.35">
      <c r="A48" s="258" t="s">
        <v>12</v>
      </c>
      <c r="B48" s="253" t="s">
        <v>5345</v>
      </c>
      <c r="C48" s="253" t="s">
        <v>5346</v>
      </c>
      <c r="D48" s="270">
        <f>AVERAGE('Pump Efficiency ALL'!E192:E195)</f>
        <v>50</v>
      </c>
      <c r="E48" s="152">
        <f t="shared" si="12"/>
        <v>0.4</v>
      </c>
      <c r="F48" s="270">
        <f t="shared" si="13"/>
        <v>1440</v>
      </c>
      <c r="G48" s="131">
        <f t="shared" si="0"/>
        <v>17280</v>
      </c>
      <c r="H48" s="38">
        <v>12</v>
      </c>
      <c r="I48" s="273">
        <f t="shared" si="1"/>
        <v>0.36351388292007836</v>
      </c>
      <c r="J48" s="131">
        <f t="shared" si="2"/>
        <v>4.3621665950409403</v>
      </c>
      <c r="K48" s="322">
        <f t="shared" si="3"/>
        <v>6000</v>
      </c>
      <c r="L48" s="293" t="s">
        <v>9421</v>
      </c>
    </row>
    <row r="49" spans="1:12" ht="15.5" x14ac:dyDescent="0.35">
      <c r="A49" s="258" t="s">
        <v>12</v>
      </c>
      <c r="B49" s="253" t="s">
        <v>5347</v>
      </c>
      <c r="C49" s="253" t="s">
        <v>5348</v>
      </c>
      <c r="D49" s="270">
        <f>AVERAGE('Pump Efficiency ALL'!E196:E199)</f>
        <v>48.5</v>
      </c>
      <c r="E49" s="152">
        <f t="shared" si="12"/>
        <v>0.41237113402061853</v>
      </c>
      <c r="F49" s="270">
        <f t="shared" si="13"/>
        <v>1484.5360824742268</v>
      </c>
      <c r="G49" s="131">
        <f t="shared" si="0"/>
        <v>17814.432989690722</v>
      </c>
      <c r="H49" s="38">
        <v>12</v>
      </c>
      <c r="I49" s="273">
        <f t="shared" si="1"/>
        <v>0.36351388292007836</v>
      </c>
      <c r="J49" s="131">
        <f t="shared" si="2"/>
        <v>4.3621665950409403</v>
      </c>
      <c r="K49" s="322">
        <f t="shared" si="3"/>
        <v>6000</v>
      </c>
      <c r="L49" s="293" t="s">
        <v>9421</v>
      </c>
    </row>
    <row r="50" spans="1:12" ht="15.5" x14ac:dyDescent="0.35">
      <c r="A50" s="258" t="s">
        <v>12</v>
      </c>
      <c r="B50" s="253" t="s">
        <v>5349</v>
      </c>
      <c r="C50" s="253" t="s">
        <v>5350</v>
      </c>
      <c r="D50" s="270">
        <f>AVERAGE('Pump Efficiency ALL'!E200:E204)</f>
        <v>50.5</v>
      </c>
      <c r="E50" s="152">
        <f t="shared" si="12"/>
        <v>0.39603960396039606</v>
      </c>
      <c r="F50" s="270">
        <f t="shared" si="13"/>
        <v>1425.7425742574258</v>
      </c>
      <c r="G50" s="131">
        <f t="shared" si="0"/>
        <v>17108.910891089108</v>
      </c>
      <c r="H50" s="38">
        <v>12</v>
      </c>
      <c r="I50" s="273">
        <f t="shared" si="1"/>
        <v>0.36351388292007836</v>
      </c>
      <c r="J50" s="131">
        <f t="shared" si="2"/>
        <v>4.3621665950409403</v>
      </c>
      <c r="K50" s="322">
        <f t="shared" si="3"/>
        <v>6000</v>
      </c>
      <c r="L50" s="293" t="s">
        <v>9421</v>
      </c>
    </row>
    <row r="51" spans="1:12" ht="15.5" x14ac:dyDescent="0.35">
      <c r="A51" s="258" t="s">
        <v>12</v>
      </c>
      <c r="B51" s="253" t="s">
        <v>5351</v>
      </c>
      <c r="C51" s="253" t="s">
        <v>9410</v>
      </c>
      <c r="D51" s="270">
        <f>AVERAGE('Pump Efficiency ALL'!E205:E208)</f>
        <v>57.75</v>
      </c>
      <c r="E51" s="152">
        <f t="shared" si="12"/>
        <v>0.34632034632034631</v>
      </c>
      <c r="F51" s="270">
        <f t="shared" si="13"/>
        <v>1246.7532467532467</v>
      </c>
      <c r="G51" s="131">
        <f t="shared" si="0"/>
        <v>14961.038961038961</v>
      </c>
      <c r="H51" s="38">
        <v>12</v>
      </c>
      <c r="I51" s="273">
        <f t="shared" si="1"/>
        <v>0.36351388292007836</v>
      </c>
      <c r="J51" s="131">
        <f t="shared" si="2"/>
        <v>4.3621665950409403</v>
      </c>
      <c r="K51" s="322">
        <f t="shared" si="3"/>
        <v>5438.5453652458473</v>
      </c>
      <c r="L51" s="293" t="s">
        <v>9421</v>
      </c>
    </row>
    <row r="52" spans="1:12" ht="15.5" x14ac:dyDescent="0.35">
      <c r="A52" s="258" t="s">
        <v>12</v>
      </c>
      <c r="B52" s="253" t="s">
        <v>5353</v>
      </c>
      <c r="C52" s="253" t="s">
        <v>5354</v>
      </c>
      <c r="D52" s="270">
        <f>AVERAGE('Pump Efficiency ALL'!E209:E212)</f>
        <v>54</v>
      </c>
      <c r="E52" s="152">
        <f t="shared" si="12"/>
        <v>0.37037037037037035</v>
      </c>
      <c r="F52" s="270">
        <f t="shared" si="13"/>
        <v>1333.3333333333333</v>
      </c>
      <c r="G52" s="131">
        <f t="shared" si="0"/>
        <v>16000</v>
      </c>
      <c r="H52" s="38">
        <v>12</v>
      </c>
      <c r="I52" s="273">
        <f t="shared" si="1"/>
        <v>0.36351388292007836</v>
      </c>
      <c r="J52" s="131">
        <f t="shared" si="2"/>
        <v>4.3621665950409403</v>
      </c>
      <c r="K52" s="322">
        <f t="shared" si="3"/>
        <v>5816.2221267212535</v>
      </c>
      <c r="L52" s="293" t="s">
        <v>9421</v>
      </c>
    </row>
    <row r="53" spans="1:12" ht="15.5" x14ac:dyDescent="0.35">
      <c r="A53" s="261" t="s">
        <v>13</v>
      </c>
      <c r="B53" s="254" t="s">
        <v>6118</v>
      </c>
      <c r="C53" s="254" t="s">
        <v>6119</v>
      </c>
      <c r="D53" s="271">
        <f>AVERAGE('Pump Efficiency ALL'!E213:E216)</f>
        <v>55.25</v>
      </c>
      <c r="E53" s="149">
        <f t="shared" ref="E53:E67" si="14">20/D53</f>
        <v>0.36199095022624433</v>
      </c>
      <c r="F53" s="271">
        <f t="shared" si="13"/>
        <v>1303.1674208144796</v>
      </c>
      <c r="G53" s="131">
        <f t="shared" si="0"/>
        <v>15638.009049773755</v>
      </c>
      <c r="H53" s="38">
        <v>12</v>
      </c>
      <c r="I53" s="273">
        <f t="shared" si="1"/>
        <v>0.36351388292007836</v>
      </c>
      <c r="J53" s="131">
        <f t="shared" si="2"/>
        <v>4.3621665950409403</v>
      </c>
      <c r="K53" s="322">
        <f t="shared" si="3"/>
        <v>5684.6333908225824</v>
      </c>
      <c r="L53" s="293" t="s">
        <v>9421</v>
      </c>
    </row>
    <row r="54" spans="1:12" ht="15.5" x14ac:dyDescent="0.35">
      <c r="A54" s="261" t="s">
        <v>13</v>
      </c>
      <c r="B54" s="254" t="s">
        <v>6121</v>
      </c>
      <c r="C54" s="254" t="s">
        <v>6122</v>
      </c>
      <c r="D54" s="271">
        <f>AVERAGE('Pump Efficiency ALL'!E217:E220)</f>
        <v>55.5</v>
      </c>
      <c r="E54" s="149">
        <f t="shared" si="14"/>
        <v>0.36036036036036034</v>
      </c>
      <c r="F54" s="271">
        <f t="shared" si="13"/>
        <v>1297.2972972972973</v>
      </c>
      <c r="G54" s="131">
        <f t="shared" si="0"/>
        <v>15567.567567567567</v>
      </c>
      <c r="H54" s="38">
        <v>12</v>
      </c>
      <c r="I54" s="273">
        <f t="shared" si="1"/>
        <v>0.36351388292007836</v>
      </c>
      <c r="J54" s="131">
        <f t="shared" si="2"/>
        <v>4.3621665950409403</v>
      </c>
      <c r="K54" s="322">
        <f t="shared" si="3"/>
        <v>5659.0269341071662</v>
      </c>
      <c r="L54" s="293" t="s">
        <v>9421</v>
      </c>
    </row>
    <row r="55" spans="1:12" ht="15.5" x14ac:dyDescent="0.35">
      <c r="A55" s="261" t="s">
        <v>13</v>
      </c>
      <c r="B55" s="254" t="s">
        <v>6123</v>
      </c>
      <c r="C55" s="254" t="s">
        <v>6124</v>
      </c>
      <c r="D55" s="271">
        <f>AVERAGE('Pump Efficiency ALL'!E221:E224)</f>
        <v>48.25</v>
      </c>
      <c r="E55" s="149">
        <f t="shared" si="14"/>
        <v>0.41450777202072536</v>
      </c>
      <c r="F55" s="271">
        <f t="shared" si="13"/>
        <v>1492.2279792746112</v>
      </c>
      <c r="G55" s="131">
        <f t="shared" si="0"/>
        <v>17906.735751295335</v>
      </c>
      <c r="H55" s="38">
        <v>12</v>
      </c>
      <c r="I55" s="273">
        <f t="shared" si="1"/>
        <v>0.36351388292007836</v>
      </c>
      <c r="J55" s="131">
        <f t="shared" si="2"/>
        <v>4.3621665950409403</v>
      </c>
      <c r="K55" s="322">
        <f t="shared" si="3"/>
        <v>6000</v>
      </c>
      <c r="L55" s="293" t="s">
        <v>9421</v>
      </c>
    </row>
    <row r="56" spans="1:12" ht="15.5" x14ac:dyDescent="0.35">
      <c r="A56" s="261" t="s">
        <v>13</v>
      </c>
      <c r="B56" s="254" t="s">
        <v>6125</v>
      </c>
      <c r="C56" s="254" t="s">
        <v>6126</v>
      </c>
      <c r="D56" s="271">
        <f>AVERAGE('Pump Efficiency ALL'!E225:E228)</f>
        <v>55.75</v>
      </c>
      <c r="E56" s="149">
        <f t="shared" si="14"/>
        <v>0.35874439461883406</v>
      </c>
      <c r="F56" s="271">
        <f t="shared" si="13"/>
        <v>1291.4798206278026</v>
      </c>
      <c r="G56" s="131">
        <f t="shared" si="0"/>
        <v>15497.75784753363</v>
      </c>
      <c r="H56" s="38">
        <v>12</v>
      </c>
      <c r="I56" s="273">
        <f t="shared" si="1"/>
        <v>0.36351388292007836</v>
      </c>
      <c r="J56" s="131">
        <f t="shared" si="2"/>
        <v>4.3621665950409403</v>
      </c>
      <c r="K56" s="322">
        <f t="shared" si="3"/>
        <v>5633.6501317120665</v>
      </c>
      <c r="L56" s="293" t="s">
        <v>9421</v>
      </c>
    </row>
    <row r="57" spans="1:12" ht="15.5" x14ac:dyDescent="0.35">
      <c r="A57" s="261" t="s">
        <v>13</v>
      </c>
      <c r="B57" s="254" t="s">
        <v>6127</v>
      </c>
      <c r="C57" s="254" t="s">
        <v>6128</v>
      </c>
      <c r="D57" s="271">
        <f>AVERAGE('Pump Efficiency ALL'!E229:E232)</f>
        <v>50.75</v>
      </c>
      <c r="E57" s="149">
        <f t="shared" si="14"/>
        <v>0.39408866995073893</v>
      </c>
      <c r="F57" s="271">
        <f t="shared" si="13"/>
        <v>1418.7192118226601</v>
      </c>
      <c r="G57" s="131">
        <f t="shared" si="0"/>
        <v>17024.63054187192</v>
      </c>
      <c r="H57" s="38">
        <v>12</v>
      </c>
      <c r="I57" s="273">
        <f t="shared" si="1"/>
        <v>0.36351388292007836</v>
      </c>
      <c r="J57" s="131">
        <f t="shared" si="2"/>
        <v>4.3621665950409403</v>
      </c>
      <c r="K57" s="322">
        <f t="shared" si="3"/>
        <v>6000</v>
      </c>
      <c r="L57" s="293" t="s">
        <v>9421</v>
      </c>
    </row>
    <row r="58" spans="1:12" ht="15.5" x14ac:dyDescent="0.35">
      <c r="A58" s="261" t="s">
        <v>13</v>
      </c>
      <c r="B58" s="254" t="s">
        <v>6129</v>
      </c>
      <c r="C58" s="254" t="s">
        <v>6130</v>
      </c>
      <c r="D58" s="271">
        <f>AVERAGE('Pump Efficiency ALL'!E233:E236)</f>
        <v>52.5</v>
      </c>
      <c r="E58" s="149">
        <f t="shared" si="14"/>
        <v>0.38095238095238093</v>
      </c>
      <c r="F58" s="271">
        <f t="shared" si="13"/>
        <v>1371.4285714285713</v>
      </c>
      <c r="G58" s="131">
        <f t="shared" si="0"/>
        <v>16457.142857142855</v>
      </c>
      <c r="H58" s="38">
        <v>12</v>
      </c>
      <c r="I58" s="273">
        <f t="shared" si="1"/>
        <v>0.36351388292007836</v>
      </c>
      <c r="J58" s="131">
        <f t="shared" si="2"/>
        <v>4.3621665950409403</v>
      </c>
      <c r="K58" s="322">
        <f t="shared" si="3"/>
        <v>5982.3999017704318</v>
      </c>
      <c r="L58" s="293" t="s">
        <v>9421</v>
      </c>
    </row>
    <row r="59" spans="1:12" ht="15.5" x14ac:dyDescent="0.35">
      <c r="A59" s="261" t="s">
        <v>13</v>
      </c>
      <c r="B59" s="254" t="s">
        <v>6131</v>
      </c>
      <c r="C59" s="254" t="s">
        <v>6132</v>
      </c>
      <c r="D59" s="271">
        <f>AVERAGE('Pump Efficiency ALL'!E237:E240)</f>
        <v>49.75</v>
      </c>
      <c r="E59" s="149">
        <f t="shared" si="14"/>
        <v>0.4020100502512563</v>
      </c>
      <c r="F59" s="271">
        <f t="shared" si="13"/>
        <v>1447.2361809045226</v>
      </c>
      <c r="G59" s="131">
        <f t="shared" si="0"/>
        <v>17366.834170854272</v>
      </c>
      <c r="H59" s="38">
        <v>12</v>
      </c>
      <c r="I59" s="273">
        <f t="shared" si="1"/>
        <v>0.36351388292007836</v>
      </c>
      <c r="J59" s="131">
        <f t="shared" si="2"/>
        <v>4.3621665950409403</v>
      </c>
      <c r="K59" s="322">
        <f t="shared" si="3"/>
        <v>6000</v>
      </c>
      <c r="L59" s="293" t="s">
        <v>9421</v>
      </c>
    </row>
    <row r="60" spans="1:12" ht="15.5" x14ac:dyDescent="0.35">
      <c r="A60" s="261" t="s">
        <v>13</v>
      </c>
      <c r="B60" s="254" t="s">
        <v>6133</v>
      </c>
      <c r="C60" s="254" t="s">
        <v>6134</v>
      </c>
      <c r="D60" s="271">
        <f>AVERAGE('Pump Efficiency ALL'!E241:E244)</f>
        <v>48.75</v>
      </c>
      <c r="E60" s="149">
        <f t="shared" si="14"/>
        <v>0.41025641025641024</v>
      </c>
      <c r="F60" s="271">
        <f t="shared" si="13"/>
        <v>1476.9230769230769</v>
      </c>
      <c r="G60" s="131">
        <f t="shared" si="0"/>
        <v>17723.076923076922</v>
      </c>
      <c r="H60" s="38">
        <v>12</v>
      </c>
      <c r="I60" s="273">
        <f t="shared" si="1"/>
        <v>0.36351388292007836</v>
      </c>
      <c r="J60" s="131">
        <f t="shared" si="2"/>
        <v>4.3621665950409403</v>
      </c>
      <c r="K60" s="322">
        <f t="shared" si="3"/>
        <v>6000</v>
      </c>
      <c r="L60" s="293" t="s">
        <v>9421</v>
      </c>
    </row>
    <row r="61" spans="1:12" ht="15.5" x14ac:dyDescent="0.35">
      <c r="A61" s="259" t="s">
        <v>14</v>
      </c>
      <c r="B61" s="251" t="s">
        <v>6967</v>
      </c>
      <c r="C61" s="251" t="s">
        <v>6968</v>
      </c>
      <c r="D61" s="269">
        <f>AVERAGE('Pump Efficiency ALL'!E245:E248)</f>
        <v>54.25</v>
      </c>
      <c r="E61" s="151">
        <f t="shared" si="14"/>
        <v>0.3686635944700461</v>
      </c>
      <c r="F61" s="269">
        <f t="shared" si="13"/>
        <v>1327.1889400921659</v>
      </c>
      <c r="G61" s="131">
        <f t="shared" si="0"/>
        <v>15926.267281105991</v>
      </c>
      <c r="H61" s="38">
        <v>12</v>
      </c>
      <c r="I61" s="273">
        <f t="shared" si="1"/>
        <v>0.36351388292007836</v>
      </c>
      <c r="J61" s="131">
        <f t="shared" si="2"/>
        <v>4.3621665950409403</v>
      </c>
      <c r="K61" s="322">
        <f t="shared" si="3"/>
        <v>5789.4192597778383</v>
      </c>
      <c r="L61" s="293" t="s">
        <v>9421</v>
      </c>
    </row>
    <row r="62" spans="1:12" ht="15.5" x14ac:dyDescent="0.35">
      <c r="A62" s="259" t="s">
        <v>14</v>
      </c>
      <c r="B62" s="251" t="s">
        <v>6970</v>
      </c>
      <c r="C62" s="251" t="s">
        <v>9373</v>
      </c>
      <c r="D62" s="269">
        <f>AVERAGE('Pump Efficiency ALL'!E249:E252)</f>
        <v>51</v>
      </c>
      <c r="E62" s="151">
        <f t="shared" si="14"/>
        <v>0.39215686274509803</v>
      </c>
      <c r="F62" s="269">
        <f t="shared" si="13"/>
        <v>1411.7647058823529</v>
      </c>
      <c r="G62" s="131">
        <f t="shared" si="0"/>
        <v>16941.176470588234</v>
      </c>
      <c r="H62" s="38">
        <v>12</v>
      </c>
      <c r="I62" s="273">
        <f t="shared" si="1"/>
        <v>0.36351388292007836</v>
      </c>
      <c r="J62" s="131">
        <f t="shared" si="2"/>
        <v>4.3621665950409403</v>
      </c>
      <c r="K62" s="322">
        <f t="shared" si="3"/>
        <v>6000</v>
      </c>
      <c r="L62" s="293" t="s">
        <v>9421</v>
      </c>
    </row>
    <row r="63" spans="1:12" ht="15.5" x14ac:dyDescent="0.35">
      <c r="A63" s="259" t="s">
        <v>14</v>
      </c>
      <c r="B63" s="251" t="s">
        <v>6972</v>
      </c>
      <c r="C63" s="251" t="s">
        <v>6973</v>
      </c>
      <c r="D63" s="269">
        <f>AVERAGE('Pump Efficiency ALL'!E253:E256)</f>
        <v>54.5</v>
      </c>
      <c r="E63" s="151">
        <f t="shared" si="14"/>
        <v>0.3669724770642202</v>
      </c>
      <c r="F63" s="269">
        <f t="shared" ref="F63:F78" si="15">E63*3600</f>
        <v>1321.1009174311928</v>
      </c>
      <c r="G63" s="131">
        <f t="shared" si="0"/>
        <v>15853.211009174312</v>
      </c>
      <c r="H63" s="38">
        <v>12</v>
      </c>
      <c r="I63" s="273">
        <f t="shared" si="1"/>
        <v>0.36351388292007836</v>
      </c>
      <c r="J63" s="131">
        <f t="shared" si="2"/>
        <v>4.3621665950409403</v>
      </c>
      <c r="K63" s="322">
        <f t="shared" si="3"/>
        <v>5762.8622906962883</v>
      </c>
      <c r="L63" s="293" t="s">
        <v>9421</v>
      </c>
    </row>
    <row r="64" spans="1:12" ht="15.5" x14ac:dyDescent="0.35">
      <c r="A64" s="259" t="s">
        <v>14</v>
      </c>
      <c r="B64" s="251" t="s">
        <v>6974</v>
      </c>
      <c r="C64" s="251" t="s">
        <v>6975</v>
      </c>
      <c r="D64" s="269">
        <f>AVERAGE('Pump Efficiency ALL'!E257:E260)</f>
        <v>53.5</v>
      </c>
      <c r="E64" s="151">
        <f t="shared" si="14"/>
        <v>0.37383177570093457</v>
      </c>
      <c r="F64" s="269">
        <f t="shared" si="15"/>
        <v>1345.7943925233644</v>
      </c>
      <c r="G64" s="131">
        <f t="shared" si="0"/>
        <v>16149.532710280373</v>
      </c>
      <c r="H64" s="38">
        <v>12</v>
      </c>
      <c r="I64" s="273">
        <f t="shared" si="1"/>
        <v>0.36351388292007836</v>
      </c>
      <c r="J64" s="131">
        <f t="shared" si="2"/>
        <v>4.3621665950409403</v>
      </c>
      <c r="K64" s="322">
        <f t="shared" si="3"/>
        <v>5870.5793428588349</v>
      </c>
      <c r="L64" s="293" t="s">
        <v>9421</v>
      </c>
    </row>
    <row r="65" spans="1:12" ht="15.5" x14ac:dyDescent="0.35">
      <c r="A65" s="259" t="s">
        <v>14</v>
      </c>
      <c r="B65" s="251" t="s">
        <v>6976</v>
      </c>
      <c r="C65" s="251" t="s">
        <v>6977</v>
      </c>
      <c r="D65" s="269">
        <f>AVERAGE('Pump Efficiency ALL'!E261:E264)</f>
        <v>51.75</v>
      </c>
      <c r="E65" s="151">
        <f t="shared" si="14"/>
        <v>0.38647342995169082</v>
      </c>
      <c r="F65" s="269">
        <f t="shared" si="15"/>
        <v>1391.304347826087</v>
      </c>
      <c r="G65" s="131">
        <f t="shared" si="0"/>
        <v>16695.652173913044</v>
      </c>
      <c r="H65" s="38">
        <v>12</v>
      </c>
      <c r="I65" s="273">
        <f t="shared" si="1"/>
        <v>0.36351388292007836</v>
      </c>
      <c r="J65" s="131">
        <f t="shared" si="2"/>
        <v>4.3621665950409403</v>
      </c>
      <c r="K65" s="322">
        <f t="shared" si="3"/>
        <v>6000</v>
      </c>
      <c r="L65" s="293" t="s">
        <v>9421</v>
      </c>
    </row>
    <row r="66" spans="1:12" ht="15.5" x14ac:dyDescent="0.35">
      <c r="A66" s="259" t="s">
        <v>14</v>
      </c>
      <c r="B66" s="251" t="s">
        <v>6978</v>
      </c>
      <c r="C66" s="251" t="s">
        <v>6979</v>
      </c>
      <c r="D66" s="269">
        <f>AVERAGE('Pump Efficiency ALL'!E265:E268)</f>
        <v>48.5</v>
      </c>
      <c r="E66" s="151">
        <f t="shared" si="14"/>
        <v>0.41237113402061853</v>
      </c>
      <c r="F66" s="269">
        <f t="shared" si="15"/>
        <v>1484.5360824742268</v>
      </c>
      <c r="G66" s="131">
        <f t="shared" si="0"/>
        <v>17814.432989690722</v>
      </c>
      <c r="H66" s="38">
        <v>12</v>
      </c>
      <c r="I66" s="273">
        <f t="shared" si="1"/>
        <v>0.36351388292007836</v>
      </c>
      <c r="J66" s="131">
        <f t="shared" si="2"/>
        <v>4.3621665950409403</v>
      </c>
      <c r="K66" s="322">
        <f t="shared" si="3"/>
        <v>6000</v>
      </c>
      <c r="L66" s="293" t="s">
        <v>9421</v>
      </c>
    </row>
    <row r="67" spans="1:12" ht="15.5" x14ac:dyDescent="0.35">
      <c r="A67" s="259" t="s">
        <v>14</v>
      </c>
      <c r="B67" s="251" t="s">
        <v>6980</v>
      </c>
      <c r="C67" s="251" t="s">
        <v>6981</v>
      </c>
      <c r="D67" s="269">
        <f>AVERAGE('Pump Efficiency ALL'!E269:E272)</f>
        <v>56.25</v>
      </c>
      <c r="E67" s="151">
        <f t="shared" si="14"/>
        <v>0.35555555555555557</v>
      </c>
      <c r="F67" s="269">
        <f t="shared" si="15"/>
        <v>1280</v>
      </c>
      <c r="G67" s="131">
        <f t="shared" si="0"/>
        <v>15360</v>
      </c>
      <c r="H67" s="38">
        <v>12</v>
      </c>
      <c r="I67" s="273">
        <f t="shared" si="1"/>
        <v>0.36351388292007836</v>
      </c>
      <c r="J67" s="131">
        <f t="shared" si="2"/>
        <v>4.3621665950409403</v>
      </c>
      <c r="K67" s="322">
        <f t="shared" si="3"/>
        <v>5583.5732416524033</v>
      </c>
      <c r="L67" s="293" t="s">
        <v>9421</v>
      </c>
    </row>
    <row r="68" spans="1:12" ht="15.5" x14ac:dyDescent="0.35">
      <c r="A68" s="259" t="s">
        <v>14</v>
      </c>
      <c r="B68" s="251" t="s">
        <v>6982</v>
      </c>
      <c r="C68" s="251" t="s">
        <v>6983</v>
      </c>
      <c r="D68" s="269">
        <f>AVERAGE('Pump Efficiency ALL'!E273:E277)</f>
        <v>52</v>
      </c>
      <c r="E68" s="151">
        <f t="shared" ref="E68:E82" si="16">20/D68</f>
        <v>0.38461538461538464</v>
      </c>
      <c r="F68" s="269">
        <f t="shared" si="15"/>
        <v>1384.6153846153848</v>
      </c>
      <c r="G68" s="131">
        <f t="shared" si="0"/>
        <v>16615.384615384617</v>
      </c>
      <c r="H68" s="38">
        <v>12</v>
      </c>
      <c r="I68" s="273">
        <f t="shared" si="1"/>
        <v>0.36351388292007836</v>
      </c>
      <c r="J68" s="131">
        <f t="shared" si="2"/>
        <v>4.3621665950409403</v>
      </c>
      <c r="K68" s="322">
        <f t="shared" si="3"/>
        <v>6000</v>
      </c>
      <c r="L68" s="293" t="s">
        <v>9421</v>
      </c>
    </row>
    <row r="69" spans="1:12" ht="15.5" x14ac:dyDescent="0.35">
      <c r="A69" s="260" t="s">
        <v>15</v>
      </c>
      <c r="B69" s="252" t="s">
        <v>7830</v>
      </c>
      <c r="C69" s="252" t="s">
        <v>7831</v>
      </c>
      <c r="D69" s="272">
        <f>AVERAGE('Pump Efficiency ALL'!E278:E282)</f>
        <v>53.2</v>
      </c>
      <c r="E69" s="150">
        <f t="shared" si="16"/>
        <v>0.37593984962406013</v>
      </c>
      <c r="F69" s="272">
        <f t="shared" si="15"/>
        <v>1353.3834586466164</v>
      </c>
      <c r="G69" s="131">
        <f t="shared" si="0"/>
        <v>16240.601503759397</v>
      </c>
      <c r="H69" s="38">
        <v>12</v>
      </c>
      <c r="I69" s="273">
        <f t="shared" si="1"/>
        <v>0.36351388292007836</v>
      </c>
      <c r="J69" s="131">
        <f t="shared" si="2"/>
        <v>4.3621665950409403</v>
      </c>
      <c r="K69" s="322">
        <f t="shared" si="3"/>
        <v>5903.6841135892419</v>
      </c>
      <c r="L69" s="293" t="s">
        <v>9421</v>
      </c>
    </row>
    <row r="70" spans="1:12" ht="15.5" x14ac:dyDescent="0.35">
      <c r="A70" s="260" t="s">
        <v>15</v>
      </c>
      <c r="B70" s="252" t="s">
        <v>7833</v>
      </c>
      <c r="C70" s="252" t="s">
        <v>7834</v>
      </c>
      <c r="D70" s="272">
        <f>AVERAGE('Pump Efficiency ALL'!E283:E287)</f>
        <v>55.5</v>
      </c>
      <c r="E70" s="150">
        <f t="shared" si="16"/>
        <v>0.36036036036036034</v>
      </c>
      <c r="F70" s="272">
        <f t="shared" si="15"/>
        <v>1297.2972972972973</v>
      </c>
      <c r="G70" s="131">
        <f t="shared" ref="G70:G83" si="17">F70*H70</f>
        <v>15567.567567567567</v>
      </c>
      <c r="H70" s="38">
        <v>12</v>
      </c>
      <c r="I70" s="273">
        <f t="shared" ref="I70:I83" si="18">J70/H70</f>
        <v>0.36351388292007836</v>
      </c>
      <c r="J70" s="131">
        <f t="shared" ref="J70:J83" si="19">$F$87</f>
        <v>4.3621665950409403</v>
      </c>
      <c r="K70" s="322">
        <f t="shared" ref="K70:K83" si="20">IF((F70*J70)&gt;6000,6000,(F70*J70))</f>
        <v>5659.0269341071662</v>
      </c>
      <c r="L70" s="293" t="s">
        <v>9421</v>
      </c>
    </row>
    <row r="71" spans="1:12" ht="15.5" x14ac:dyDescent="0.35">
      <c r="A71" s="260" t="s">
        <v>15</v>
      </c>
      <c r="B71" s="252" t="s">
        <v>7835</v>
      </c>
      <c r="C71" s="252" t="s">
        <v>7836</v>
      </c>
      <c r="D71" s="272">
        <f>AVERAGE('Pump Efficiency ALL'!E288:E291)</f>
        <v>51.25</v>
      </c>
      <c r="E71" s="150">
        <f t="shared" si="16"/>
        <v>0.3902439024390244</v>
      </c>
      <c r="F71" s="272">
        <f t="shared" si="15"/>
        <v>1404.8780487804879</v>
      </c>
      <c r="G71" s="131">
        <f t="shared" si="17"/>
        <v>16858.536585365855</v>
      </c>
      <c r="H71" s="38">
        <v>12</v>
      </c>
      <c r="I71" s="273">
        <f t="shared" si="18"/>
        <v>0.36351388292007836</v>
      </c>
      <c r="J71" s="131">
        <f t="shared" si="19"/>
        <v>4.3621665950409403</v>
      </c>
      <c r="K71" s="322">
        <f t="shared" si="20"/>
        <v>6000</v>
      </c>
      <c r="L71" s="293" t="s">
        <v>9421</v>
      </c>
    </row>
    <row r="72" spans="1:12" ht="15.5" x14ac:dyDescent="0.35">
      <c r="A72" s="260" t="s">
        <v>15</v>
      </c>
      <c r="B72" s="252" t="s">
        <v>7837</v>
      </c>
      <c r="C72" s="252" t="s">
        <v>7838</v>
      </c>
      <c r="D72" s="272">
        <f>AVERAGE('Pump Efficiency ALL'!E292:E297)</f>
        <v>54.6</v>
      </c>
      <c r="E72" s="150">
        <f t="shared" si="16"/>
        <v>0.36630036630036628</v>
      </c>
      <c r="F72" s="272">
        <f t="shared" si="15"/>
        <v>1318.6813186813185</v>
      </c>
      <c r="G72" s="131">
        <f t="shared" si="17"/>
        <v>15824.175824175822</v>
      </c>
      <c r="H72" s="38">
        <v>12</v>
      </c>
      <c r="I72" s="273">
        <f t="shared" si="18"/>
        <v>0.36351388292007836</v>
      </c>
      <c r="J72" s="131">
        <f t="shared" si="19"/>
        <v>4.3621665950409403</v>
      </c>
      <c r="K72" s="322">
        <f t="shared" si="20"/>
        <v>5752.3075978561847</v>
      </c>
      <c r="L72" s="293" t="s">
        <v>9421</v>
      </c>
    </row>
    <row r="73" spans="1:12" ht="15.5" x14ac:dyDescent="0.35">
      <c r="A73" s="260" t="s">
        <v>15</v>
      </c>
      <c r="B73" s="252" t="s">
        <v>7839</v>
      </c>
      <c r="C73" s="252" t="s">
        <v>7840</v>
      </c>
      <c r="D73" s="272">
        <f>AVERAGE('Pump Efficiency ALL'!E298:E302)</f>
        <v>51.8</v>
      </c>
      <c r="E73" s="150">
        <f t="shared" si="16"/>
        <v>0.38610038610038611</v>
      </c>
      <c r="F73" s="272">
        <f t="shared" si="15"/>
        <v>1389.9613899613901</v>
      </c>
      <c r="G73" s="131">
        <f t="shared" si="17"/>
        <v>16679.536679536679</v>
      </c>
      <c r="H73" s="38">
        <v>12</v>
      </c>
      <c r="I73" s="273">
        <f t="shared" si="18"/>
        <v>0.36351388292007836</v>
      </c>
      <c r="J73" s="131">
        <f t="shared" si="19"/>
        <v>4.3621665950409403</v>
      </c>
      <c r="K73" s="322">
        <f t="shared" si="20"/>
        <v>6000</v>
      </c>
      <c r="L73" s="293" t="s">
        <v>9421</v>
      </c>
    </row>
    <row r="74" spans="1:12" ht="15.5" x14ac:dyDescent="0.35">
      <c r="A74" s="260" t="s">
        <v>15</v>
      </c>
      <c r="B74" s="252" t="s">
        <v>7841</v>
      </c>
      <c r="C74" s="252" t="s">
        <v>7842</v>
      </c>
      <c r="D74" s="272">
        <f>AVERAGE('Pump Efficiency ALL'!E303:E306)</f>
        <v>52</v>
      </c>
      <c r="E74" s="150">
        <f t="shared" si="16"/>
        <v>0.38461538461538464</v>
      </c>
      <c r="F74" s="272">
        <f t="shared" si="15"/>
        <v>1384.6153846153848</v>
      </c>
      <c r="G74" s="131">
        <f t="shared" si="17"/>
        <v>16615.384615384617</v>
      </c>
      <c r="H74" s="38">
        <v>12</v>
      </c>
      <c r="I74" s="273">
        <f t="shared" si="18"/>
        <v>0.36351388292007836</v>
      </c>
      <c r="J74" s="131">
        <f t="shared" si="19"/>
        <v>4.3621665950409403</v>
      </c>
      <c r="K74" s="322">
        <f t="shared" si="20"/>
        <v>6000</v>
      </c>
      <c r="L74" s="293" t="s">
        <v>9421</v>
      </c>
    </row>
    <row r="75" spans="1:12" ht="15.5" x14ac:dyDescent="0.35">
      <c r="A75" s="260" t="s">
        <v>15</v>
      </c>
      <c r="B75" s="252" t="s">
        <v>7843</v>
      </c>
      <c r="C75" s="252" t="s">
        <v>7844</v>
      </c>
      <c r="D75" s="272">
        <f>AVERAGE('Pump Efficiency ALL'!E307:E310)</f>
        <v>54.25</v>
      </c>
      <c r="E75" s="150">
        <f t="shared" si="16"/>
        <v>0.3686635944700461</v>
      </c>
      <c r="F75" s="272">
        <f t="shared" si="15"/>
        <v>1327.1889400921659</v>
      </c>
      <c r="G75" s="131">
        <f t="shared" si="17"/>
        <v>15926.267281105991</v>
      </c>
      <c r="H75" s="38">
        <v>12</v>
      </c>
      <c r="I75" s="273">
        <f t="shared" si="18"/>
        <v>0.36351388292007836</v>
      </c>
      <c r="J75" s="131">
        <f t="shared" si="19"/>
        <v>4.3621665950409403</v>
      </c>
      <c r="K75" s="322">
        <f t="shared" si="20"/>
        <v>5789.4192597778383</v>
      </c>
      <c r="L75" s="293" t="s">
        <v>9421</v>
      </c>
    </row>
    <row r="76" spans="1:12" ht="15.5" x14ac:dyDescent="0.35">
      <c r="A76" s="261" t="s">
        <v>16</v>
      </c>
      <c r="B76" s="254" t="s">
        <v>8450</v>
      </c>
      <c r="C76" s="254" t="s">
        <v>8451</v>
      </c>
      <c r="D76" s="271">
        <f>AVERAGE('Pump Efficiency ALL'!E311:E314)</f>
        <v>53.25</v>
      </c>
      <c r="E76" s="149">
        <f t="shared" si="16"/>
        <v>0.37558685446009388</v>
      </c>
      <c r="F76" s="271">
        <f t="shared" si="15"/>
        <v>1352.1126760563379</v>
      </c>
      <c r="G76" s="131">
        <f t="shared" si="17"/>
        <v>16225.352112676055</v>
      </c>
      <c r="H76" s="38">
        <v>12</v>
      </c>
      <c r="I76" s="273">
        <f t="shared" si="18"/>
        <v>0.36351388292007836</v>
      </c>
      <c r="J76" s="131">
        <f t="shared" si="19"/>
        <v>4.3621665950409403</v>
      </c>
      <c r="K76" s="322">
        <f t="shared" si="20"/>
        <v>5898.1407482243694</v>
      </c>
      <c r="L76" s="293" t="s">
        <v>9421</v>
      </c>
    </row>
    <row r="77" spans="1:12" ht="15.5" x14ac:dyDescent="0.35">
      <c r="A77" s="261" t="s">
        <v>16</v>
      </c>
      <c r="B77" s="254" t="s">
        <v>8452</v>
      </c>
      <c r="C77" s="254" t="s">
        <v>8453</v>
      </c>
      <c r="D77" s="271">
        <f>AVERAGE('Pump Efficiency ALL'!E315:E319)</f>
        <v>48.5</v>
      </c>
      <c r="E77" s="149">
        <f t="shared" si="16"/>
        <v>0.41237113402061853</v>
      </c>
      <c r="F77" s="271">
        <f t="shared" si="15"/>
        <v>1484.5360824742268</v>
      </c>
      <c r="G77" s="131">
        <f t="shared" si="17"/>
        <v>17814.432989690722</v>
      </c>
      <c r="H77" s="38">
        <v>12</v>
      </c>
      <c r="I77" s="273">
        <f t="shared" si="18"/>
        <v>0.36351388292007836</v>
      </c>
      <c r="J77" s="131">
        <f t="shared" si="19"/>
        <v>4.3621665950409403</v>
      </c>
      <c r="K77" s="322">
        <f t="shared" si="20"/>
        <v>6000</v>
      </c>
      <c r="L77" s="293" t="s">
        <v>9421</v>
      </c>
    </row>
    <row r="78" spans="1:12" ht="15.5" x14ac:dyDescent="0.35">
      <c r="A78" s="261" t="s">
        <v>16</v>
      </c>
      <c r="B78" s="254" t="s">
        <v>8454</v>
      </c>
      <c r="C78" s="254" t="s">
        <v>8455</v>
      </c>
      <c r="D78" s="271">
        <f>AVERAGE('Pump Efficiency ALL'!E320:E323)</f>
        <v>53.5</v>
      </c>
      <c r="E78" s="149">
        <f t="shared" si="16"/>
        <v>0.37383177570093457</v>
      </c>
      <c r="F78" s="271">
        <f t="shared" si="15"/>
        <v>1345.7943925233644</v>
      </c>
      <c r="G78" s="131">
        <f t="shared" si="17"/>
        <v>16149.532710280373</v>
      </c>
      <c r="H78" s="38">
        <v>12</v>
      </c>
      <c r="I78" s="273">
        <f t="shared" si="18"/>
        <v>0.36351388292007836</v>
      </c>
      <c r="J78" s="131">
        <f t="shared" si="19"/>
        <v>4.3621665950409403</v>
      </c>
      <c r="K78" s="322">
        <f t="shared" si="20"/>
        <v>5870.5793428588349</v>
      </c>
      <c r="L78" s="293" t="s">
        <v>9421</v>
      </c>
    </row>
    <row r="79" spans="1:12" ht="15.5" x14ac:dyDescent="0.35">
      <c r="A79" s="261" t="s">
        <v>16</v>
      </c>
      <c r="B79" s="254" t="s">
        <v>8456</v>
      </c>
      <c r="C79" s="254" t="s">
        <v>8457</v>
      </c>
      <c r="D79" s="271">
        <f>AVERAGE('Pump Efficiency ALL'!E324:E328)</f>
        <v>53</v>
      </c>
      <c r="E79" s="149">
        <f t="shared" si="16"/>
        <v>0.37735849056603776</v>
      </c>
      <c r="F79" s="271">
        <f t="shared" ref="F79:F83" si="21">E79*3600</f>
        <v>1358.490566037736</v>
      </c>
      <c r="G79" s="131">
        <f t="shared" si="17"/>
        <v>16301.886792452831</v>
      </c>
      <c r="H79" s="38">
        <v>12</v>
      </c>
      <c r="I79" s="273">
        <f t="shared" si="18"/>
        <v>0.36351388292007836</v>
      </c>
      <c r="J79" s="131">
        <f t="shared" si="19"/>
        <v>4.3621665950409403</v>
      </c>
      <c r="K79" s="322">
        <f t="shared" si="20"/>
        <v>5925.9621668480704</v>
      </c>
      <c r="L79" s="293" t="s">
        <v>9421</v>
      </c>
    </row>
    <row r="80" spans="1:12" ht="15.5" x14ac:dyDescent="0.35">
      <c r="A80" s="261" t="s">
        <v>16</v>
      </c>
      <c r="B80" s="254" t="s">
        <v>8458</v>
      </c>
      <c r="C80" s="254" t="s">
        <v>8459</v>
      </c>
      <c r="D80" s="271">
        <f>AVERAGE('Pump Efficiency ALL'!E329:E334)</f>
        <v>54.4</v>
      </c>
      <c r="E80" s="149">
        <f t="shared" si="16"/>
        <v>0.36764705882352944</v>
      </c>
      <c r="F80" s="271">
        <f t="shared" si="21"/>
        <v>1323.5294117647061</v>
      </c>
      <c r="G80" s="131">
        <f t="shared" si="17"/>
        <v>15882.352941176472</v>
      </c>
      <c r="H80" s="38">
        <v>12</v>
      </c>
      <c r="I80" s="273">
        <f t="shared" si="18"/>
        <v>0.36351388292007836</v>
      </c>
      <c r="J80" s="131">
        <f t="shared" si="19"/>
        <v>4.3621665950409403</v>
      </c>
      <c r="K80" s="322">
        <f t="shared" si="20"/>
        <v>5773.4557875541868</v>
      </c>
      <c r="L80" s="293" t="s">
        <v>9421</v>
      </c>
    </row>
    <row r="81" spans="1:15" ht="15.5" x14ac:dyDescent="0.35">
      <c r="A81" s="261" t="s">
        <v>16</v>
      </c>
      <c r="B81" s="254" t="s">
        <v>8460</v>
      </c>
      <c r="C81" s="254" t="s">
        <v>8461</v>
      </c>
      <c r="D81" s="271">
        <f>AVERAGE('Pump Efficiency ALL'!E335:E338)</f>
        <v>47.333333333333336</v>
      </c>
      <c r="E81" s="149">
        <f t="shared" si="16"/>
        <v>0.42253521126760563</v>
      </c>
      <c r="F81" s="271">
        <f t="shared" si="21"/>
        <v>1521.1267605633802</v>
      </c>
      <c r="G81" s="131">
        <f t="shared" si="17"/>
        <v>18253.521126760563</v>
      </c>
      <c r="H81" s="38">
        <v>12</v>
      </c>
      <c r="I81" s="273">
        <f t="shared" si="18"/>
        <v>0.36351388292007836</v>
      </c>
      <c r="J81" s="131">
        <f t="shared" si="19"/>
        <v>4.3621665950409403</v>
      </c>
      <c r="K81" s="322">
        <f t="shared" si="20"/>
        <v>6000</v>
      </c>
      <c r="L81" s="293" t="s">
        <v>9421</v>
      </c>
    </row>
    <row r="82" spans="1:15" ht="15.5" x14ac:dyDescent="0.35">
      <c r="A82" s="261" t="s">
        <v>16</v>
      </c>
      <c r="B82" s="254" t="s">
        <v>8462</v>
      </c>
      <c r="C82" s="254" t="s">
        <v>9411</v>
      </c>
      <c r="D82" s="271">
        <f>AVERAGE('Pump Efficiency ALL'!E339:E341)</f>
        <v>56.333333333333336</v>
      </c>
      <c r="E82" s="149">
        <f t="shared" si="16"/>
        <v>0.35502958579881655</v>
      </c>
      <c r="F82" s="271">
        <f t="shared" si="21"/>
        <v>1278.1065088757396</v>
      </c>
      <c r="G82" s="131">
        <f t="shared" si="17"/>
        <v>15337.278106508875</v>
      </c>
      <c r="H82" s="38">
        <v>12</v>
      </c>
      <c r="I82" s="273">
        <f t="shared" si="18"/>
        <v>0.36351388292007836</v>
      </c>
      <c r="J82" s="131">
        <f t="shared" si="19"/>
        <v>4.3621665950409403</v>
      </c>
      <c r="K82" s="322">
        <f t="shared" si="20"/>
        <v>5575.3135179221481</v>
      </c>
      <c r="L82" s="293" t="s">
        <v>9421</v>
      </c>
    </row>
    <row r="83" spans="1:15" ht="15.5" x14ac:dyDescent="0.35">
      <c r="A83" s="261" t="s">
        <v>16</v>
      </c>
      <c r="B83" s="254" t="s">
        <v>8464</v>
      </c>
      <c r="C83" s="254" t="s">
        <v>8465</v>
      </c>
      <c r="D83" s="271">
        <f>AVERAGE('Pump Efficiency ALL'!E342:E345)</f>
        <v>54.5</v>
      </c>
      <c r="E83" s="149">
        <f>20/D83</f>
        <v>0.3669724770642202</v>
      </c>
      <c r="F83" s="271">
        <f t="shared" si="21"/>
        <v>1321.1009174311928</v>
      </c>
      <c r="G83" s="131">
        <f t="shared" si="17"/>
        <v>15853.211009174312</v>
      </c>
      <c r="H83" s="38">
        <v>12</v>
      </c>
      <c r="I83" s="273">
        <f t="shared" si="18"/>
        <v>0.36351388292007836</v>
      </c>
      <c r="J83" s="131">
        <f t="shared" si="19"/>
        <v>4.3621665950409403</v>
      </c>
      <c r="K83" s="322">
        <f t="shared" si="20"/>
        <v>5762.8622906962883</v>
      </c>
      <c r="L83" s="293" t="s">
        <v>9421</v>
      </c>
    </row>
    <row r="84" spans="1:15" x14ac:dyDescent="0.35">
      <c r="A84" s="291"/>
      <c r="B84" s="291"/>
      <c r="C84" s="291"/>
      <c r="D84" s="291"/>
      <c r="E84" s="380">
        <f>AVERAGE(E5:E83)*60</f>
        <v>22.924388104224036</v>
      </c>
      <c r="F84" s="140">
        <f>E84*60</f>
        <v>1375.4632862534422</v>
      </c>
      <c r="G84" s="291"/>
      <c r="H84" s="291"/>
      <c r="I84" s="291"/>
      <c r="J84" s="291"/>
      <c r="K84" s="291"/>
      <c r="L84" s="291"/>
    </row>
    <row r="85" spans="1:15" ht="15" thickBot="1" x14ac:dyDescent="0.4">
      <c r="A85" s="291"/>
      <c r="B85" s="291"/>
      <c r="C85" s="291"/>
      <c r="D85" s="291"/>
      <c r="E85" s="291"/>
      <c r="F85" s="291"/>
      <c r="G85" s="291"/>
      <c r="H85" s="291"/>
      <c r="I85" s="291"/>
      <c r="J85" s="291"/>
      <c r="K85" s="291"/>
      <c r="L85" s="291"/>
    </row>
    <row r="86" spans="1:15" x14ac:dyDescent="0.35">
      <c r="A86" s="291"/>
      <c r="B86" s="433" t="s">
        <v>9422</v>
      </c>
      <c r="C86" s="263" t="s">
        <v>9423</v>
      </c>
      <c r="D86" s="160" t="s">
        <v>9424</v>
      </c>
      <c r="E86" s="160" t="s">
        <v>9425</v>
      </c>
      <c r="F86" s="175" t="s">
        <v>9426</v>
      </c>
      <c r="G86" s="291"/>
      <c r="H86" s="291"/>
      <c r="I86" s="291"/>
      <c r="J86" s="291"/>
      <c r="K86" s="291"/>
      <c r="L86" s="291"/>
    </row>
    <row r="87" spans="1:15" ht="15" thickBot="1" x14ac:dyDescent="0.4">
      <c r="A87" s="291"/>
      <c r="B87" s="434"/>
      <c r="C87" s="264">
        <f>D87/1000</f>
        <v>1.3754632862534422</v>
      </c>
      <c r="D87" s="265">
        <f>AVERAGE(F5:F83)</f>
        <v>1375.4632862534422</v>
      </c>
      <c r="E87" s="266">
        <v>6000</v>
      </c>
      <c r="F87" s="267">
        <f>E87/D87</f>
        <v>4.3621665950409403</v>
      </c>
      <c r="G87" s="291"/>
      <c r="H87" s="291"/>
      <c r="I87" s="291"/>
      <c r="J87" s="291"/>
      <c r="K87" s="291"/>
      <c r="L87" s="291"/>
      <c r="M87" s="430" t="s">
        <v>9444</v>
      </c>
      <c r="N87" s="430"/>
      <c r="O87" s="293" t="s">
        <v>9445</v>
      </c>
    </row>
    <row r="88" spans="1:15" x14ac:dyDescent="0.35">
      <c r="M88" s="431" t="s">
        <v>9449</v>
      </c>
      <c r="N88" s="431"/>
      <c r="O88" s="293">
        <v>9.6999999999999993</v>
      </c>
    </row>
    <row r="89" spans="1:15" x14ac:dyDescent="0.35">
      <c r="M89" s="293" t="s">
        <v>9446</v>
      </c>
      <c r="N89" s="131">
        <v>106.363</v>
      </c>
      <c r="O89" s="291"/>
    </row>
    <row r="90" spans="1:15" ht="15" thickBot="1" x14ac:dyDescent="0.4">
      <c r="A90" s="291"/>
      <c r="B90" s="291"/>
      <c r="C90" s="438" t="s">
        <v>9427</v>
      </c>
      <c r="D90" s="438"/>
      <c r="E90" s="438"/>
      <c r="F90" s="438"/>
      <c r="G90" s="438"/>
      <c r="H90" s="291"/>
      <c r="I90" s="291"/>
      <c r="J90" s="291"/>
      <c r="K90" s="291"/>
      <c r="L90" s="291"/>
      <c r="M90" s="293" t="s">
        <v>9447</v>
      </c>
      <c r="N90" s="131">
        <f>N89/O88</f>
        <v>10.965257731958763</v>
      </c>
      <c r="O90" s="291"/>
    </row>
    <row r="91" spans="1:15" ht="15" thickBot="1" x14ac:dyDescent="0.4">
      <c r="A91" s="293" t="s">
        <v>0</v>
      </c>
      <c r="B91" s="293" t="s">
        <v>47</v>
      </c>
      <c r="C91" s="137" t="s">
        <v>48</v>
      </c>
      <c r="D91" s="137" t="s">
        <v>9425</v>
      </c>
      <c r="E91" s="137" t="s">
        <v>9428</v>
      </c>
      <c r="F91" s="137" t="s">
        <v>9452</v>
      </c>
      <c r="G91" s="439" t="s">
        <v>9429</v>
      </c>
      <c r="H91" s="440" t="s">
        <v>5</v>
      </c>
      <c r="I91" s="291"/>
      <c r="J91" s="291"/>
      <c r="K91" s="291"/>
      <c r="L91" s="291"/>
      <c r="M91" s="432" t="s">
        <v>9450</v>
      </c>
      <c r="N91" s="432"/>
      <c r="O91" s="291"/>
    </row>
    <row r="92" spans="1:15" ht="15.5" x14ac:dyDescent="0.35">
      <c r="A92" s="259" t="s">
        <v>7</v>
      </c>
      <c r="B92" s="251" t="s">
        <v>59</v>
      </c>
      <c r="C92" s="251" t="s">
        <v>60</v>
      </c>
      <c r="D92" s="138">
        <f>K5</f>
        <v>6000</v>
      </c>
      <c r="E92" s="291">
        <v>12</v>
      </c>
      <c r="F92" s="291">
        <v>300</v>
      </c>
      <c r="G92" s="291">
        <f>'GS7132-Household List'!G39</f>
        <v>362</v>
      </c>
      <c r="H92" s="291">
        <f>IF(G92&lt;F92,G92,F92)</f>
        <v>300</v>
      </c>
      <c r="I92" s="291"/>
      <c r="J92" s="291"/>
      <c r="K92" s="291"/>
      <c r="L92" s="291"/>
      <c r="M92" s="293" t="s">
        <v>9446</v>
      </c>
      <c r="N92" s="131">
        <v>119.45</v>
      </c>
      <c r="O92" s="291"/>
    </row>
    <row r="93" spans="1:15" ht="16" thickBot="1" x14ac:dyDescent="0.4">
      <c r="A93" s="259" t="s">
        <v>7</v>
      </c>
      <c r="B93" s="256" t="s">
        <v>62</v>
      </c>
      <c r="C93" s="251" t="s">
        <v>63</v>
      </c>
      <c r="D93" s="138">
        <f t="shared" ref="D93:D156" si="22">K6</f>
        <v>5789.4192597778383</v>
      </c>
      <c r="E93" s="291">
        <v>12</v>
      </c>
      <c r="F93" s="291">
        <v>300</v>
      </c>
      <c r="G93" s="291">
        <f>'GS7132-Household List'!G83</f>
        <v>500</v>
      </c>
      <c r="H93" s="291">
        <f>IF(G93&lt;F93,G93,F93)</f>
        <v>300</v>
      </c>
      <c r="I93" s="291"/>
      <c r="J93" s="291"/>
      <c r="K93" s="291"/>
      <c r="L93" s="291"/>
      <c r="M93" s="370" t="s">
        <v>9447</v>
      </c>
      <c r="N93" s="371">
        <f>N92/O88</f>
        <v>12.314432989690722</v>
      </c>
      <c r="O93" s="291"/>
    </row>
    <row r="94" spans="1:15" ht="16" thickBot="1" x14ac:dyDescent="0.4">
      <c r="A94" s="259" t="s">
        <v>7</v>
      </c>
      <c r="B94" s="256" t="s">
        <v>64</v>
      </c>
      <c r="C94" s="251" t="s">
        <v>65</v>
      </c>
      <c r="D94" s="138">
        <f t="shared" si="22"/>
        <v>6000</v>
      </c>
      <c r="E94" s="291">
        <v>12</v>
      </c>
      <c r="F94" s="291">
        <v>300</v>
      </c>
      <c r="G94" s="291">
        <f>'GS7132-Household List'!G154</f>
        <v>615</v>
      </c>
      <c r="H94" s="291">
        <f>IF(G94&lt;F94,G94,F94)</f>
        <v>300</v>
      </c>
      <c r="I94" s="291"/>
      <c r="J94" s="291"/>
      <c r="K94" s="291"/>
      <c r="L94" s="291"/>
      <c r="M94" s="372" t="s">
        <v>9448</v>
      </c>
      <c r="N94" s="373">
        <f>(N90*(4/12))+(N93*(8/12))</f>
        <v>11.864707903780069</v>
      </c>
      <c r="O94" s="291"/>
    </row>
    <row r="95" spans="1:15" ht="16" thickBot="1" x14ac:dyDescent="0.4">
      <c r="A95" s="259" t="s">
        <v>7</v>
      </c>
      <c r="B95" s="251" t="s">
        <v>66</v>
      </c>
      <c r="C95" s="251" t="s">
        <v>67</v>
      </c>
      <c r="D95" s="138">
        <f t="shared" si="22"/>
        <v>6000</v>
      </c>
      <c r="E95" s="291">
        <v>12</v>
      </c>
      <c r="F95" s="291">
        <v>300</v>
      </c>
      <c r="G95" s="291">
        <f>'GS7132-Household List'!G204</f>
        <v>395</v>
      </c>
      <c r="H95" s="291">
        <f>IF(G95&lt;F95,G95,F95)</f>
        <v>300</v>
      </c>
      <c r="I95" s="291"/>
      <c r="J95" s="291"/>
      <c r="K95" s="291"/>
      <c r="L95" s="291"/>
      <c r="M95" s="374" t="s">
        <v>9451</v>
      </c>
      <c r="N95" s="374">
        <v>12</v>
      </c>
    </row>
    <row r="96" spans="1:15" ht="15.5" x14ac:dyDescent="0.35">
      <c r="A96" s="259" t="s">
        <v>7</v>
      </c>
      <c r="B96" s="251" t="s">
        <v>68</v>
      </c>
      <c r="C96" s="251" t="s">
        <v>69</v>
      </c>
      <c r="D96" s="138">
        <f t="shared" si="22"/>
        <v>5954.0472956009035</v>
      </c>
      <c r="E96" s="291">
        <v>12</v>
      </c>
      <c r="F96" s="291">
        <v>300</v>
      </c>
      <c r="G96" s="291">
        <f>'GS7132-Household List'!G273</f>
        <v>409</v>
      </c>
      <c r="H96" s="291">
        <f>IF(G96&lt;F96,G96,F96)</f>
        <v>300</v>
      </c>
      <c r="I96" s="291"/>
      <c r="J96" s="291"/>
      <c r="K96" s="291"/>
      <c r="L96" s="291"/>
    </row>
    <row r="97" spans="1:8" ht="15.5" x14ac:dyDescent="0.35">
      <c r="A97" s="259" t="s">
        <v>7</v>
      </c>
      <c r="B97" s="251" t="s">
        <v>70</v>
      </c>
      <c r="C97" s="251" t="s">
        <v>71</v>
      </c>
      <c r="D97" s="138">
        <f t="shared" si="22"/>
        <v>5925.9621668480704</v>
      </c>
      <c r="E97" s="291">
        <v>12</v>
      </c>
      <c r="F97" s="291">
        <v>300</v>
      </c>
      <c r="G97" s="291">
        <f>'GS7132-Household List'!G347</f>
        <v>486</v>
      </c>
      <c r="H97" s="291">
        <f>IF(G97&lt;F97,G97,F97)</f>
        <v>300</v>
      </c>
    </row>
    <row r="98" spans="1:8" ht="15.5" x14ac:dyDescent="0.35">
      <c r="A98" s="259" t="s">
        <v>7</v>
      </c>
      <c r="B98" s="256" t="s">
        <v>72</v>
      </c>
      <c r="C98" s="251" t="s">
        <v>73</v>
      </c>
      <c r="D98" s="138">
        <f t="shared" si="22"/>
        <v>5898.1407482243694</v>
      </c>
      <c r="E98" s="291">
        <v>12</v>
      </c>
      <c r="F98" s="291">
        <v>300</v>
      </c>
      <c r="G98" s="291">
        <f>'GS7132-Household List'!G427</f>
        <v>619</v>
      </c>
      <c r="H98" s="291">
        <f>IF(G98&lt;F98,G98,F98)</f>
        <v>300</v>
      </c>
    </row>
    <row r="99" spans="1:8" ht="15.5" x14ac:dyDescent="0.35">
      <c r="A99" s="259" t="s">
        <v>7</v>
      </c>
      <c r="B99" s="256" t="s">
        <v>74</v>
      </c>
      <c r="C99" s="251" t="s">
        <v>75</v>
      </c>
      <c r="D99" s="138">
        <f t="shared" si="22"/>
        <v>5816.2221267212535</v>
      </c>
      <c r="E99" s="291">
        <v>12</v>
      </c>
      <c r="F99" s="291">
        <v>300</v>
      </c>
      <c r="G99" s="291">
        <f>'GS7132-Household List'!G486</f>
        <v>297</v>
      </c>
      <c r="H99" s="291">
        <f>IF(G99&lt;F99,G99,F99)</f>
        <v>297</v>
      </c>
    </row>
    <row r="100" spans="1:8" ht="15.5" x14ac:dyDescent="0.35">
      <c r="A100" s="258" t="s">
        <v>8</v>
      </c>
      <c r="B100" s="253" t="s">
        <v>1129</v>
      </c>
      <c r="C100" s="253" t="s">
        <v>9403</v>
      </c>
      <c r="D100" s="138">
        <f t="shared" si="22"/>
        <v>5843.2743226594912</v>
      </c>
      <c r="E100" s="291">
        <v>12</v>
      </c>
      <c r="F100" s="291">
        <v>300</v>
      </c>
      <c r="G100" s="291">
        <f>'GS7133-Household List'!G45</f>
        <v>399</v>
      </c>
      <c r="H100" s="291">
        <f>IF(G100&lt;F100,G100,F100)</f>
        <v>300</v>
      </c>
    </row>
    <row r="101" spans="1:8" ht="15.5" x14ac:dyDescent="0.35">
      <c r="A101" s="258" t="s">
        <v>8</v>
      </c>
      <c r="B101" s="253" t="s">
        <v>1132</v>
      </c>
      <c r="C101" s="253" t="s">
        <v>1133</v>
      </c>
      <c r="D101" s="138">
        <f t="shared" si="22"/>
        <v>5898.1407482243694</v>
      </c>
      <c r="E101" s="291">
        <v>12</v>
      </c>
      <c r="F101" s="291">
        <v>300</v>
      </c>
      <c r="G101" s="291">
        <f>'GS7133-Household List'!G105</f>
        <v>370</v>
      </c>
      <c r="H101" s="291">
        <f>IF(G101&lt;F101,G101,F101)</f>
        <v>300</v>
      </c>
    </row>
    <row r="102" spans="1:8" ht="15.5" x14ac:dyDescent="0.35">
      <c r="A102" s="258" t="s">
        <v>8</v>
      </c>
      <c r="B102" s="253" t="s">
        <v>1134</v>
      </c>
      <c r="C102" s="253" t="s">
        <v>1135</v>
      </c>
      <c r="D102" s="138">
        <f t="shared" si="22"/>
        <v>6000</v>
      </c>
      <c r="E102" s="291">
        <v>12</v>
      </c>
      <c r="F102" s="291">
        <v>300</v>
      </c>
      <c r="G102" s="291">
        <f>'GS7133-Household List'!G150</f>
        <v>342</v>
      </c>
      <c r="H102" s="291">
        <f>IF(G102&lt;F102,G102,F102)</f>
        <v>300</v>
      </c>
    </row>
    <row r="103" spans="1:8" ht="15.5" x14ac:dyDescent="0.35">
      <c r="A103" s="258" t="s">
        <v>8</v>
      </c>
      <c r="B103" s="253" t="s">
        <v>1136</v>
      </c>
      <c r="C103" s="253" t="s">
        <v>1137</v>
      </c>
      <c r="D103" s="138">
        <f t="shared" si="22"/>
        <v>6000</v>
      </c>
      <c r="E103" s="291">
        <v>12</v>
      </c>
      <c r="F103" s="291">
        <v>300</v>
      </c>
      <c r="G103" s="291">
        <f>'GS7133-Household List'!G244</f>
        <v>720</v>
      </c>
      <c r="H103" s="291">
        <f>IF(G103&lt;F103,G103,F103)</f>
        <v>300</v>
      </c>
    </row>
    <row r="104" spans="1:8" ht="15.5" x14ac:dyDescent="0.35">
      <c r="A104" s="258" t="s">
        <v>8</v>
      </c>
      <c r="B104" s="253" t="s">
        <v>1138</v>
      </c>
      <c r="C104" s="253" t="s">
        <v>1139</v>
      </c>
      <c r="D104" s="138">
        <f t="shared" si="22"/>
        <v>5558.8671653619067</v>
      </c>
      <c r="E104" s="291">
        <v>12</v>
      </c>
      <c r="F104" s="291">
        <v>300</v>
      </c>
      <c r="G104" s="291">
        <f>'GS7133-Household List'!G294</f>
        <v>314</v>
      </c>
      <c r="H104" s="291">
        <f>IF(G104&lt;F104,G104,F104)</f>
        <v>300</v>
      </c>
    </row>
    <row r="105" spans="1:8" ht="15.5" x14ac:dyDescent="0.35">
      <c r="A105" s="258" t="s">
        <v>8</v>
      </c>
      <c r="B105" s="253" t="s">
        <v>1140</v>
      </c>
      <c r="C105" s="253" t="s">
        <v>1141</v>
      </c>
      <c r="D105" s="138">
        <f t="shared" si="22"/>
        <v>6000</v>
      </c>
      <c r="E105" s="291">
        <v>12</v>
      </c>
      <c r="F105" s="291">
        <v>300</v>
      </c>
      <c r="G105" s="291">
        <f>'GS7133-Household List'!G358</f>
        <v>460</v>
      </c>
      <c r="H105" s="291">
        <f>IF(G105&lt;F105,G105,F105)</f>
        <v>300</v>
      </c>
    </row>
    <row r="106" spans="1:8" ht="15.5" x14ac:dyDescent="0.35">
      <c r="A106" s="258" t="s">
        <v>8</v>
      </c>
      <c r="B106" s="253" t="s">
        <v>1142</v>
      </c>
      <c r="C106" s="253" t="s">
        <v>1143</v>
      </c>
      <c r="D106" s="138">
        <f t="shared" si="22"/>
        <v>5736.5478510127432</v>
      </c>
      <c r="E106" s="291">
        <v>12</v>
      </c>
      <c r="F106" s="291">
        <v>300</v>
      </c>
      <c r="G106" s="291">
        <f>'GS7133-Household List'!G410</f>
        <v>483</v>
      </c>
      <c r="H106" s="291">
        <f>IF(G106&lt;F106,G106,F106)</f>
        <v>300</v>
      </c>
    </row>
    <row r="107" spans="1:8" ht="15.5" x14ac:dyDescent="0.35">
      <c r="A107" s="258" t="s">
        <v>8</v>
      </c>
      <c r="B107" s="253" t="s">
        <v>1144</v>
      </c>
      <c r="C107" s="253" t="s">
        <v>1145</v>
      </c>
      <c r="D107" s="138">
        <f t="shared" si="22"/>
        <v>6000</v>
      </c>
      <c r="E107" s="291">
        <v>12</v>
      </c>
      <c r="F107" s="291">
        <v>300</v>
      </c>
      <c r="G107" s="291">
        <f>'GS7133-Household List'!G465</f>
        <v>391</v>
      </c>
      <c r="H107" s="291">
        <f>IF(G107&lt;F107,G107,F107)</f>
        <v>300</v>
      </c>
    </row>
    <row r="108" spans="1:8" ht="15.5" x14ac:dyDescent="0.35">
      <c r="A108" s="261" t="s">
        <v>9</v>
      </c>
      <c r="B108" s="254" t="s">
        <v>2052</v>
      </c>
      <c r="C108" s="254" t="s">
        <v>2053</v>
      </c>
      <c r="D108" s="138">
        <f t="shared" si="22"/>
        <v>5752.3075978561847</v>
      </c>
      <c r="E108" s="291">
        <v>12</v>
      </c>
      <c r="F108" s="291">
        <v>300</v>
      </c>
      <c r="G108" s="291">
        <f>'GS7134-Household'!G95</f>
        <v>469</v>
      </c>
      <c r="H108" s="291">
        <f>IF(G108&lt;F108,G108,F108)</f>
        <v>300</v>
      </c>
    </row>
    <row r="109" spans="1:8" ht="15.5" x14ac:dyDescent="0.35">
      <c r="A109" s="261" t="s">
        <v>9</v>
      </c>
      <c r="B109" s="254" t="s">
        <v>2055</v>
      </c>
      <c r="C109" s="254" t="s">
        <v>9404</v>
      </c>
      <c r="D109" s="138">
        <f t="shared" si="22"/>
        <v>5568.7233128182215</v>
      </c>
      <c r="E109" s="291">
        <v>12</v>
      </c>
      <c r="F109" s="291">
        <v>300</v>
      </c>
      <c r="G109" s="291">
        <f>'GS7134-Household'!G189</f>
        <v>422</v>
      </c>
      <c r="H109" s="291">
        <f>IF(G109&lt;F109,G109,F109)</f>
        <v>300</v>
      </c>
    </row>
    <row r="110" spans="1:8" ht="15.5" x14ac:dyDescent="0.35">
      <c r="A110" s="261" t="s">
        <v>9</v>
      </c>
      <c r="B110" s="254" t="s">
        <v>2057</v>
      </c>
      <c r="C110" s="254" t="s">
        <v>9405</v>
      </c>
      <c r="D110" s="138">
        <f t="shared" si="22"/>
        <v>6000</v>
      </c>
      <c r="E110" s="291">
        <v>12</v>
      </c>
      <c r="F110" s="291">
        <v>300</v>
      </c>
      <c r="G110" s="291">
        <f>'GS7134-Household'!G245</f>
        <v>417</v>
      </c>
      <c r="H110" s="291">
        <f>IF(G110&lt;F110,G110,F110)</f>
        <v>300</v>
      </c>
    </row>
    <row r="111" spans="1:8" ht="15.5" x14ac:dyDescent="0.35">
      <c r="A111" s="261" t="s">
        <v>9</v>
      </c>
      <c r="B111" s="254" t="s">
        <v>2059</v>
      </c>
      <c r="C111" s="254" t="s">
        <v>2060</v>
      </c>
      <c r="D111" s="138">
        <f t="shared" si="22"/>
        <v>6000</v>
      </c>
      <c r="E111" s="291">
        <v>12</v>
      </c>
      <c r="F111" s="291">
        <v>300</v>
      </c>
      <c r="G111" s="291">
        <f>'GS7134-Household'!G339</f>
        <v>354</v>
      </c>
      <c r="H111" s="291">
        <f>IF(G111&lt;F111,G111,F111)</f>
        <v>300</v>
      </c>
    </row>
    <row r="112" spans="1:8" ht="15.5" x14ac:dyDescent="0.35">
      <c r="A112" s="261" t="s">
        <v>9</v>
      </c>
      <c r="B112" s="254" t="s">
        <v>2061</v>
      </c>
      <c r="C112" s="254" t="s">
        <v>2062</v>
      </c>
      <c r="D112" s="138">
        <f t="shared" si="22"/>
        <v>5859.6267694579783</v>
      </c>
      <c r="E112" s="291">
        <v>12</v>
      </c>
      <c r="F112" s="291">
        <v>300</v>
      </c>
      <c r="G112" s="291">
        <f>'GS7134-Household'!G429</f>
        <v>491</v>
      </c>
      <c r="H112" s="291">
        <f>IF(G112&lt;F112,G112,F112)</f>
        <v>300</v>
      </c>
    </row>
    <row r="113" spans="1:8" ht="15.5" x14ac:dyDescent="0.35">
      <c r="A113" s="261" t="s">
        <v>9</v>
      </c>
      <c r="B113" s="254" t="s">
        <v>2063</v>
      </c>
      <c r="C113" s="254" t="s">
        <v>2064</v>
      </c>
      <c r="D113" s="138">
        <f t="shared" si="22"/>
        <v>5843.2743226594912</v>
      </c>
      <c r="E113" s="291">
        <v>12</v>
      </c>
      <c r="F113" s="291">
        <v>300</v>
      </c>
      <c r="G113" s="291">
        <f>'GS7134-Household'!G502</f>
        <v>314</v>
      </c>
      <c r="H113" s="291">
        <f>IF(G113&lt;F113,G113,F113)</f>
        <v>300</v>
      </c>
    </row>
    <row r="114" spans="1:8" ht="15.5" x14ac:dyDescent="0.35">
      <c r="A114" s="261" t="s">
        <v>9</v>
      </c>
      <c r="B114" s="254" t="s">
        <v>2065</v>
      </c>
      <c r="C114" s="254" t="s">
        <v>2066</v>
      </c>
      <c r="D114" s="138">
        <f t="shared" si="22"/>
        <v>5816.2221267212535</v>
      </c>
      <c r="E114" s="291">
        <v>12</v>
      </c>
      <c r="F114" s="291">
        <v>300</v>
      </c>
      <c r="G114" s="291">
        <f>'GS7134-Household'!G592</f>
        <v>392</v>
      </c>
      <c r="H114" s="291">
        <f>IF(G114&lt;F114,G114,F114)</f>
        <v>300</v>
      </c>
    </row>
    <row r="115" spans="1:8" ht="15.5" x14ac:dyDescent="0.35">
      <c r="A115" s="261" t="s">
        <v>9</v>
      </c>
      <c r="B115" s="254" t="s">
        <v>2067</v>
      </c>
      <c r="C115" s="254" t="s">
        <v>2068</v>
      </c>
      <c r="D115" s="138">
        <f t="shared" si="22"/>
        <v>5843.2743226594912</v>
      </c>
      <c r="E115" s="291">
        <v>12</v>
      </c>
      <c r="F115" s="291">
        <v>300</v>
      </c>
      <c r="G115" s="291">
        <f>'GS7134-Household'!G634</f>
        <v>308</v>
      </c>
      <c r="H115" s="291">
        <f>IF(G115&lt;F115,G115,F115)</f>
        <v>300</v>
      </c>
    </row>
    <row r="116" spans="1:8" ht="15.5" x14ac:dyDescent="0.35">
      <c r="A116" s="260" t="s">
        <v>10</v>
      </c>
      <c r="B116" s="252" t="s">
        <v>3293</v>
      </c>
      <c r="C116" s="252" t="s">
        <v>3294</v>
      </c>
      <c r="D116" s="138">
        <f t="shared" si="22"/>
        <v>6000</v>
      </c>
      <c r="E116" s="291">
        <v>12</v>
      </c>
      <c r="F116" s="291">
        <v>300</v>
      </c>
      <c r="G116" s="291">
        <f>'GS7135-Household List'!G78</f>
        <v>412</v>
      </c>
      <c r="H116" s="291">
        <f>IF(G116&lt;F116,G116,F116)</f>
        <v>300</v>
      </c>
    </row>
    <row r="117" spans="1:8" ht="15.5" x14ac:dyDescent="0.35">
      <c r="A117" s="260" t="s">
        <v>10</v>
      </c>
      <c r="B117" s="252" t="s">
        <v>3296</v>
      </c>
      <c r="C117" s="252" t="s">
        <v>3297</v>
      </c>
      <c r="D117" s="138">
        <f t="shared" si="22"/>
        <v>5710.4726335081405</v>
      </c>
      <c r="E117" s="291">
        <v>12</v>
      </c>
      <c r="F117" s="291">
        <v>300</v>
      </c>
      <c r="G117" s="291">
        <f>'GS7135-Household List'!G172</f>
        <v>511</v>
      </c>
      <c r="H117" s="291">
        <f>IF(G117&lt;F117,G117,F117)</f>
        <v>300</v>
      </c>
    </row>
    <row r="118" spans="1:8" ht="15.5" x14ac:dyDescent="0.35">
      <c r="A118" s="260" t="s">
        <v>10</v>
      </c>
      <c r="B118" s="252" t="s">
        <v>3298</v>
      </c>
      <c r="C118" s="252" t="s">
        <v>3299</v>
      </c>
      <c r="D118" s="138">
        <f t="shared" si="22"/>
        <v>6000</v>
      </c>
      <c r="E118" s="291">
        <v>12</v>
      </c>
      <c r="F118" s="291">
        <v>300</v>
      </c>
      <c r="G118" s="291">
        <f>'GS7135-Household List'!G216</f>
        <v>404</v>
      </c>
      <c r="H118" s="291">
        <f>IF(G118&lt;F118,G118,F118)</f>
        <v>300</v>
      </c>
    </row>
    <row r="119" spans="1:8" ht="15.5" x14ac:dyDescent="0.35">
      <c r="A119" s="260" t="s">
        <v>10</v>
      </c>
      <c r="B119" s="252" t="s">
        <v>3300</v>
      </c>
      <c r="C119" s="252" t="s">
        <v>3301</v>
      </c>
      <c r="D119" s="138">
        <f t="shared" si="22"/>
        <v>6000</v>
      </c>
      <c r="E119" s="291">
        <v>12</v>
      </c>
      <c r="F119" s="291">
        <v>300</v>
      </c>
      <c r="G119" s="291">
        <f>'GS7135-Household List'!G300</f>
        <v>282</v>
      </c>
      <c r="H119" s="291">
        <f>IF(G119&lt;F119,G119,F119)</f>
        <v>282</v>
      </c>
    </row>
    <row r="120" spans="1:8" ht="15.5" x14ac:dyDescent="0.35">
      <c r="A120" s="260" t="s">
        <v>11</v>
      </c>
      <c r="B120" s="268" t="s">
        <v>3302</v>
      </c>
      <c r="C120" s="252" t="s">
        <v>9406</v>
      </c>
      <c r="D120" s="138">
        <f t="shared" si="22"/>
        <v>6000</v>
      </c>
      <c r="E120" s="291">
        <v>12</v>
      </c>
      <c r="F120" s="291">
        <v>300</v>
      </c>
      <c r="G120" s="291">
        <f>'GS7135-Household List'!G369</f>
        <v>501</v>
      </c>
      <c r="H120" s="291">
        <f>IF(G120&lt;F120,G120,F120)</f>
        <v>300</v>
      </c>
    </row>
    <row r="121" spans="1:8" ht="15.5" x14ac:dyDescent="0.35">
      <c r="A121" s="260" t="s">
        <v>10</v>
      </c>
      <c r="B121" s="252" t="s">
        <v>3304</v>
      </c>
      <c r="C121" s="252" t="s">
        <v>9407</v>
      </c>
      <c r="D121" s="138">
        <f t="shared" si="22"/>
        <v>6000</v>
      </c>
      <c r="E121" s="291">
        <v>12</v>
      </c>
      <c r="F121" s="291">
        <v>300</v>
      </c>
      <c r="G121" s="291">
        <f>'GS7135-Household List'!G435</f>
        <v>454</v>
      </c>
      <c r="H121" s="291">
        <f>IF(G121&lt;F121,G121,F121)</f>
        <v>300</v>
      </c>
    </row>
    <row r="122" spans="1:8" ht="15.5" x14ac:dyDescent="0.35">
      <c r="A122" s="260" t="s">
        <v>10</v>
      </c>
      <c r="B122" s="252" t="s">
        <v>3306</v>
      </c>
      <c r="C122" s="252" t="s">
        <v>3307</v>
      </c>
      <c r="D122" s="138">
        <f t="shared" si="22"/>
        <v>4831.938382199196</v>
      </c>
      <c r="E122" s="291">
        <v>12</v>
      </c>
      <c r="F122" s="291">
        <v>300</v>
      </c>
      <c r="G122" s="291">
        <f>'GS7135-Household List'!G529</f>
        <v>506</v>
      </c>
      <c r="H122" s="291">
        <f>IF(G122&lt;F122,G122,F122)</f>
        <v>300</v>
      </c>
    </row>
    <row r="123" spans="1:8" ht="15.5" x14ac:dyDescent="0.35">
      <c r="A123" s="260" t="s">
        <v>10</v>
      </c>
      <c r="B123" s="252" t="s">
        <v>3308</v>
      </c>
      <c r="C123" s="252" t="s">
        <v>3309</v>
      </c>
      <c r="D123" s="138">
        <f t="shared" si="22"/>
        <v>5982.3999017704318</v>
      </c>
      <c r="E123" s="291">
        <v>12</v>
      </c>
      <c r="F123" s="291">
        <v>300</v>
      </c>
      <c r="G123" s="291">
        <f>'GS7135-Household List'!G623</f>
        <v>424</v>
      </c>
      <c r="H123" s="291">
        <f>IF(G123&lt;F123,G123,F123)</f>
        <v>300</v>
      </c>
    </row>
    <row r="124" spans="1:8" ht="15.5" x14ac:dyDescent="0.35">
      <c r="A124" s="259" t="s">
        <v>11</v>
      </c>
      <c r="B124" s="251" t="s">
        <v>4487</v>
      </c>
      <c r="C124" s="251" t="s">
        <v>4488</v>
      </c>
      <c r="D124" s="138">
        <f t="shared" si="22"/>
        <v>6000</v>
      </c>
      <c r="E124" s="291">
        <v>12</v>
      </c>
      <c r="F124" s="291">
        <v>300</v>
      </c>
      <c r="G124" s="291">
        <f>'GS7136-Household List'!G54</f>
        <v>239</v>
      </c>
      <c r="H124" s="291">
        <f>IF(G124&lt;F124,G124,F124)</f>
        <v>239</v>
      </c>
    </row>
    <row r="125" spans="1:8" ht="15.5" x14ac:dyDescent="0.35">
      <c r="A125" s="259" t="s">
        <v>11</v>
      </c>
      <c r="B125" s="251" t="s">
        <v>4489</v>
      </c>
      <c r="C125" s="251" t="s">
        <v>9354</v>
      </c>
      <c r="D125" s="138">
        <f t="shared" si="22"/>
        <v>6000</v>
      </c>
      <c r="E125" s="291">
        <v>12</v>
      </c>
      <c r="F125" s="291">
        <v>300</v>
      </c>
      <c r="G125" s="291">
        <f>'GS7136-Household List'!G96</f>
        <v>227</v>
      </c>
      <c r="H125" s="291">
        <f>IF(G125&lt;F125,G125,F125)</f>
        <v>227</v>
      </c>
    </row>
    <row r="126" spans="1:8" ht="15.5" x14ac:dyDescent="0.35">
      <c r="A126" s="259" t="s">
        <v>11</v>
      </c>
      <c r="B126" s="251" t="s">
        <v>4491</v>
      </c>
      <c r="C126" s="251" t="s">
        <v>4492</v>
      </c>
      <c r="D126" s="138">
        <f t="shared" si="22"/>
        <v>5898.1407482243694</v>
      </c>
      <c r="E126" s="291">
        <v>12</v>
      </c>
      <c r="F126" s="291">
        <v>300</v>
      </c>
      <c r="G126" s="291">
        <f>'GS7136-Household List'!G136</f>
        <v>213</v>
      </c>
      <c r="H126" s="291">
        <f>IF(G126&lt;F126,G126,F126)</f>
        <v>213</v>
      </c>
    </row>
    <row r="127" spans="1:8" ht="15.5" x14ac:dyDescent="0.35">
      <c r="A127" s="259" t="s">
        <v>11</v>
      </c>
      <c r="B127" s="251" t="s">
        <v>4493</v>
      </c>
      <c r="C127" s="251" t="s">
        <v>9361</v>
      </c>
      <c r="D127" s="138">
        <f t="shared" si="22"/>
        <v>6000</v>
      </c>
      <c r="E127" s="291">
        <v>12</v>
      </c>
      <c r="F127" s="291">
        <v>300</v>
      </c>
      <c r="G127" s="291">
        <f>'GS7136-Household List'!G197</f>
        <v>398</v>
      </c>
      <c r="H127" s="291">
        <f>IF(G127&lt;F127,G127,F127)</f>
        <v>300</v>
      </c>
    </row>
    <row r="128" spans="1:8" ht="15.5" x14ac:dyDescent="0.35">
      <c r="A128" s="259" t="s">
        <v>11</v>
      </c>
      <c r="B128" s="251" t="s">
        <v>4495</v>
      </c>
      <c r="C128" s="251" t="s">
        <v>9408</v>
      </c>
      <c r="D128" s="138">
        <f t="shared" si="22"/>
        <v>6000</v>
      </c>
      <c r="E128" s="291">
        <v>12</v>
      </c>
      <c r="F128" s="291">
        <v>300</v>
      </c>
      <c r="G128" s="291">
        <f>'GS7136-Household List'!G244</f>
        <v>252</v>
      </c>
      <c r="H128" s="291">
        <f>IF(G128&lt;F128,G128,F128)</f>
        <v>252</v>
      </c>
    </row>
    <row r="129" spans="1:8" ht="15.5" x14ac:dyDescent="0.35">
      <c r="A129" s="259" t="s">
        <v>11</v>
      </c>
      <c r="B129" s="251" t="s">
        <v>4497</v>
      </c>
      <c r="C129" s="251" t="s">
        <v>4498</v>
      </c>
      <c r="D129" s="138">
        <f t="shared" si="22"/>
        <v>5843.2743226594912</v>
      </c>
      <c r="E129" s="291">
        <v>12</v>
      </c>
      <c r="F129" s="291">
        <v>300</v>
      </c>
      <c r="G129" s="291">
        <f>'GS7136-Household List'!G289</f>
        <v>642</v>
      </c>
      <c r="H129" s="291">
        <f>IF(G129&lt;F129,G129,F129)</f>
        <v>300</v>
      </c>
    </row>
    <row r="130" spans="1:8" ht="15.5" x14ac:dyDescent="0.35">
      <c r="A130" s="259" t="s">
        <v>11</v>
      </c>
      <c r="B130" s="251" t="s">
        <v>4499</v>
      </c>
      <c r="C130" s="251" t="s">
        <v>4500</v>
      </c>
      <c r="D130" s="138">
        <f t="shared" si="22"/>
        <v>6000</v>
      </c>
      <c r="E130" s="291">
        <v>12</v>
      </c>
      <c r="F130" s="291">
        <v>300</v>
      </c>
      <c r="G130" s="291">
        <f>'GS7136-Household List'!G383</f>
        <v>1181</v>
      </c>
      <c r="H130" s="291">
        <f>IF(G130&lt;F130,G130,F130)</f>
        <v>300</v>
      </c>
    </row>
    <row r="131" spans="1:8" ht="15.5" x14ac:dyDescent="0.35">
      <c r="A131" s="259" t="s">
        <v>11</v>
      </c>
      <c r="B131" s="251" t="s">
        <v>4501</v>
      </c>
      <c r="C131" s="251" t="s">
        <v>4502</v>
      </c>
      <c r="D131" s="138">
        <f t="shared" si="22"/>
        <v>6000</v>
      </c>
      <c r="E131" s="291">
        <v>12</v>
      </c>
      <c r="F131" s="291">
        <v>300</v>
      </c>
      <c r="G131" s="291">
        <f>'GS7136-Household List'!G435</f>
        <v>374</v>
      </c>
      <c r="H131" s="291">
        <f>IF(G131&lt;F131,G131,F131)</f>
        <v>300</v>
      </c>
    </row>
    <row r="132" spans="1:8" ht="15.5" x14ac:dyDescent="0.35">
      <c r="A132" s="258" t="s">
        <v>12</v>
      </c>
      <c r="B132" s="253" t="s">
        <v>5338</v>
      </c>
      <c r="C132" s="253" t="s">
        <v>5339</v>
      </c>
      <c r="D132" s="138">
        <f t="shared" si="22"/>
        <v>6000</v>
      </c>
      <c r="E132" s="291">
        <v>12</v>
      </c>
      <c r="F132" s="291">
        <v>300</v>
      </c>
      <c r="G132" s="291">
        <f>'GS7470-Household List'!G42</f>
        <v>200</v>
      </c>
      <c r="H132" s="291">
        <f>IF(G132&lt;F132,G132,F132)</f>
        <v>200</v>
      </c>
    </row>
    <row r="133" spans="1:8" ht="15.5" x14ac:dyDescent="0.35">
      <c r="A133" s="258" t="s">
        <v>12</v>
      </c>
      <c r="B133" s="253" t="s">
        <v>5341</v>
      </c>
      <c r="C133" s="253" t="s">
        <v>5342</v>
      </c>
      <c r="D133" s="138">
        <f t="shared" si="22"/>
        <v>6000</v>
      </c>
      <c r="E133" s="291">
        <v>12</v>
      </c>
      <c r="F133" s="291">
        <v>300</v>
      </c>
      <c r="G133" s="291">
        <f>'GS7470-Household List'!G80</f>
        <v>410</v>
      </c>
      <c r="H133" s="291">
        <f>IF(G133&lt;F133,G133,F133)</f>
        <v>300</v>
      </c>
    </row>
    <row r="134" spans="1:8" ht="15.5" x14ac:dyDescent="0.35">
      <c r="A134" s="258" t="s">
        <v>12</v>
      </c>
      <c r="B134" s="253" t="s">
        <v>5343</v>
      </c>
      <c r="C134" s="253" t="s">
        <v>9409</v>
      </c>
      <c r="D134" s="138">
        <f t="shared" si="22"/>
        <v>6000</v>
      </c>
      <c r="E134" s="291">
        <v>12</v>
      </c>
      <c r="F134" s="291">
        <v>300</v>
      </c>
      <c r="G134" s="291">
        <f>'GS7470-Household List'!G119</f>
        <v>220</v>
      </c>
      <c r="H134" s="291">
        <f>IF(G134&lt;F134,G134,F134)</f>
        <v>220</v>
      </c>
    </row>
    <row r="135" spans="1:8" ht="15.5" x14ac:dyDescent="0.35">
      <c r="A135" s="258" t="s">
        <v>12</v>
      </c>
      <c r="B135" s="253" t="s">
        <v>5345</v>
      </c>
      <c r="C135" s="253" t="s">
        <v>5346</v>
      </c>
      <c r="D135" s="138">
        <f t="shared" si="22"/>
        <v>6000</v>
      </c>
      <c r="E135" s="291">
        <v>12</v>
      </c>
      <c r="F135" s="291">
        <v>300</v>
      </c>
      <c r="G135" s="291">
        <f>'GS7470-Household List'!G165</f>
        <v>375</v>
      </c>
      <c r="H135" s="291">
        <f>IF(G135&lt;F135,G135,F135)</f>
        <v>300</v>
      </c>
    </row>
    <row r="136" spans="1:8" ht="15.5" x14ac:dyDescent="0.35">
      <c r="A136" s="258" t="s">
        <v>12</v>
      </c>
      <c r="B136" s="253" t="s">
        <v>5347</v>
      </c>
      <c r="C136" s="253" t="s">
        <v>5348</v>
      </c>
      <c r="D136" s="138">
        <f t="shared" si="22"/>
        <v>6000</v>
      </c>
      <c r="E136" s="291">
        <v>12</v>
      </c>
      <c r="F136" s="291">
        <v>300</v>
      </c>
      <c r="G136" s="291">
        <f>'GS7470-Household List'!G205</f>
        <v>574</v>
      </c>
      <c r="H136" s="291">
        <f>IF(G136&lt;F136,G136,F136)</f>
        <v>300</v>
      </c>
    </row>
    <row r="137" spans="1:8" ht="15.5" x14ac:dyDescent="0.35">
      <c r="A137" s="258" t="s">
        <v>12</v>
      </c>
      <c r="B137" s="253" t="s">
        <v>5349</v>
      </c>
      <c r="C137" s="253" t="s">
        <v>5350</v>
      </c>
      <c r="D137" s="138">
        <f t="shared" si="22"/>
        <v>6000</v>
      </c>
      <c r="E137" s="291">
        <v>12</v>
      </c>
      <c r="F137" s="291">
        <v>300</v>
      </c>
      <c r="G137" s="291">
        <f>'GS7470-Household List'!G258</f>
        <v>454</v>
      </c>
      <c r="H137" s="291">
        <f>IF(G137&lt;F137,G137,F137)</f>
        <v>300</v>
      </c>
    </row>
    <row r="138" spans="1:8" ht="15.5" x14ac:dyDescent="0.35">
      <c r="A138" s="258" t="s">
        <v>12</v>
      </c>
      <c r="B138" s="253" t="s">
        <v>5351</v>
      </c>
      <c r="C138" s="253" t="s">
        <v>9410</v>
      </c>
      <c r="D138" s="138">
        <f t="shared" si="22"/>
        <v>5438.5453652458473</v>
      </c>
      <c r="E138" s="291">
        <v>12</v>
      </c>
      <c r="F138" s="291">
        <v>300</v>
      </c>
      <c r="G138" s="291">
        <f>'GS7470-Household List'!G352</f>
        <v>561</v>
      </c>
      <c r="H138" s="291">
        <f>IF(G138&lt;F138,G138,F138)</f>
        <v>300</v>
      </c>
    </row>
    <row r="139" spans="1:8" ht="15.5" x14ac:dyDescent="0.35">
      <c r="A139" s="258" t="s">
        <v>12</v>
      </c>
      <c r="B139" s="253" t="s">
        <v>5353</v>
      </c>
      <c r="C139" s="253" t="s">
        <v>5354</v>
      </c>
      <c r="D139" s="138">
        <f t="shared" si="22"/>
        <v>5816.2221267212535</v>
      </c>
      <c r="E139" s="291">
        <v>12</v>
      </c>
      <c r="F139" s="291">
        <v>300</v>
      </c>
      <c r="G139" s="291">
        <f>'GS7470-Household List'!G402</f>
        <v>421</v>
      </c>
      <c r="H139" s="291">
        <f>IF(G139&lt;F139,G139,F139)</f>
        <v>300</v>
      </c>
    </row>
    <row r="140" spans="1:8" ht="15.5" x14ac:dyDescent="0.35">
      <c r="A140" s="261" t="s">
        <v>13</v>
      </c>
      <c r="B140" s="254" t="s">
        <v>6118</v>
      </c>
      <c r="C140" s="254" t="s">
        <v>6119</v>
      </c>
      <c r="D140" s="138">
        <f t="shared" si="22"/>
        <v>5684.6333908225824</v>
      </c>
      <c r="E140" s="291">
        <v>12</v>
      </c>
      <c r="F140" s="291">
        <v>300</v>
      </c>
      <c r="G140" s="291">
        <f>'GS7471-Household List'!G47</f>
        <v>763</v>
      </c>
      <c r="H140" s="291">
        <f>IF(G140&lt;F140,G140,F140)</f>
        <v>300</v>
      </c>
    </row>
    <row r="141" spans="1:8" ht="15.5" x14ac:dyDescent="0.35">
      <c r="A141" s="261" t="s">
        <v>13</v>
      </c>
      <c r="B141" s="254" t="s">
        <v>6121</v>
      </c>
      <c r="C141" s="254" t="s">
        <v>6122</v>
      </c>
      <c r="D141" s="138">
        <f t="shared" si="22"/>
        <v>5659.0269341071662</v>
      </c>
      <c r="E141" s="291">
        <v>12</v>
      </c>
      <c r="F141" s="291">
        <v>300</v>
      </c>
      <c r="G141" s="291">
        <f>'GS7471-Household List'!G91</f>
        <v>471</v>
      </c>
      <c r="H141" s="291">
        <f>IF(G141&lt;F141,G141,F141)</f>
        <v>300</v>
      </c>
    </row>
    <row r="142" spans="1:8" ht="15.5" x14ac:dyDescent="0.35">
      <c r="A142" s="261" t="s">
        <v>13</v>
      </c>
      <c r="B142" s="254" t="s">
        <v>6123</v>
      </c>
      <c r="C142" s="254" t="s">
        <v>6124</v>
      </c>
      <c r="D142" s="138">
        <f t="shared" si="22"/>
        <v>6000</v>
      </c>
      <c r="E142" s="291">
        <v>12</v>
      </c>
      <c r="F142" s="291">
        <v>300</v>
      </c>
      <c r="G142" s="291">
        <f>'GS7471-Household List'!G159</f>
        <v>408</v>
      </c>
      <c r="H142" s="291">
        <f>IF(G142&lt;F142,G142,F142)</f>
        <v>300</v>
      </c>
    </row>
    <row r="143" spans="1:8" ht="15.5" x14ac:dyDescent="0.35">
      <c r="A143" s="261" t="s">
        <v>13</v>
      </c>
      <c r="B143" s="254" t="s">
        <v>6125</v>
      </c>
      <c r="C143" s="254" t="s">
        <v>6126</v>
      </c>
      <c r="D143" s="138">
        <f t="shared" si="22"/>
        <v>5633.6501317120665</v>
      </c>
      <c r="E143" s="291">
        <v>12</v>
      </c>
      <c r="F143" s="291">
        <v>300</v>
      </c>
      <c r="G143" s="291">
        <f>'GS7471-Household List'!G243</f>
        <v>509</v>
      </c>
      <c r="H143" s="291">
        <f>IF(G143&lt;F143,G143,F143)</f>
        <v>300</v>
      </c>
    </row>
    <row r="144" spans="1:8" ht="15.5" x14ac:dyDescent="0.35">
      <c r="A144" s="261" t="s">
        <v>13</v>
      </c>
      <c r="B144" s="254" t="s">
        <v>6127</v>
      </c>
      <c r="C144" s="254" t="s">
        <v>6128</v>
      </c>
      <c r="D144" s="138">
        <f t="shared" si="22"/>
        <v>6000</v>
      </c>
      <c r="E144" s="291">
        <v>12</v>
      </c>
      <c r="F144" s="291">
        <v>300</v>
      </c>
      <c r="G144" s="291">
        <f>'GS7471-Household List'!G285</f>
        <v>324</v>
      </c>
      <c r="H144" s="291">
        <f>IF(G144&lt;F144,G144,F144)</f>
        <v>300</v>
      </c>
    </row>
    <row r="145" spans="1:8" ht="15.5" x14ac:dyDescent="0.35">
      <c r="A145" s="261" t="s">
        <v>13</v>
      </c>
      <c r="B145" s="254" t="s">
        <v>6129</v>
      </c>
      <c r="C145" s="254" t="s">
        <v>6130</v>
      </c>
      <c r="D145" s="138">
        <f t="shared" si="22"/>
        <v>5982.3999017704318</v>
      </c>
      <c r="E145" s="291">
        <v>12</v>
      </c>
      <c r="F145" s="291">
        <v>300</v>
      </c>
      <c r="G145" s="291">
        <f>'GS7471-Household List'!G335</f>
        <v>446</v>
      </c>
      <c r="H145" s="291">
        <f>IF(G145&lt;F145,G145,F145)</f>
        <v>300</v>
      </c>
    </row>
    <row r="146" spans="1:8" ht="15.5" x14ac:dyDescent="0.35">
      <c r="A146" s="261" t="s">
        <v>13</v>
      </c>
      <c r="B146" s="254" t="s">
        <v>6131</v>
      </c>
      <c r="C146" s="254" t="s">
        <v>6132</v>
      </c>
      <c r="D146" s="138">
        <f t="shared" si="22"/>
        <v>6000</v>
      </c>
      <c r="E146" s="291">
        <v>12</v>
      </c>
      <c r="F146" s="291">
        <v>300</v>
      </c>
      <c r="G146" s="291">
        <f>'GS7471-Household List'!G374</f>
        <v>338</v>
      </c>
      <c r="H146" s="291">
        <f>IF(G146&lt;F146,G146,F146)</f>
        <v>300</v>
      </c>
    </row>
    <row r="147" spans="1:8" ht="15.5" x14ac:dyDescent="0.35">
      <c r="A147" s="261" t="s">
        <v>13</v>
      </c>
      <c r="B147" s="254" t="s">
        <v>6133</v>
      </c>
      <c r="C147" s="254" t="s">
        <v>6134</v>
      </c>
      <c r="D147" s="138">
        <f t="shared" si="22"/>
        <v>6000</v>
      </c>
      <c r="E147" s="291">
        <v>12</v>
      </c>
      <c r="F147" s="291">
        <v>300</v>
      </c>
      <c r="G147" s="291">
        <f>'GS7471-Household List'!G443</f>
        <v>472</v>
      </c>
      <c r="H147" s="291">
        <f>IF(G147&lt;F147,G147,F147)</f>
        <v>300</v>
      </c>
    </row>
    <row r="148" spans="1:8" ht="15.5" x14ac:dyDescent="0.35">
      <c r="A148" s="259" t="s">
        <v>14</v>
      </c>
      <c r="B148" s="251" t="s">
        <v>6967</v>
      </c>
      <c r="C148" s="251" t="s">
        <v>6968</v>
      </c>
      <c r="D148" s="138">
        <f t="shared" si="22"/>
        <v>5789.4192597778383</v>
      </c>
      <c r="E148" s="291">
        <v>12</v>
      </c>
      <c r="F148" s="291">
        <v>300</v>
      </c>
      <c r="G148" s="291">
        <f>'GS7472-Household List'!G95</f>
        <v>689</v>
      </c>
      <c r="H148" s="291">
        <f>IF(G148&lt;F148,G148,F148)</f>
        <v>300</v>
      </c>
    </row>
    <row r="149" spans="1:8" ht="15.5" x14ac:dyDescent="0.35">
      <c r="A149" s="259" t="s">
        <v>14</v>
      </c>
      <c r="B149" s="251" t="s">
        <v>6970</v>
      </c>
      <c r="C149" s="251" t="s">
        <v>9373</v>
      </c>
      <c r="D149" s="138">
        <f t="shared" si="22"/>
        <v>6000</v>
      </c>
      <c r="E149" s="291">
        <v>12</v>
      </c>
      <c r="F149" s="291">
        <v>300</v>
      </c>
      <c r="G149" s="291">
        <f>'GS7472-Household List'!G152</f>
        <v>669</v>
      </c>
      <c r="H149" s="291">
        <f>IF(G149&lt;F149,G149,F149)</f>
        <v>300</v>
      </c>
    </row>
    <row r="150" spans="1:8" ht="15.5" x14ac:dyDescent="0.35">
      <c r="A150" s="259" t="s">
        <v>14</v>
      </c>
      <c r="B150" s="251" t="s">
        <v>6972</v>
      </c>
      <c r="C150" s="251" t="s">
        <v>6973</v>
      </c>
      <c r="D150" s="138">
        <f t="shared" si="22"/>
        <v>5762.8622906962883</v>
      </c>
      <c r="E150" s="291">
        <v>12</v>
      </c>
      <c r="F150" s="291">
        <v>300</v>
      </c>
      <c r="G150" s="291">
        <f>'GS7472-Household List'!G220</f>
        <v>570</v>
      </c>
      <c r="H150" s="291">
        <f>IF(G150&lt;F150,G150,F150)</f>
        <v>300</v>
      </c>
    </row>
    <row r="151" spans="1:8" ht="15.5" x14ac:dyDescent="0.35">
      <c r="A151" s="259" t="s">
        <v>14</v>
      </c>
      <c r="B151" s="251" t="s">
        <v>6974</v>
      </c>
      <c r="C151" s="251" t="s">
        <v>6975</v>
      </c>
      <c r="D151" s="138">
        <f t="shared" si="22"/>
        <v>5870.5793428588349</v>
      </c>
      <c r="E151" s="291">
        <v>12</v>
      </c>
      <c r="F151" s="291">
        <v>300</v>
      </c>
      <c r="G151" s="291">
        <f>'GS7472-Household List'!G263</f>
        <v>451</v>
      </c>
      <c r="H151" s="291">
        <f>IF(G151&lt;F151,G151,F151)</f>
        <v>300</v>
      </c>
    </row>
    <row r="152" spans="1:8" ht="15.5" x14ac:dyDescent="0.35">
      <c r="A152" s="259" t="s">
        <v>14</v>
      </c>
      <c r="B152" s="251" t="s">
        <v>6976</v>
      </c>
      <c r="C152" s="251" t="s">
        <v>6977</v>
      </c>
      <c r="D152" s="138">
        <f t="shared" si="22"/>
        <v>6000</v>
      </c>
      <c r="E152" s="291">
        <v>12</v>
      </c>
      <c r="F152" s="291">
        <v>300</v>
      </c>
      <c r="G152" s="291">
        <f>'GS7472-Household List'!G288</f>
        <v>127</v>
      </c>
      <c r="H152" s="291">
        <f>IF(G152&lt;F152,G152,F152)</f>
        <v>127</v>
      </c>
    </row>
    <row r="153" spans="1:8" ht="15.5" x14ac:dyDescent="0.35">
      <c r="A153" s="259" t="s">
        <v>14</v>
      </c>
      <c r="B153" s="251" t="s">
        <v>6978</v>
      </c>
      <c r="C153" s="251" t="s">
        <v>6979</v>
      </c>
      <c r="D153" s="138">
        <f t="shared" si="22"/>
        <v>6000</v>
      </c>
      <c r="E153" s="291">
        <v>12</v>
      </c>
      <c r="F153" s="291">
        <v>300</v>
      </c>
      <c r="G153" s="291">
        <f>'GS7472-Household List'!G338</f>
        <v>437</v>
      </c>
      <c r="H153" s="291">
        <f>IF(G153&lt;F153,G153,F153)</f>
        <v>300</v>
      </c>
    </row>
    <row r="154" spans="1:8" ht="15.5" x14ac:dyDescent="0.35">
      <c r="A154" s="259" t="s">
        <v>14</v>
      </c>
      <c r="B154" s="251" t="s">
        <v>6980</v>
      </c>
      <c r="C154" s="251" t="s">
        <v>6981</v>
      </c>
      <c r="D154" s="138">
        <f t="shared" si="22"/>
        <v>5583.5732416524033</v>
      </c>
      <c r="E154" s="291">
        <v>12</v>
      </c>
      <c r="F154" s="291">
        <v>300</v>
      </c>
      <c r="G154" s="291">
        <f>'GS7472-Household List'!G389</f>
        <v>252</v>
      </c>
      <c r="H154" s="291">
        <f>IF(G154&lt;F154,G154,F154)</f>
        <v>252</v>
      </c>
    </row>
    <row r="155" spans="1:8" ht="15.5" x14ac:dyDescent="0.35">
      <c r="A155" s="259" t="s">
        <v>14</v>
      </c>
      <c r="B155" s="251" t="s">
        <v>6982</v>
      </c>
      <c r="C155" s="251" t="s">
        <v>6983</v>
      </c>
      <c r="D155" s="138">
        <f t="shared" si="22"/>
        <v>6000</v>
      </c>
      <c r="E155" s="291">
        <v>12</v>
      </c>
      <c r="F155" s="291">
        <v>300</v>
      </c>
      <c r="G155" s="291">
        <f>'GS7472-Household List'!G449</f>
        <v>325</v>
      </c>
      <c r="H155" s="291">
        <f>IF(G155&lt;F155,G155,F155)</f>
        <v>300</v>
      </c>
    </row>
    <row r="156" spans="1:8" ht="15.5" x14ac:dyDescent="0.35">
      <c r="A156" s="260" t="s">
        <v>15</v>
      </c>
      <c r="B156" s="252" t="s">
        <v>7830</v>
      </c>
      <c r="C156" s="252" t="s">
        <v>7831</v>
      </c>
      <c r="D156" s="138">
        <f t="shared" si="22"/>
        <v>5903.6841135892419</v>
      </c>
      <c r="E156" s="291">
        <v>12</v>
      </c>
      <c r="F156" s="291">
        <v>300</v>
      </c>
      <c r="G156" s="291">
        <f>'GS7473-Household List'!G39</f>
        <v>397</v>
      </c>
      <c r="H156" s="291">
        <f>IF(G156&lt;F156,G156,F156)</f>
        <v>300</v>
      </c>
    </row>
    <row r="157" spans="1:8" ht="15.5" x14ac:dyDescent="0.35">
      <c r="A157" s="260" t="s">
        <v>15</v>
      </c>
      <c r="B157" s="252" t="s">
        <v>7833</v>
      </c>
      <c r="C157" s="252" t="s">
        <v>7834</v>
      </c>
      <c r="D157" s="138">
        <f t="shared" ref="D157:D170" si="23">K70</f>
        <v>5659.0269341071662</v>
      </c>
      <c r="E157" s="291">
        <v>12</v>
      </c>
      <c r="F157" s="291">
        <v>300</v>
      </c>
      <c r="G157" s="291">
        <f>'GS7473-Household List'!G102</f>
        <v>607</v>
      </c>
      <c r="H157" s="291">
        <f>IF(G157&lt;F157,G157,F157)</f>
        <v>300</v>
      </c>
    </row>
    <row r="158" spans="1:8" ht="15.5" x14ac:dyDescent="0.35">
      <c r="A158" s="260" t="s">
        <v>15</v>
      </c>
      <c r="B158" s="252" t="s">
        <v>7835</v>
      </c>
      <c r="C158" s="252" t="s">
        <v>7836</v>
      </c>
      <c r="D158" s="138">
        <f t="shared" si="23"/>
        <v>6000</v>
      </c>
      <c r="E158" s="291">
        <v>12</v>
      </c>
      <c r="F158" s="291">
        <v>300</v>
      </c>
      <c r="G158" s="291">
        <f>'GS7473-Household List'!G137</f>
        <v>264</v>
      </c>
      <c r="H158" s="291">
        <f>IF(G158&lt;F158,G158,F158)</f>
        <v>264</v>
      </c>
    </row>
    <row r="159" spans="1:8" ht="15.5" x14ac:dyDescent="0.35">
      <c r="A159" s="260" t="s">
        <v>15</v>
      </c>
      <c r="B159" s="252" t="s">
        <v>7837</v>
      </c>
      <c r="C159" s="252" t="s">
        <v>7838</v>
      </c>
      <c r="D159" s="138">
        <f t="shared" si="23"/>
        <v>5752.3075978561847</v>
      </c>
      <c r="E159" s="291">
        <v>12</v>
      </c>
      <c r="F159" s="291">
        <v>300</v>
      </c>
      <c r="G159" s="291">
        <f>'GS7473-Household List'!G170</f>
        <v>444</v>
      </c>
      <c r="H159" s="291">
        <f>IF(G159&lt;F159,G159,F159)</f>
        <v>300</v>
      </c>
    </row>
    <row r="160" spans="1:8" ht="15.5" x14ac:dyDescent="0.35">
      <c r="A160" s="260" t="s">
        <v>15</v>
      </c>
      <c r="B160" s="252" t="s">
        <v>7839</v>
      </c>
      <c r="C160" s="252" t="s">
        <v>7840</v>
      </c>
      <c r="D160" s="138">
        <f t="shared" si="23"/>
        <v>6000</v>
      </c>
      <c r="E160" s="291">
        <v>12</v>
      </c>
      <c r="F160" s="291">
        <v>300</v>
      </c>
      <c r="G160" s="291">
        <f>'GS7473-Household List'!G239</f>
        <v>738</v>
      </c>
      <c r="H160" s="291">
        <f>IF(G160&lt;F160,G160,F160)</f>
        <v>300</v>
      </c>
    </row>
    <row r="161" spans="1:8" ht="15.5" x14ac:dyDescent="0.35">
      <c r="A161" s="260" t="s">
        <v>15</v>
      </c>
      <c r="B161" s="252" t="s">
        <v>7841</v>
      </c>
      <c r="C161" s="252" t="s">
        <v>7842</v>
      </c>
      <c r="D161" s="138">
        <f t="shared" si="23"/>
        <v>6000</v>
      </c>
      <c r="E161" s="291">
        <v>12</v>
      </c>
      <c r="F161" s="291">
        <v>300</v>
      </c>
      <c r="G161" s="291">
        <f>'GS7473-Household List'!G292</f>
        <v>552</v>
      </c>
      <c r="H161" s="291">
        <f>IF(G161&lt;F161,G161,F161)</f>
        <v>300</v>
      </c>
    </row>
    <row r="162" spans="1:8" ht="15.5" x14ac:dyDescent="0.35">
      <c r="A162" s="260" t="s">
        <v>15</v>
      </c>
      <c r="B162" s="252" t="s">
        <v>7843</v>
      </c>
      <c r="C162" s="252" t="s">
        <v>7844</v>
      </c>
      <c r="D162" s="138">
        <f t="shared" si="23"/>
        <v>5789.4192597778383</v>
      </c>
      <c r="E162" s="291">
        <v>12</v>
      </c>
      <c r="F162" s="291">
        <v>300</v>
      </c>
      <c r="G162" s="291">
        <f>'GS7473-Household List'!G327</f>
        <v>236</v>
      </c>
      <c r="H162" s="291">
        <f>IF(G162&lt;F162,G162,F162)</f>
        <v>236</v>
      </c>
    </row>
    <row r="163" spans="1:8" ht="15.5" x14ac:dyDescent="0.35">
      <c r="A163" s="261" t="s">
        <v>16</v>
      </c>
      <c r="B163" s="254" t="s">
        <v>8450</v>
      </c>
      <c r="C163" s="254" t="s">
        <v>8451</v>
      </c>
      <c r="D163" s="138">
        <f t="shared" si="23"/>
        <v>5898.1407482243694</v>
      </c>
      <c r="E163" s="291">
        <v>12</v>
      </c>
      <c r="F163" s="291">
        <v>300</v>
      </c>
      <c r="G163" s="291">
        <f>'GS7474-Household List'!G38</f>
        <v>369</v>
      </c>
      <c r="H163" s="291">
        <f>IF(G163&lt;F163,G163,F163)</f>
        <v>300</v>
      </c>
    </row>
    <row r="164" spans="1:8" ht="15.5" x14ac:dyDescent="0.35">
      <c r="A164" s="261" t="s">
        <v>16</v>
      </c>
      <c r="B164" s="254" t="s">
        <v>8452</v>
      </c>
      <c r="C164" s="254" t="s">
        <v>8453</v>
      </c>
      <c r="D164" s="138">
        <f t="shared" si="23"/>
        <v>6000</v>
      </c>
      <c r="E164" s="291">
        <v>12</v>
      </c>
      <c r="F164" s="291">
        <v>300</v>
      </c>
      <c r="G164" s="291">
        <f>'GS7474-Household List'!G132</f>
        <v>413</v>
      </c>
      <c r="H164" s="291">
        <f>IF(G164&lt;F164,G164,F164)</f>
        <v>300</v>
      </c>
    </row>
    <row r="165" spans="1:8" ht="15.5" x14ac:dyDescent="0.35">
      <c r="A165" s="261" t="s">
        <v>16</v>
      </c>
      <c r="B165" s="254" t="s">
        <v>8454</v>
      </c>
      <c r="C165" s="254" t="s">
        <v>8455</v>
      </c>
      <c r="D165" s="138">
        <f t="shared" si="23"/>
        <v>5870.5793428588349</v>
      </c>
      <c r="E165" s="291">
        <v>12</v>
      </c>
      <c r="F165" s="291">
        <v>300</v>
      </c>
      <c r="G165" s="291">
        <f>'GS7474-Household List'!G184</f>
        <v>382</v>
      </c>
      <c r="H165" s="291">
        <f>IF(G165&lt;F165,G165,F165)</f>
        <v>300</v>
      </c>
    </row>
    <row r="166" spans="1:8" ht="15.5" x14ac:dyDescent="0.35">
      <c r="A166" s="261" t="s">
        <v>16</v>
      </c>
      <c r="B166" s="254" t="s">
        <v>8456</v>
      </c>
      <c r="C166" s="254" t="s">
        <v>8457</v>
      </c>
      <c r="D166" s="138">
        <f t="shared" si="23"/>
        <v>5925.9621668480704</v>
      </c>
      <c r="E166" s="291">
        <v>12</v>
      </c>
      <c r="F166" s="291">
        <v>300</v>
      </c>
      <c r="G166" s="291">
        <f>'GS7474-Household List'!G225</f>
        <v>393</v>
      </c>
      <c r="H166" s="291">
        <f>IF(G166&lt;F166,G166,F166)</f>
        <v>300</v>
      </c>
    </row>
    <row r="167" spans="1:8" ht="15.5" x14ac:dyDescent="0.35">
      <c r="A167" s="261" t="s">
        <v>16</v>
      </c>
      <c r="B167" s="254" t="s">
        <v>8458</v>
      </c>
      <c r="C167" s="254" t="s">
        <v>8459</v>
      </c>
      <c r="D167" s="138">
        <f t="shared" si="23"/>
        <v>5773.4557875541868</v>
      </c>
      <c r="E167" s="291">
        <v>12</v>
      </c>
      <c r="F167" s="291">
        <v>300</v>
      </c>
      <c r="G167" s="291">
        <f>'GS7474-Household List'!G269</f>
        <v>310</v>
      </c>
      <c r="H167" s="291">
        <f>IF(G167&lt;F167,G167,F167)</f>
        <v>300</v>
      </c>
    </row>
    <row r="168" spans="1:8" ht="15.5" x14ac:dyDescent="0.35">
      <c r="A168" s="261" t="s">
        <v>16</v>
      </c>
      <c r="B168" s="254" t="s">
        <v>8460</v>
      </c>
      <c r="C168" s="254" t="s">
        <v>8461</v>
      </c>
      <c r="D168" s="138">
        <f t="shared" si="23"/>
        <v>6000</v>
      </c>
      <c r="E168" s="291">
        <v>12</v>
      </c>
      <c r="F168" s="291">
        <v>300</v>
      </c>
      <c r="G168" s="291">
        <f>'GS7474-Household List'!G312</f>
        <v>356</v>
      </c>
      <c r="H168" s="291">
        <f>IF(G168&lt;F168,G168,F168)</f>
        <v>300</v>
      </c>
    </row>
    <row r="169" spans="1:8" ht="15.5" x14ac:dyDescent="0.35">
      <c r="A169" s="261" t="s">
        <v>16</v>
      </c>
      <c r="B169" s="254" t="s">
        <v>8462</v>
      </c>
      <c r="C169" s="254" t="s">
        <v>9411</v>
      </c>
      <c r="D169" s="138">
        <f t="shared" si="23"/>
        <v>5575.3135179221481</v>
      </c>
      <c r="E169" s="291">
        <v>12</v>
      </c>
      <c r="F169" s="291">
        <v>300</v>
      </c>
      <c r="G169" s="291">
        <f>'GS7474-Household List'!G375</f>
        <v>348</v>
      </c>
      <c r="H169" s="291">
        <f>IF(G169&lt;F169,G169,F169)</f>
        <v>300</v>
      </c>
    </row>
    <row r="170" spans="1:8" ht="15.5" x14ac:dyDescent="0.35">
      <c r="A170" s="261" t="s">
        <v>16</v>
      </c>
      <c r="B170" s="254" t="s">
        <v>8464</v>
      </c>
      <c r="C170" s="254" t="s">
        <v>8465</v>
      </c>
      <c r="D170" s="138">
        <f t="shared" si="23"/>
        <v>5762.8622906962883</v>
      </c>
      <c r="E170" s="291">
        <v>12</v>
      </c>
      <c r="F170" s="291">
        <v>300</v>
      </c>
      <c r="G170" s="291">
        <f>'GS7474-Household List'!G449</f>
        <v>429</v>
      </c>
      <c r="H170" s="291">
        <f>IF(G170&lt;F170,G170,F170)</f>
        <v>300</v>
      </c>
    </row>
    <row r="171" spans="1:8" x14ac:dyDescent="0.35">
      <c r="A171" s="275" t="s">
        <v>9430</v>
      </c>
      <c r="B171" s="275"/>
      <c r="C171" s="275"/>
      <c r="D171" s="275"/>
      <c r="E171" s="275"/>
      <c r="F171" s="276">
        <f>AVERAGE(F92:F170)</f>
        <v>300</v>
      </c>
      <c r="G171" s="276">
        <f>AVERAGE(G92:G170)</f>
        <v>431.05063291139243</v>
      </c>
      <c r="H171" s="276">
        <f>AVERAGE(H92:H170)</f>
        <v>289.98734177215192</v>
      </c>
    </row>
  </sheetData>
  <mergeCells count="7">
    <mergeCell ref="M87:N87"/>
    <mergeCell ref="M88:N88"/>
    <mergeCell ref="M91:N91"/>
    <mergeCell ref="B86:B87"/>
    <mergeCell ref="I3:M3"/>
    <mergeCell ref="D3:H3"/>
    <mergeCell ref="C90:G90"/>
  </mergeCells>
  <phoneticPr fontId="13" type="noConversion"/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910F7-E577-490C-AA9E-23F418C78D6F}">
  <sheetPr codeName="Sheet6"/>
  <dimension ref="A2:H20"/>
  <sheetViews>
    <sheetView topLeftCell="B1" workbookViewId="0">
      <selection activeCell="C12" sqref="C12"/>
    </sheetView>
  </sheetViews>
  <sheetFormatPr defaultRowHeight="14.5" x14ac:dyDescent="0.35"/>
  <cols>
    <col min="1" max="1" width="32.1796875" bestFit="1" customWidth="1"/>
    <col min="2" max="2" width="126.1796875" bestFit="1" customWidth="1"/>
    <col min="3" max="3" width="35" bestFit="1" customWidth="1"/>
    <col min="4" max="4" width="10.453125" bestFit="1" customWidth="1"/>
  </cols>
  <sheetData>
    <row r="2" spans="1:8" x14ac:dyDescent="0.35">
      <c r="A2" s="36" t="s">
        <v>1090</v>
      </c>
      <c r="B2" s="36" t="s">
        <v>1091</v>
      </c>
      <c r="C2" s="36" t="s">
        <v>1092</v>
      </c>
      <c r="D2" s="70" t="s">
        <v>1093</v>
      </c>
      <c r="E2" s="73"/>
      <c r="F2" s="291"/>
      <c r="G2" s="291"/>
      <c r="H2" s="291"/>
    </row>
    <row r="3" spans="1:8" x14ac:dyDescent="0.35">
      <c r="A3" s="61" t="s">
        <v>1094</v>
      </c>
      <c r="B3" s="62" t="s">
        <v>1095</v>
      </c>
      <c r="C3" s="63">
        <f>C4*(1-C5)*(1-C6)</f>
        <v>1545.7414050000002</v>
      </c>
      <c r="D3" s="71" t="s">
        <v>1096</v>
      </c>
      <c r="E3" s="73"/>
      <c r="F3" s="291"/>
      <c r="G3" s="291"/>
      <c r="H3" s="291"/>
    </row>
    <row r="4" spans="1:8" x14ac:dyDescent="0.35">
      <c r="A4" s="64" t="s">
        <v>1097</v>
      </c>
      <c r="B4" s="62" t="s">
        <v>1098</v>
      </c>
      <c r="C4" s="65">
        <f>'GS7132-PTDs'!J11</f>
        <v>2397</v>
      </c>
      <c r="D4" s="71" t="s">
        <v>1096</v>
      </c>
      <c r="E4" s="73" t="s">
        <v>1099</v>
      </c>
      <c r="F4" s="291"/>
      <c r="G4" s="291"/>
      <c r="H4" s="291"/>
    </row>
    <row r="5" spans="1:8" ht="29" x14ac:dyDescent="0.35">
      <c r="A5" s="66" t="s">
        <v>96</v>
      </c>
      <c r="B5" s="62" t="s">
        <v>1100</v>
      </c>
      <c r="C5" s="67">
        <v>7.9000000000000008E-3</v>
      </c>
      <c r="D5" s="71" t="s">
        <v>1101</v>
      </c>
      <c r="E5" s="73" t="s">
        <v>1102</v>
      </c>
      <c r="F5" s="291"/>
      <c r="G5" s="291"/>
      <c r="H5" s="291"/>
    </row>
    <row r="6" spans="1:8" x14ac:dyDescent="0.35">
      <c r="A6" s="64" t="s">
        <v>1103</v>
      </c>
      <c r="B6" s="62" t="s">
        <v>1104</v>
      </c>
      <c r="C6" s="68">
        <v>0.35</v>
      </c>
      <c r="D6" s="71" t="s">
        <v>1101</v>
      </c>
      <c r="E6" s="73" t="s">
        <v>1102</v>
      </c>
      <c r="F6" s="291"/>
      <c r="G6" s="291" t="s">
        <v>1105</v>
      </c>
      <c r="H6" s="138">
        <f>C4-C3</f>
        <v>851.25859499999979</v>
      </c>
    </row>
    <row r="8" spans="1:8" x14ac:dyDescent="0.35">
      <c r="A8" s="36" t="s">
        <v>1106</v>
      </c>
      <c r="B8" s="36" t="s">
        <v>1091</v>
      </c>
      <c r="C8" s="36" t="s">
        <v>1107</v>
      </c>
      <c r="D8" s="36" t="s">
        <v>1093</v>
      </c>
      <c r="E8" s="291"/>
      <c r="F8" s="291"/>
      <c r="G8" s="291"/>
      <c r="H8" s="291"/>
    </row>
    <row r="9" spans="1:8" x14ac:dyDescent="0.35">
      <c r="A9" s="292" t="s">
        <v>1108</v>
      </c>
      <c r="B9" s="293" t="s">
        <v>1109</v>
      </c>
      <c r="C9" s="359">
        <f>C10-C11</f>
        <v>0.64999999999999991</v>
      </c>
      <c r="D9" s="293" t="s">
        <v>1101</v>
      </c>
      <c r="E9" s="291"/>
      <c r="F9" s="291"/>
      <c r="G9" s="291"/>
      <c r="H9" s="291"/>
    </row>
    <row r="10" spans="1:8" x14ac:dyDescent="0.35">
      <c r="A10" s="292" t="s">
        <v>1110</v>
      </c>
      <c r="B10" s="293" t="s">
        <v>1111</v>
      </c>
      <c r="C10" s="131">
        <v>3.67</v>
      </c>
      <c r="D10" s="293" t="s">
        <v>1112</v>
      </c>
      <c r="E10" s="291" t="s">
        <v>1102</v>
      </c>
      <c r="F10" s="291"/>
      <c r="G10" s="291"/>
      <c r="H10" s="291"/>
    </row>
    <row r="11" spans="1:8" x14ac:dyDescent="0.35">
      <c r="A11" s="292" t="s">
        <v>1113</v>
      </c>
      <c r="B11" s="293" t="s">
        <v>1114</v>
      </c>
      <c r="C11" s="131">
        <f>2.6+0.42</f>
        <v>3.02</v>
      </c>
      <c r="D11" s="293" t="s">
        <v>1112</v>
      </c>
      <c r="E11" s="291" t="s">
        <v>1115</v>
      </c>
      <c r="F11" s="291"/>
      <c r="G11" s="291"/>
      <c r="H11" s="291"/>
    </row>
    <row r="13" spans="1:8" x14ac:dyDescent="0.35">
      <c r="A13" s="36" t="s">
        <v>1116</v>
      </c>
      <c r="B13" s="36" t="s">
        <v>1091</v>
      </c>
      <c r="C13" s="36" t="s">
        <v>1117</v>
      </c>
      <c r="D13" s="36" t="s">
        <v>1093</v>
      </c>
      <c r="E13" s="291"/>
      <c r="F13" s="291"/>
      <c r="G13" s="291"/>
      <c r="H13" s="291"/>
    </row>
    <row r="14" spans="1:8" x14ac:dyDescent="0.35">
      <c r="A14" s="292" t="s">
        <v>1118</v>
      </c>
      <c r="B14" s="293" t="s">
        <v>1119</v>
      </c>
      <c r="C14" s="179">
        <f>C15*(1-C16)*C17</f>
        <v>2259.160515</v>
      </c>
      <c r="D14" s="293" t="s">
        <v>1096</v>
      </c>
      <c r="E14" s="291"/>
      <c r="F14" s="291"/>
      <c r="G14" s="291"/>
      <c r="H14" s="291"/>
    </row>
    <row r="15" spans="1:8" x14ac:dyDescent="0.35">
      <c r="A15" s="292" t="s">
        <v>1097</v>
      </c>
      <c r="B15" s="293" t="s">
        <v>1120</v>
      </c>
      <c r="C15" s="322">
        <f>'GS7132-PTDs'!J11</f>
        <v>2397</v>
      </c>
      <c r="D15" s="293" t="s">
        <v>1096</v>
      </c>
      <c r="E15" s="291"/>
      <c r="F15" s="291"/>
      <c r="G15" s="291"/>
      <c r="H15" s="291"/>
    </row>
    <row r="16" spans="1:8" ht="29" x14ac:dyDescent="0.35">
      <c r="A16" s="292" t="s">
        <v>96</v>
      </c>
      <c r="B16" s="62" t="s">
        <v>1100</v>
      </c>
      <c r="C16" s="74">
        <v>7.9000000000000008E-3</v>
      </c>
      <c r="D16" s="293" t="s">
        <v>1101</v>
      </c>
      <c r="E16" s="291" t="s">
        <v>1102</v>
      </c>
      <c r="F16" s="291"/>
      <c r="G16" s="291"/>
      <c r="H16" s="291"/>
    </row>
    <row r="17" spans="1:8" ht="16.5" x14ac:dyDescent="0.45">
      <c r="A17" s="292" t="s">
        <v>1121</v>
      </c>
      <c r="B17" s="293" t="s">
        <v>1122</v>
      </c>
      <c r="C17" s="133">
        <v>0.95</v>
      </c>
      <c r="D17" s="293" t="s">
        <v>1101</v>
      </c>
      <c r="E17" s="291" t="s">
        <v>1115</v>
      </c>
      <c r="F17" s="291"/>
      <c r="G17" s="291" t="s">
        <v>1105</v>
      </c>
      <c r="H17" s="138">
        <f>C15-C14</f>
        <v>137.83948499999997</v>
      </c>
    </row>
    <row r="19" spans="1:8" x14ac:dyDescent="0.35">
      <c r="A19" s="37" t="s">
        <v>1123</v>
      </c>
      <c r="B19" s="36" t="s">
        <v>1091</v>
      </c>
      <c r="C19" s="36"/>
      <c r="D19" s="36" t="s">
        <v>1093</v>
      </c>
      <c r="E19" s="291"/>
      <c r="F19" s="291"/>
      <c r="G19" s="291"/>
      <c r="H19" s="291"/>
    </row>
    <row r="20" spans="1:8" x14ac:dyDescent="0.35">
      <c r="A20" s="292" t="s">
        <v>1124</v>
      </c>
      <c r="B20" s="293" t="s">
        <v>1125</v>
      </c>
      <c r="C20" s="38">
        <f>'GS7132-Summary'!E34</f>
        <v>3291</v>
      </c>
      <c r="D20" s="293" t="s">
        <v>1126</v>
      </c>
      <c r="E20" s="291"/>
      <c r="F20" s="291"/>
      <c r="G20" s="291"/>
      <c r="H20" s="291"/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C96E01-98A4-40C6-8CF8-D55534C131D7}">
  <sheetPr codeName="Sheet7"/>
  <dimension ref="B1:M35"/>
  <sheetViews>
    <sheetView topLeftCell="A19" zoomScale="72" zoomScaleNormal="72" workbookViewId="0">
      <selection activeCell="E32" sqref="E32:E33"/>
    </sheetView>
  </sheetViews>
  <sheetFormatPr defaultColWidth="9.1796875" defaultRowHeight="14.5" x14ac:dyDescent="0.35"/>
  <cols>
    <col min="1" max="1" width="9.1796875" style="5"/>
    <col min="2" max="2" width="41.81640625" style="5" bestFit="1" customWidth="1"/>
    <col min="3" max="3" width="5.81640625" style="5" bestFit="1" customWidth="1"/>
    <col min="4" max="4" width="11" style="5" bestFit="1" customWidth="1"/>
    <col min="5" max="5" width="8.81640625" style="5" customWidth="1"/>
    <col min="6" max="7" width="9.1796875" style="5"/>
    <col min="8" max="8" width="3.1796875" style="5" customWidth="1"/>
    <col min="9" max="9" width="9.54296875" style="5" customWidth="1"/>
    <col min="10" max="10" width="17.54296875" style="5" customWidth="1"/>
    <col min="11" max="11" width="12.1796875" style="5" customWidth="1"/>
    <col min="12" max="16384" width="9.1796875" style="5"/>
  </cols>
  <sheetData>
    <row r="1" spans="2:13" ht="15" thickBot="1" x14ac:dyDescent="0.4">
      <c r="B1" s="294"/>
      <c r="C1" s="294"/>
      <c r="D1" s="294"/>
      <c r="E1" s="294"/>
      <c r="F1" s="294"/>
      <c r="G1" s="294"/>
      <c r="H1" s="294"/>
      <c r="I1" s="294"/>
      <c r="J1" s="294"/>
      <c r="K1" s="294"/>
      <c r="L1" s="294"/>
    </row>
    <row r="2" spans="2:13" ht="18.75" customHeight="1" thickBot="1" x14ac:dyDescent="0.5">
      <c r="B2" s="385" t="s">
        <v>18</v>
      </c>
      <c r="C2" s="386"/>
      <c r="D2" s="386"/>
      <c r="E2" s="387"/>
      <c r="F2" s="6"/>
      <c r="G2" s="6"/>
      <c r="H2" s="6"/>
      <c r="I2" s="385" t="s">
        <v>19</v>
      </c>
      <c r="J2" s="386"/>
      <c r="K2" s="387"/>
      <c r="L2" s="294"/>
    </row>
    <row r="3" spans="2:13" ht="15" thickBot="1" x14ac:dyDescent="0.4">
      <c r="B3" s="6"/>
      <c r="C3" s="6"/>
      <c r="D3" s="6"/>
      <c r="E3" s="6"/>
      <c r="F3" s="6"/>
      <c r="G3" s="6"/>
      <c r="H3" s="6"/>
      <c r="I3" s="6"/>
      <c r="J3" s="6"/>
      <c r="K3" s="294"/>
      <c r="L3" s="294"/>
    </row>
    <row r="4" spans="2:13" ht="15" customHeight="1" x14ac:dyDescent="0.35">
      <c r="B4" s="388" t="s">
        <v>20</v>
      </c>
      <c r="C4" s="389"/>
      <c r="D4" s="389"/>
      <c r="E4" s="390"/>
      <c r="F4" s="294"/>
      <c r="G4" s="6"/>
      <c r="H4" s="6"/>
      <c r="I4" s="418" t="s">
        <v>21</v>
      </c>
      <c r="J4" s="419"/>
      <c r="K4" s="420"/>
      <c r="L4" s="294"/>
    </row>
    <row r="5" spans="2:13" x14ac:dyDescent="0.35">
      <c r="B5" s="382" t="s">
        <v>22</v>
      </c>
      <c r="C5" s="383"/>
      <c r="D5" s="383"/>
      <c r="E5" s="384"/>
      <c r="F5" s="294"/>
      <c r="G5" s="6"/>
      <c r="H5" s="6"/>
      <c r="I5" s="1" t="s">
        <v>23</v>
      </c>
      <c r="J5" s="1" t="s">
        <v>24</v>
      </c>
      <c r="K5" s="1" t="s">
        <v>82</v>
      </c>
      <c r="L5" s="1" t="s">
        <v>9443</v>
      </c>
      <c r="M5" s="294"/>
    </row>
    <row r="6" spans="2:13" x14ac:dyDescent="0.35">
      <c r="B6" s="7" t="s">
        <v>26</v>
      </c>
      <c r="C6" s="293" t="s">
        <v>27</v>
      </c>
      <c r="D6" s="293" t="s">
        <v>28</v>
      </c>
      <c r="E6" s="8">
        <f>'GS7133-ER Calcs'!J27</f>
        <v>2045.4690030607871</v>
      </c>
      <c r="F6" s="294"/>
      <c r="G6" s="6"/>
      <c r="H6" s="6"/>
      <c r="I6" s="2">
        <v>2019</v>
      </c>
      <c r="J6" s="369">
        <v>689</v>
      </c>
      <c r="K6" s="367"/>
      <c r="L6" s="368">
        <f>SUM(J6:K6)</f>
        <v>689</v>
      </c>
      <c r="M6" s="294"/>
    </row>
    <row r="7" spans="2:13" x14ac:dyDescent="0.35">
      <c r="B7" s="7" t="s">
        <v>29</v>
      </c>
      <c r="C7" s="293" t="s">
        <v>30</v>
      </c>
      <c r="D7" s="293" t="s">
        <v>28</v>
      </c>
      <c r="E7" s="8">
        <f>'GS7133-ER Calcs'!J28</f>
        <v>0</v>
      </c>
      <c r="F7" s="294"/>
      <c r="G7" s="6"/>
      <c r="H7" s="6"/>
      <c r="I7" s="2">
        <v>2020</v>
      </c>
      <c r="J7" s="366">
        <v>1943</v>
      </c>
      <c r="K7" s="53">
        <f>E15</f>
        <v>1665</v>
      </c>
      <c r="L7" s="53">
        <f>SUM(J7:K7)</f>
        <v>3608</v>
      </c>
      <c r="M7" s="297"/>
    </row>
    <row r="8" spans="2:13" x14ac:dyDescent="0.35">
      <c r="B8" s="7" t="s">
        <v>31</v>
      </c>
      <c r="C8" s="293" t="s">
        <v>32</v>
      </c>
      <c r="D8" s="293" t="s">
        <v>33</v>
      </c>
      <c r="E8" s="134">
        <f>'GS7133-ER Calcs'!J29</f>
        <v>0.95</v>
      </c>
      <c r="F8" s="294"/>
      <c r="G8" s="6"/>
      <c r="H8" s="6"/>
      <c r="I8" s="2">
        <v>2021</v>
      </c>
      <c r="J8" s="2"/>
      <c r="K8" s="54">
        <f>E28</f>
        <v>1649</v>
      </c>
      <c r="L8" s="53">
        <f>SUM(J8:K8)</f>
        <v>1649</v>
      </c>
      <c r="M8" s="297"/>
    </row>
    <row r="9" spans="2:13" x14ac:dyDescent="0.35">
      <c r="B9" s="7" t="s">
        <v>34</v>
      </c>
      <c r="C9" s="293" t="s">
        <v>35</v>
      </c>
      <c r="D9" s="293" t="s">
        <v>28</v>
      </c>
      <c r="E9" s="8">
        <f>'GS7133-ER Calcs'!J30</f>
        <v>0</v>
      </c>
      <c r="F9" s="294"/>
      <c r="G9" s="6"/>
      <c r="H9" s="6"/>
      <c r="I9" s="3" t="s">
        <v>17</v>
      </c>
      <c r="J9" s="3">
        <f>SUM(J6:J8)</f>
        <v>2632</v>
      </c>
      <c r="K9" s="4">
        <f>SUM(K7:K8)</f>
        <v>3314</v>
      </c>
      <c r="L9" s="4">
        <f>SUM(L6:L8)</f>
        <v>5946</v>
      </c>
    </row>
    <row r="10" spans="2:13" x14ac:dyDescent="0.35">
      <c r="B10" s="7" t="s">
        <v>36</v>
      </c>
      <c r="C10" s="293" t="s">
        <v>37</v>
      </c>
      <c r="D10" s="293" t="s">
        <v>28</v>
      </c>
      <c r="E10" s="8">
        <f>'GS7133-ER Calcs'!J31</f>
        <v>1943.1955529077477</v>
      </c>
      <c r="F10" s="294"/>
      <c r="G10" s="6"/>
      <c r="H10" s="6"/>
      <c r="I10" s="294"/>
      <c r="J10" s="294"/>
      <c r="K10" s="294"/>
      <c r="L10" s="294"/>
    </row>
    <row r="11" spans="2:13" x14ac:dyDescent="0.35">
      <c r="B11" s="382" t="s">
        <v>38</v>
      </c>
      <c r="C11" s="383"/>
      <c r="D11" s="383"/>
      <c r="E11" s="384"/>
      <c r="F11" s="294"/>
      <c r="G11" s="6"/>
      <c r="H11" s="6"/>
      <c r="I11" s="6"/>
      <c r="J11" s="6"/>
      <c r="K11" s="294"/>
      <c r="L11" s="294"/>
    </row>
    <row r="12" spans="2:13" x14ac:dyDescent="0.35">
      <c r="B12" s="9" t="s">
        <v>39</v>
      </c>
      <c r="C12" s="293"/>
      <c r="D12" s="295"/>
      <c r="E12" s="10">
        <f>'GS7133-ER Calcs'!J34</f>
        <v>0.85709999999999997</v>
      </c>
      <c r="F12" s="294"/>
      <c r="G12" s="6"/>
      <c r="H12" s="6"/>
      <c r="I12" s="6"/>
      <c r="J12" s="6"/>
      <c r="K12" s="294"/>
      <c r="L12" s="294"/>
    </row>
    <row r="13" spans="2:13" x14ac:dyDescent="0.35">
      <c r="B13" s="9" t="s">
        <v>40</v>
      </c>
      <c r="C13" s="293" t="s">
        <v>41</v>
      </c>
      <c r="D13" s="295" t="s">
        <v>42</v>
      </c>
      <c r="E13" s="10">
        <f>'GS7133-ER Calcs'!J35</f>
        <v>0.1429</v>
      </c>
      <c r="F13" s="294"/>
      <c r="G13" s="6"/>
      <c r="H13" s="6"/>
      <c r="I13" s="6"/>
      <c r="J13" s="6"/>
      <c r="K13" s="294"/>
      <c r="L13" s="294"/>
    </row>
    <row r="14" spans="2:13" ht="15" thickBot="1" x14ac:dyDescent="0.4">
      <c r="B14" s="11" t="s">
        <v>36</v>
      </c>
      <c r="C14" s="12" t="s">
        <v>43</v>
      </c>
      <c r="D14" s="12" t="s">
        <v>28</v>
      </c>
      <c r="E14" s="13">
        <f>'GS7133-ER Calcs'!J36</f>
        <v>1665</v>
      </c>
      <c r="F14" s="294"/>
      <c r="G14" s="6"/>
      <c r="H14" s="6"/>
      <c r="I14" s="6"/>
      <c r="J14" s="6"/>
      <c r="K14" s="294"/>
      <c r="L14" s="294"/>
    </row>
    <row r="15" spans="2:13" ht="15" thickBot="1" x14ac:dyDescent="0.4">
      <c r="B15" s="11" t="s">
        <v>44</v>
      </c>
      <c r="C15" s="12" t="s">
        <v>43</v>
      </c>
      <c r="D15" s="12" t="s">
        <v>28</v>
      </c>
      <c r="E15" s="13">
        <f>'GS7133-ER Calcs'!J38</f>
        <v>1665</v>
      </c>
      <c r="F15" s="294"/>
      <c r="G15" s="6"/>
      <c r="H15" s="6"/>
      <c r="I15" s="6"/>
      <c r="J15" s="6"/>
      <c r="K15" s="294"/>
      <c r="L15" s="294"/>
    </row>
    <row r="16" spans="2:13" ht="15" thickBot="1" x14ac:dyDescent="0.4">
      <c r="B16" s="6"/>
      <c r="C16" s="6"/>
      <c r="D16" s="6"/>
      <c r="E16" s="6"/>
      <c r="F16" s="294"/>
      <c r="G16" s="6"/>
      <c r="H16" s="6"/>
      <c r="I16" s="6"/>
      <c r="J16" s="6"/>
      <c r="K16" s="294"/>
      <c r="L16" s="294"/>
    </row>
    <row r="17" spans="2:12" x14ac:dyDescent="0.35">
      <c r="B17" s="388" t="s">
        <v>45</v>
      </c>
      <c r="C17" s="389"/>
      <c r="D17" s="389"/>
      <c r="E17" s="390"/>
      <c r="F17" s="6"/>
      <c r="G17" s="6"/>
      <c r="H17" s="6"/>
      <c r="I17" s="6"/>
      <c r="J17" s="6"/>
      <c r="K17" s="294"/>
      <c r="L17" s="294"/>
    </row>
    <row r="18" spans="2:12" x14ac:dyDescent="0.35">
      <c r="B18" s="382" t="s">
        <v>22</v>
      </c>
      <c r="C18" s="383"/>
      <c r="D18" s="383"/>
      <c r="E18" s="384"/>
      <c r="F18" s="6"/>
      <c r="G18" s="6"/>
      <c r="H18" s="6"/>
      <c r="I18" s="6"/>
      <c r="J18" s="6"/>
    </row>
    <row r="19" spans="2:12" x14ac:dyDescent="0.35">
      <c r="B19" s="7" t="s">
        <v>26</v>
      </c>
      <c r="C19" s="293" t="s">
        <v>27</v>
      </c>
      <c r="D19" s="293" t="s">
        <v>28</v>
      </c>
      <c r="E19" s="8">
        <f>'GS7133-ER Calcs'!O27</f>
        <v>2026.4063039999999</v>
      </c>
      <c r="F19" s="6"/>
      <c r="G19" s="6"/>
      <c r="H19" s="6"/>
      <c r="I19" s="6"/>
      <c r="J19" s="6"/>
    </row>
    <row r="20" spans="2:12" x14ac:dyDescent="0.35">
      <c r="B20" s="7" t="s">
        <v>29</v>
      </c>
      <c r="C20" s="293" t="s">
        <v>30</v>
      </c>
      <c r="D20" s="293" t="s">
        <v>28</v>
      </c>
      <c r="E20" s="8">
        <f>'GS7133-ER Calcs'!O28</f>
        <v>0</v>
      </c>
      <c r="F20" s="6"/>
      <c r="G20" s="6"/>
      <c r="H20" s="6"/>
      <c r="I20" s="6"/>
      <c r="J20" s="6"/>
    </row>
    <row r="21" spans="2:12" x14ac:dyDescent="0.35">
      <c r="B21" s="7" t="s">
        <v>31</v>
      </c>
      <c r="C21" s="293" t="s">
        <v>32</v>
      </c>
      <c r="D21" s="293" t="s">
        <v>33</v>
      </c>
      <c r="E21" s="134">
        <f>'GS7133-ER Calcs'!O29</f>
        <v>0.95</v>
      </c>
      <c r="F21" s="6"/>
      <c r="G21" s="6"/>
      <c r="H21" s="6"/>
      <c r="I21" s="6"/>
      <c r="J21" s="6"/>
    </row>
    <row r="22" spans="2:12" x14ac:dyDescent="0.35">
      <c r="B22" s="7" t="s">
        <v>34</v>
      </c>
      <c r="C22" s="293" t="s">
        <v>35</v>
      </c>
      <c r="D22" s="293" t="s">
        <v>28</v>
      </c>
      <c r="E22" s="8">
        <f>'GS7133-ER Calcs'!O30</f>
        <v>0</v>
      </c>
      <c r="F22" s="6"/>
      <c r="G22" s="6"/>
      <c r="H22" s="6"/>
      <c r="I22" s="6"/>
      <c r="J22" s="6"/>
    </row>
    <row r="23" spans="2:12" x14ac:dyDescent="0.35">
      <c r="B23" s="7" t="s">
        <v>36</v>
      </c>
      <c r="C23" s="293" t="s">
        <v>37</v>
      </c>
      <c r="D23" s="293" t="s">
        <v>28</v>
      </c>
      <c r="E23" s="8">
        <f>'GS7133-ER Calcs'!O31</f>
        <v>1925.0859887999998</v>
      </c>
      <c r="F23" s="6"/>
      <c r="G23" s="6"/>
      <c r="H23" s="6"/>
      <c r="I23" s="6"/>
      <c r="J23" s="6"/>
    </row>
    <row r="24" spans="2:12" x14ac:dyDescent="0.35">
      <c r="B24" s="382" t="s">
        <v>38</v>
      </c>
      <c r="C24" s="383"/>
      <c r="D24" s="383"/>
      <c r="E24" s="384"/>
      <c r="F24" s="6"/>
      <c r="G24" s="6"/>
      <c r="H24" s="6"/>
      <c r="I24" s="6"/>
      <c r="J24" s="6"/>
    </row>
    <row r="25" spans="2:12" x14ac:dyDescent="0.35">
      <c r="B25" s="9" t="s">
        <v>39</v>
      </c>
      <c r="C25" s="293"/>
      <c r="D25" s="295"/>
      <c r="E25" s="10">
        <f>'GS7133-ER Calcs'!O34</f>
        <v>0.85709999999999997</v>
      </c>
      <c r="F25" s="6"/>
      <c r="G25" s="6"/>
      <c r="H25" s="6"/>
      <c r="I25" s="6"/>
      <c r="J25" s="6"/>
    </row>
    <row r="26" spans="2:12" x14ac:dyDescent="0.35">
      <c r="B26" s="9" t="s">
        <v>40</v>
      </c>
      <c r="C26" s="293" t="s">
        <v>41</v>
      </c>
      <c r="D26" s="295" t="s">
        <v>42</v>
      </c>
      <c r="E26" s="10">
        <f>'GS7133-ER Calcs'!O35</f>
        <v>0.1429</v>
      </c>
      <c r="F26" s="6"/>
      <c r="G26" s="6"/>
      <c r="H26" s="6"/>
      <c r="I26" s="6"/>
      <c r="J26" s="6"/>
    </row>
    <row r="27" spans="2:12" ht="15" thickBot="1" x14ac:dyDescent="0.4">
      <c r="B27" s="11" t="s">
        <v>36</v>
      </c>
      <c r="C27" s="12" t="s">
        <v>37</v>
      </c>
      <c r="D27" s="12" t="s">
        <v>28</v>
      </c>
      <c r="E27" s="13">
        <f>'GS7133-ER Calcs'!O36</f>
        <v>1649</v>
      </c>
      <c r="F27" s="6"/>
      <c r="G27" s="6"/>
      <c r="H27" s="6"/>
      <c r="I27" s="6"/>
      <c r="J27" s="6"/>
    </row>
    <row r="28" spans="2:12" ht="15" thickBot="1" x14ac:dyDescent="0.4">
      <c r="B28" s="11" t="s">
        <v>44</v>
      </c>
      <c r="C28" s="12" t="s">
        <v>37</v>
      </c>
      <c r="D28" s="12" t="s">
        <v>28</v>
      </c>
      <c r="E28" s="13">
        <f>'GS7133-ER Calcs'!O38</f>
        <v>1649</v>
      </c>
      <c r="F28" s="6"/>
      <c r="G28" s="6"/>
      <c r="H28" s="6"/>
      <c r="I28" s="6"/>
      <c r="J28" s="6"/>
    </row>
    <row r="29" spans="2:12" ht="15" thickBot="1" x14ac:dyDescent="0.4">
      <c r="B29" s="6"/>
      <c r="C29" s="6"/>
      <c r="D29" s="6"/>
      <c r="E29" s="6"/>
      <c r="F29" s="6"/>
      <c r="G29" s="6"/>
      <c r="H29" s="6"/>
      <c r="I29" s="6"/>
      <c r="J29" s="6"/>
    </row>
    <row r="30" spans="2:12" ht="15.5" x14ac:dyDescent="0.35">
      <c r="B30" s="397" t="s">
        <v>46</v>
      </c>
      <c r="C30" s="398"/>
      <c r="D30" s="398"/>
      <c r="E30" s="399"/>
      <c r="F30" s="6"/>
      <c r="G30" s="6"/>
      <c r="H30" s="6"/>
      <c r="I30" s="14"/>
      <c r="J30" s="14"/>
    </row>
    <row r="31" spans="2:12" x14ac:dyDescent="0.35">
      <c r="B31" s="400" t="s">
        <v>22</v>
      </c>
      <c r="C31" s="401"/>
      <c r="D31" s="401"/>
      <c r="E31" s="402"/>
      <c r="F31" s="6"/>
      <c r="G31" s="6"/>
      <c r="H31" s="6"/>
      <c r="I31" s="6"/>
      <c r="J31" s="6"/>
    </row>
    <row r="32" spans="2:12" x14ac:dyDescent="0.35">
      <c r="B32" s="403">
        <v>2020</v>
      </c>
      <c r="C32" s="404"/>
      <c r="D32" s="405"/>
      <c r="E32" s="15">
        <f>E15</f>
        <v>1665</v>
      </c>
      <c r="F32" s="6"/>
      <c r="G32" s="6"/>
      <c r="H32" s="6"/>
      <c r="I32" s="6"/>
      <c r="J32" s="6"/>
    </row>
    <row r="33" spans="2:10" x14ac:dyDescent="0.35">
      <c r="B33" s="403">
        <v>2021</v>
      </c>
      <c r="C33" s="404"/>
      <c r="D33" s="405"/>
      <c r="E33" s="79">
        <f>E28</f>
        <v>1649</v>
      </c>
      <c r="F33" s="6"/>
      <c r="G33" s="6"/>
      <c r="H33" s="6"/>
      <c r="I33" s="6"/>
      <c r="J33" s="6"/>
    </row>
    <row r="34" spans="2:10" ht="15" thickBot="1" x14ac:dyDescent="0.4">
      <c r="B34" s="395" t="s">
        <v>1127</v>
      </c>
      <c r="C34" s="396"/>
      <c r="D34" s="16"/>
      <c r="E34" s="224">
        <f>E28+E15</f>
        <v>3314</v>
      </c>
      <c r="F34" s="6"/>
      <c r="G34" s="6"/>
      <c r="H34" s="6"/>
      <c r="I34" s="6"/>
      <c r="J34" s="6"/>
    </row>
    <row r="35" spans="2:10" x14ac:dyDescent="0.35">
      <c r="I35" s="294"/>
      <c r="J35" s="294"/>
    </row>
  </sheetData>
  <mergeCells count="14">
    <mergeCell ref="B11:E11"/>
    <mergeCell ref="B2:E2"/>
    <mergeCell ref="B4:E4"/>
    <mergeCell ref="B5:E5"/>
    <mergeCell ref="I4:K4"/>
    <mergeCell ref="I2:K2"/>
    <mergeCell ref="B34:C34"/>
    <mergeCell ref="B17:E17"/>
    <mergeCell ref="B18:E18"/>
    <mergeCell ref="B24:E24"/>
    <mergeCell ref="B30:E30"/>
    <mergeCell ref="B31:E31"/>
    <mergeCell ref="B32:D32"/>
    <mergeCell ref="B33:D33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4714B-2AB8-4B17-A6AA-F6C9DC584398}">
  <sheetPr codeName="Sheet8"/>
  <dimension ref="B1:P39"/>
  <sheetViews>
    <sheetView topLeftCell="C1" workbookViewId="0">
      <selection activeCell="H13" sqref="H13"/>
    </sheetView>
  </sheetViews>
  <sheetFormatPr defaultColWidth="9.1796875" defaultRowHeight="14.5" x14ac:dyDescent="0.35"/>
  <cols>
    <col min="1" max="1" width="9.1796875" style="5"/>
    <col min="2" max="2" width="29.81640625" style="5" bestFit="1" customWidth="1"/>
    <col min="3" max="3" width="19.81640625" style="5" customWidth="1"/>
    <col min="4" max="4" width="25.453125" style="5" customWidth="1"/>
    <col min="5" max="6" width="10.1796875" style="5" bestFit="1" customWidth="1"/>
    <col min="7" max="7" width="20.1796875" style="5" bestFit="1" customWidth="1"/>
    <col min="8" max="8" width="20.1796875" style="294" customWidth="1"/>
    <col min="9" max="9" width="18.453125" style="5" bestFit="1" customWidth="1"/>
    <col min="10" max="11" width="18.453125" style="5" customWidth="1"/>
    <col min="12" max="12" width="17.1796875" style="5" customWidth="1"/>
    <col min="13" max="13" width="14.1796875" style="5" bestFit="1" customWidth="1"/>
    <col min="14" max="14" width="17" style="5" customWidth="1"/>
    <col min="15" max="15" width="9.1796875" style="5"/>
    <col min="16" max="16" width="10.1796875" style="5" bestFit="1" customWidth="1"/>
    <col min="17" max="16384" width="9.1796875" style="5"/>
  </cols>
  <sheetData>
    <row r="1" spans="2:16" ht="15" thickBot="1" x14ac:dyDescent="0.4">
      <c r="B1" s="294"/>
      <c r="C1" s="294"/>
      <c r="D1" s="294"/>
      <c r="E1" s="294"/>
      <c r="F1" s="294"/>
      <c r="G1" s="294"/>
      <c r="I1" s="294"/>
      <c r="J1" s="294"/>
      <c r="K1" s="294"/>
      <c r="L1" s="412">
        <v>2020</v>
      </c>
      <c r="M1" s="413"/>
      <c r="N1" s="412">
        <v>2021</v>
      </c>
      <c r="O1" s="413"/>
      <c r="P1" s="294"/>
    </row>
    <row r="2" spans="2:16" ht="15" thickBot="1" x14ac:dyDescent="0.4">
      <c r="B2" s="27" t="s">
        <v>0</v>
      </c>
      <c r="C2" s="296" t="s">
        <v>47</v>
      </c>
      <c r="D2" s="296" t="s">
        <v>48</v>
      </c>
      <c r="E2" s="296" t="s">
        <v>49</v>
      </c>
      <c r="F2" s="296" t="s">
        <v>50</v>
      </c>
      <c r="G2" s="296" t="s">
        <v>51</v>
      </c>
      <c r="H2" s="296" t="s">
        <v>52</v>
      </c>
      <c r="I2" s="296" t="s">
        <v>53</v>
      </c>
      <c r="J2" s="28" t="s">
        <v>54</v>
      </c>
      <c r="K2" s="294"/>
      <c r="L2" s="207" t="s">
        <v>1128</v>
      </c>
      <c r="M2" s="320" t="s">
        <v>56</v>
      </c>
      <c r="N2" s="207" t="s">
        <v>1128</v>
      </c>
      <c r="O2" s="319" t="s">
        <v>56</v>
      </c>
      <c r="P2" s="318" t="s">
        <v>58</v>
      </c>
    </row>
    <row r="3" spans="2:16" ht="15" customHeight="1" x14ac:dyDescent="0.35">
      <c r="B3" s="406" t="s">
        <v>8</v>
      </c>
      <c r="C3" s="225" t="s">
        <v>1129</v>
      </c>
      <c r="D3" s="76" t="s">
        <v>1130</v>
      </c>
      <c r="E3" s="77">
        <v>-19.074870000000001</v>
      </c>
      <c r="F3" s="77">
        <v>33.642809999999997</v>
      </c>
      <c r="G3" s="191">
        <v>43766</v>
      </c>
      <c r="H3" s="326">
        <f>L3+N3</f>
        <v>0</v>
      </c>
      <c r="I3" s="76">
        <v>43</v>
      </c>
      <c r="J3" s="56">
        <f>'Treatment Capacity BHs'!H100</f>
        <v>300</v>
      </c>
      <c r="K3" s="421" t="s">
        <v>1131</v>
      </c>
      <c r="L3" s="43">
        <v>0</v>
      </c>
      <c r="M3" s="316">
        <f t="shared" ref="M3:M10" si="0">F$20*J3</f>
        <v>52439.999999999993</v>
      </c>
      <c r="N3" s="43">
        <v>0</v>
      </c>
      <c r="O3" s="315">
        <f t="shared" ref="O3:O10" si="1">F$21*J3</f>
        <v>51585</v>
      </c>
      <c r="P3" s="43">
        <f t="shared" ref="P3:P10" si="2">M3+O3</f>
        <v>104025</v>
      </c>
    </row>
    <row r="4" spans="2:16" x14ac:dyDescent="0.35">
      <c r="B4" s="406"/>
      <c r="C4" s="225" t="s">
        <v>1132</v>
      </c>
      <c r="D4" s="76" t="s">
        <v>1133</v>
      </c>
      <c r="E4" s="77">
        <v>-19.094850000000001</v>
      </c>
      <c r="F4" s="77">
        <v>33.659199999999998</v>
      </c>
      <c r="G4" s="191">
        <v>43769</v>
      </c>
      <c r="H4" s="326">
        <f>L4+N4</f>
        <v>0</v>
      </c>
      <c r="I4" s="76">
        <v>59</v>
      </c>
      <c r="J4" s="57">
        <f>'Treatment Capacity BHs'!H101</f>
        <v>300</v>
      </c>
      <c r="K4" s="421"/>
      <c r="L4" s="43">
        <v>0</v>
      </c>
      <c r="M4" s="316">
        <f t="shared" si="0"/>
        <v>52439.999999999993</v>
      </c>
      <c r="N4" s="43">
        <v>0</v>
      </c>
      <c r="O4" s="315">
        <f t="shared" si="1"/>
        <v>51585</v>
      </c>
      <c r="P4" s="43">
        <f t="shared" si="2"/>
        <v>104025</v>
      </c>
    </row>
    <row r="5" spans="2:16" x14ac:dyDescent="0.35">
      <c r="B5" s="406"/>
      <c r="C5" s="225" t="s">
        <v>1134</v>
      </c>
      <c r="D5" s="76" t="s">
        <v>1135</v>
      </c>
      <c r="E5" s="77">
        <v>-19.080169999999999</v>
      </c>
      <c r="F5" s="77">
        <v>33.63955</v>
      </c>
      <c r="G5" s="191">
        <v>43769</v>
      </c>
      <c r="H5" s="326">
        <f t="shared" ref="H5:H10" si="3">L5+N5</f>
        <v>0</v>
      </c>
      <c r="I5" s="76">
        <v>44</v>
      </c>
      <c r="J5" s="57">
        <f>'Treatment Capacity BHs'!H102</f>
        <v>300</v>
      </c>
      <c r="K5" s="421"/>
      <c r="L5" s="43">
        <v>0</v>
      </c>
      <c r="M5" s="316">
        <f t="shared" si="0"/>
        <v>52439.999999999993</v>
      </c>
      <c r="N5" s="43">
        <v>0</v>
      </c>
      <c r="O5" s="315">
        <f t="shared" si="1"/>
        <v>51585</v>
      </c>
      <c r="P5" s="43">
        <f t="shared" si="2"/>
        <v>104025</v>
      </c>
    </row>
    <row r="6" spans="2:16" x14ac:dyDescent="0.35">
      <c r="B6" s="406"/>
      <c r="C6" s="225" t="s">
        <v>1136</v>
      </c>
      <c r="D6" s="76" t="s">
        <v>1137</v>
      </c>
      <c r="E6" s="77">
        <v>-19.068460000000002</v>
      </c>
      <c r="F6" s="77">
        <v>33.645510000000002</v>
      </c>
      <c r="G6" s="191">
        <v>43775</v>
      </c>
      <c r="H6" s="326">
        <f t="shared" si="3"/>
        <v>0</v>
      </c>
      <c r="I6" s="76">
        <v>93</v>
      </c>
      <c r="J6" s="57">
        <f>'Treatment Capacity BHs'!H103</f>
        <v>300</v>
      </c>
      <c r="K6" s="421"/>
      <c r="L6" s="43">
        <v>0</v>
      </c>
      <c r="M6" s="316">
        <f t="shared" si="0"/>
        <v>52439.999999999993</v>
      </c>
      <c r="N6" s="43">
        <v>0</v>
      </c>
      <c r="O6" s="315">
        <f t="shared" si="1"/>
        <v>51585</v>
      </c>
      <c r="P6" s="43">
        <f t="shared" si="2"/>
        <v>104025</v>
      </c>
    </row>
    <row r="7" spans="2:16" x14ac:dyDescent="0.35">
      <c r="B7" s="406"/>
      <c r="C7" s="225" t="s">
        <v>1138</v>
      </c>
      <c r="D7" s="76" t="s">
        <v>1139</v>
      </c>
      <c r="E7" s="77">
        <v>-19.124469999999999</v>
      </c>
      <c r="F7" s="77">
        <v>33.663679999999999</v>
      </c>
      <c r="G7" s="191">
        <v>43763</v>
      </c>
      <c r="H7" s="326">
        <f t="shared" si="3"/>
        <v>0</v>
      </c>
      <c r="I7" s="76">
        <v>49</v>
      </c>
      <c r="J7" s="57">
        <f>'Treatment Capacity BHs'!H104</f>
        <v>300</v>
      </c>
      <c r="K7" s="421"/>
      <c r="L7" s="43">
        <v>0</v>
      </c>
      <c r="M7" s="316">
        <f t="shared" si="0"/>
        <v>52439.999999999993</v>
      </c>
      <c r="N7" s="43">
        <v>0</v>
      </c>
      <c r="O7" s="315">
        <f t="shared" si="1"/>
        <v>51585</v>
      </c>
      <c r="P7" s="43">
        <f t="shared" si="2"/>
        <v>104025</v>
      </c>
    </row>
    <row r="8" spans="2:16" x14ac:dyDescent="0.35">
      <c r="B8" s="406"/>
      <c r="C8" s="225" t="s">
        <v>1140</v>
      </c>
      <c r="D8" s="76" t="s">
        <v>1141</v>
      </c>
      <c r="E8" s="77">
        <v>-19.098199999999999</v>
      </c>
      <c r="F8" s="77">
        <v>33.653680000000001</v>
      </c>
      <c r="G8" s="191">
        <v>43773</v>
      </c>
      <c r="H8" s="326">
        <f t="shared" si="3"/>
        <v>3</v>
      </c>
      <c r="I8" s="76">
        <v>63</v>
      </c>
      <c r="J8" s="57">
        <f>'Treatment Capacity BHs'!H105</f>
        <v>300</v>
      </c>
      <c r="K8" s="421"/>
      <c r="L8" s="43">
        <f>Maintenance!N8+1</f>
        <v>3</v>
      </c>
      <c r="M8" s="316">
        <f t="shared" si="0"/>
        <v>52439.999999999993</v>
      </c>
      <c r="N8" s="43">
        <v>0</v>
      </c>
      <c r="O8" s="315">
        <f t="shared" si="1"/>
        <v>51585</v>
      </c>
      <c r="P8" s="43">
        <f t="shared" si="2"/>
        <v>104025</v>
      </c>
    </row>
    <row r="9" spans="2:16" x14ac:dyDescent="0.35">
      <c r="B9" s="406"/>
      <c r="C9" s="225" t="s">
        <v>1142</v>
      </c>
      <c r="D9" s="76" t="s">
        <v>1143</v>
      </c>
      <c r="E9" s="77">
        <v>-19.0962</v>
      </c>
      <c r="F9" s="77">
        <v>33.632190000000001</v>
      </c>
      <c r="G9" s="191">
        <v>43769</v>
      </c>
      <c r="H9" s="326">
        <f t="shared" si="3"/>
        <v>12</v>
      </c>
      <c r="I9" s="76">
        <v>51</v>
      </c>
      <c r="J9" s="57">
        <f>'Treatment Capacity BHs'!H106</f>
        <v>300</v>
      </c>
      <c r="K9" s="421"/>
      <c r="L9" s="43">
        <f>Maintenance!N9+1</f>
        <v>12</v>
      </c>
      <c r="M9" s="316">
        <f t="shared" si="0"/>
        <v>52439.999999999993</v>
      </c>
      <c r="N9" s="43">
        <v>0</v>
      </c>
      <c r="O9" s="315">
        <f t="shared" si="1"/>
        <v>51585</v>
      </c>
      <c r="P9" s="43">
        <f t="shared" si="2"/>
        <v>104025</v>
      </c>
    </row>
    <row r="10" spans="2:16" ht="15" thickBot="1" x14ac:dyDescent="0.4">
      <c r="B10" s="406"/>
      <c r="C10" s="225" t="s">
        <v>1144</v>
      </c>
      <c r="D10" s="76" t="s">
        <v>1145</v>
      </c>
      <c r="E10" s="77">
        <v>-19.128720000000001</v>
      </c>
      <c r="F10" s="77">
        <v>33.553519999999999</v>
      </c>
      <c r="G10" s="191">
        <v>43738</v>
      </c>
      <c r="H10" s="326">
        <f t="shared" si="3"/>
        <v>56</v>
      </c>
      <c r="I10" s="76">
        <v>54</v>
      </c>
      <c r="J10" s="57">
        <f>'Treatment Capacity BHs'!H107</f>
        <v>300</v>
      </c>
      <c r="K10" s="421"/>
      <c r="L10" s="43">
        <f>Maintenance!N10+1</f>
        <v>56</v>
      </c>
      <c r="M10" s="316">
        <f t="shared" si="0"/>
        <v>52439.999999999993</v>
      </c>
      <c r="N10" s="43">
        <v>0</v>
      </c>
      <c r="O10" s="315">
        <f t="shared" si="1"/>
        <v>51585</v>
      </c>
      <c r="P10" s="43">
        <f t="shared" si="2"/>
        <v>104025</v>
      </c>
    </row>
    <row r="11" spans="2:16" ht="15" thickBot="1" x14ac:dyDescent="0.4">
      <c r="B11" s="29"/>
      <c r="C11" s="291"/>
      <c r="D11" s="294"/>
      <c r="E11" s="294"/>
      <c r="F11" s="294"/>
      <c r="G11" s="17"/>
      <c r="H11" s="377">
        <f>SUM(H3:H10)</f>
        <v>71</v>
      </c>
      <c r="I11" s="49" t="s">
        <v>17</v>
      </c>
      <c r="J11" s="50">
        <f>SUM(J3:J10)</f>
        <v>2400</v>
      </c>
      <c r="K11" s="294"/>
      <c r="L11" s="82">
        <f>SUM(L3:L10)</f>
        <v>71</v>
      </c>
      <c r="M11" s="40">
        <f>SUM(M3:M10)</f>
        <v>419519.99999999994</v>
      </c>
      <c r="N11" s="40">
        <f>SUM(N3:N10)</f>
        <v>0</v>
      </c>
      <c r="O11" s="41">
        <f>SUM(O3:O10)</f>
        <v>412680</v>
      </c>
      <c r="P11" s="30">
        <f>SUM(P3:P10)</f>
        <v>832200</v>
      </c>
    </row>
    <row r="12" spans="2:16" ht="15" customHeight="1" thickBot="1" x14ac:dyDescent="0.4">
      <c r="B12" s="294"/>
      <c r="C12" s="35" t="s">
        <v>77</v>
      </c>
      <c r="D12" s="294"/>
      <c r="E12" s="294"/>
      <c r="F12" s="294"/>
      <c r="G12" s="31"/>
      <c r="H12" s="31"/>
      <c r="I12" s="294"/>
      <c r="J12" s="294"/>
      <c r="K12" s="294"/>
      <c r="L12" s="294"/>
      <c r="M12" s="294"/>
      <c r="N12" s="294"/>
      <c r="O12" s="294"/>
      <c r="P12" s="294"/>
    </row>
    <row r="13" spans="2:16" ht="15" customHeight="1" x14ac:dyDescent="0.35">
      <c r="B13" s="19" t="s">
        <v>78</v>
      </c>
      <c r="C13" s="24">
        <v>44013</v>
      </c>
      <c r="D13" s="31"/>
      <c r="E13" s="294"/>
      <c r="F13" s="294"/>
      <c r="G13" s="294"/>
      <c r="I13" s="294"/>
      <c r="J13" s="294"/>
      <c r="K13" s="294"/>
      <c r="L13" s="294"/>
      <c r="M13" s="294"/>
      <c r="N13" s="294"/>
      <c r="O13" s="294"/>
      <c r="P13" s="294"/>
    </row>
    <row r="14" spans="2:16" ht="15" thickBot="1" x14ac:dyDescent="0.4">
      <c r="B14" s="20" t="s">
        <v>79</v>
      </c>
      <c r="C14" s="25">
        <v>44377</v>
      </c>
      <c r="D14" s="32"/>
      <c r="E14" s="294"/>
      <c r="F14" s="294"/>
      <c r="G14" s="294"/>
      <c r="I14" s="294"/>
      <c r="J14" s="44"/>
      <c r="K14" s="294"/>
      <c r="L14" s="294"/>
      <c r="M14" s="294"/>
      <c r="N14" s="294"/>
      <c r="O14" s="294"/>
      <c r="P14" s="294"/>
    </row>
    <row r="15" spans="2:16" ht="15" customHeight="1" thickBot="1" x14ac:dyDescent="0.4">
      <c r="B15" s="20" t="s">
        <v>80</v>
      </c>
      <c r="C15" s="25">
        <v>44196</v>
      </c>
      <c r="D15" s="31"/>
      <c r="E15" s="294"/>
      <c r="F15" s="294"/>
      <c r="G15" s="294"/>
      <c r="I15" s="294"/>
      <c r="J15" s="294"/>
      <c r="K15" s="294"/>
      <c r="L15" s="294"/>
      <c r="M15" s="294"/>
      <c r="N15" s="294"/>
      <c r="O15" s="294"/>
      <c r="P15" s="294"/>
    </row>
    <row r="18" spans="2:12" ht="15" customHeight="1" thickBot="1" x14ac:dyDescent="0.4">
      <c r="B18" s="33" t="s">
        <v>81</v>
      </c>
      <c r="C18" s="35" t="s">
        <v>82</v>
      </c>
      <c r="D18" s="294"/>
      <c r="E18" s="294"/>
      <c r="F18" s="297"/>
      <c r="G18" s="294"/>
      <c r="I18" s="294"/>
      <c r="J18" s="294"/>
      <c r="K18" s="294"/>
      <c r="L18" s="294"/>
    </row>
    <row r="19" spans="2:12" ht="15" thickBot="1" x14ac:dyDescent="0.4">
      <c r="B19" s="19" t="s">
        <v>1146</v>
      </c>
      <c r="C19" s="34">
        <f>10000/365</f>
        <v>27.397260273972602</v>
      </c>
      <c r="D19" s="314" t="s">
        <v>84</v>
      </c>
      <c r="E19" s="314" t="s">
        <v>85</v>
      </c>
      <c r="F19" s="314" t="s">
        <v>86</v>
      </c>
      <c r="G19" s="294"/>
      <c r="I19" s="294"/>
      <c r="J19" s="294"/>
      <c r="K19" s="294"/>
      <c r="L19" s="294"/>
    </row>
    <row r="20" spans="2:12" ht="15" thickBot="1" x14ac:dyDescent="0.4">
      <c r="B20" s="46" t="s">
        <v>87</v>
      </c>
      <c r="C20" s="26">
        <f>(C15-C13)+1</f>
        <v>184</v>
      </c>
      <c r="D20" s="313">
        <f>SUM(L3:L10)/(C20*8)</f>
        <v>4.8233695652173912E-2</v>
      </c>
      <c r="E20" s="313">
        <f>IF(D20&lt;5%,95%,100%-D20)</f>
        <v>0.95</v>
      </c>
      <c r="F20" s="323">
        <f>C20*E20</f>
        <v>174.79999999999998</v>
      </c>
      <c r="G20" s="294"/>
      <c r="I20" s="294"/>
      <c r="J20" s="294"/>
      <c r="K20" s="294"/>
      <c r="L20" s="294"/>
    </row>
    <row r="21" spans="2:12" ht="15" thickBot="1" x14ac:dyDescent="0.4">
      <c r="B21" s="47" t="s">
        <v>88</v>
      </c>
      <c r="C21" s="157">
        <f>C14-C15</f>
        <v>181</v>
      </c>
      <c r="D21" s="313">
        <f>SUM(N3:N10)/(C21*8)</f>
        <v>0</v>
      </c>
      <c r="E21" s="313">
        <f>IF(D21&lt;5%,95%,100%-D21)</f>
        <v>0.95</v>
      </c>
      <c r="F21" s="323">
        <f>C21*E21</f>
        <v>171.95</v>
      </c>
      <c r="G21" s="297"/>
      <c r="H21" s="297"/>
      <c r="I21" s="294"/>
      <c r="J21" s="294"/>
      <c r="K21" s="294"/>
      <c r="L21" s="294"/>
    </row>
    <row r="22" spans="2:12" ht="15" thickBot="1" x14ac:dyDescent="0.4">
      <c r="B22" s="45" t="s">
        <v>89</v>
      </c>
      <c r="C22" s="48">
        <f>SUM(C20:C21)</f>
        <v>365</v>
      </c>
      <c r="D22" s="311"/>
      <c r="E22" s="311"/>
      <c r="F22" s="311">
        <f>SUM(F20:F21)</f>
        <v>346.75</v>
      </c>
      <c r="G22" s="294"/>
      <c r="I22" s="294"/>
      <c r="J22" s="294"/>
      <c r="K22" s="294"/>
      <c r="L22" s="297"/>
    </row>
    <row r="23" spans="2:12" ht="15" thickBot="1" x14ac:dyDescent="0.4">
      <c r="B23" s="294"/>
      <c r="C23" s="297"/>
      <c r="D23" s="294"/>
      <c r="E23" s="294"/>
      <c r="F23" s="294"/>
      <c r="G23" s="294"/>
      <c r="I23" s="294"/>
      <c r="J23" s="294"/>
      <c r="K23" s="294"/>
      <c r="L23" s="297"/>
    </row>
    <row r="24" spans="2:12" ht="15" customHeight="1" thickBot="1" x14ac:dyDescent="0.4">
      <c r="B24" s="45" t="s">
        <v>90</v>
      </c>
      <c r="C24" s="156">
        <f>J11*365</f>
        <v>876000</v>
      </c>
      <c r="D24" s="294"/>
      <c r="E24" s="294"/>
      <c r="F24" s="294"/>
      <c r="G24" s="294"/>
      <c r="I24" s="294"/>
      <c r="J24" s="294"/>
      <c r="K24" s="294"/>
      <c r="L24" s="297"/>
    </row>
    <row r="25" spans="2:12" ht="15" thickBot="1" x14ac:dyDescent="0.4">
      <c r="B25" s="45" t="s">
        <v>91</v>
      </c>
      <c r="C25" s="156">
        <f>10000/C24</f>
        <v>1.1415525114155251E-2</v>
      </c>
      <c r="D25" s="294"/>
      <c r="E25" s="294"/>
      <c r="F25" s="294"/>
      <c r="G25" s="294"/>
      <c r="I25" s="294"/>
      <c r="J25" s="294"/>
      <c r="K25" s="294"/>
      <c r="L25" s="297"/>
    </row>
    <row r="26" spans="2:12" ht="15" thickBot="1" x14ac:dyDescent="0.4">
      <c r="B26" s="294"/>
      <c r="C26" s="294"/>
      <c r="D26" s="294"/>
      <c r="E26" s="294"/>
      <c r="F26" s="294"/>
      <c r="G26" s="294"/>
      <c r="I26" s="294"/>
      <c r="J26" s="294"/>
      <c r="K26" s="294"/>
      <c r="L26" s="297"/>
    </row>
    <row r="27" spans="2:12" ht="15" thickBot="1" x14ac:dyDescent="0.4">
      <c r="B27" s="45" t="s">
        <v>92</v>
      </c>
      <c r="C27" s="181">
        <f>ROUNDDOWN(C25*C24,0)</f>
        <v>10000</v>
      </c>
      <c r="D27" s="294"/>
      <c r="E27" s="294"/>
      <c r="F27" s="294"/>
      <c r="G27" s="294"/>
      <c r="I27" s="294"/>
      <c r="J27" s="294"/>
      <c r="K27" s="294"/>
      <c r="L27" s="297"/>
    </row>
    <row r="28" spans="2:12" x14ac:dyDescent="0.35">
      <c r="B28" s="294"/>
      <c r="C28" s="294"/>
      <c r="D28" s="294"/>
      <c r="E28" s="294"/>
      <c r="F28" s="294"/>
      <c r="G28" s="294"/>
      <c r="I28" s="294"/>
      <c r="J28" s="294"/>
      <c r="K28" s="294"/>
      <c r="L28" s="297"/>
    </row>
    <row r="29" spans="2:12" x14ac:dyDescent="0.35">
      <c r="B29" s="294"/>
      <c r="C29" s="294"/>
      <c r="D29" s="294"/>
      <c r="E29" s="294"/>
      <c r="F29" s="294"/>
      <c r="G29" s="294"/>
      <c r="I29" s="294"/>
      <c r="J29" s="294"/>
      <c r="K29" s="294"/>
      <c r="L29" s="297"/>
    </row>
    <row r="30" spans="2:12" x14ac:dyDescent="0.35">
      <c r="B30" s="294"/>
      <c r="C30" s="294"/>
      <c r="D30" s="294"/>
      <c r="E30" s="294"/>
      <c r="F30" s="294"/>
      <c r="G30" s="294"/>
      <c r="I30" s="294"/>
      <c r="J30" s="294"/>
      <c r="K30" s="294"/>
      <c r="L30" s="297"/>
    </row>
    <row r="31" spans="2:12" x14ac:dyDescent="0.35">
      <c r="B31" s="294"/>
      <c r="C31" s="294"/>
      <c r="D31" s="294"/>
      <c r="E31" s="294"/>
      <c r="F31" s="294"/>
      <c r="G31" s="294"/>
      <c r="I31" s="294"/>
      <c r="J31" s="294"/>
      <c r="K31" s="294"/>
      <c r="L31" s="297"/>
    </row>
    <row r="32" spans="2:12" ht="15" customHeight="1" x14ac:dyDescent="0.35">
      <c r="B32" s="294"/>
      <c r="C32" s="294"/>
      <c r="D32" s="294"/>
      <c r="E32" s="294"/>
      <c r="F32" s="294"/>
      <c r="G32" s="294"/>
      <c r="I32" s="294"/>
      <c r="J32" s="294"/>
      <c r="K32" s="294"/>
      <c r="L32" s="297"/>
    </row>
    <row r="39" ht="15" customHeight="1" x14ac:dyDescent="0.35"/>
  </sheetData>
  <mergeCells count="4">
    <mergeCell ref="N1:O1"/>
    <mergeCell ref="B3:B10"/>
    <mergeCell ref="K3:K10"/>
    <mergeCell ref="L1:M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7E3D3-196A-4BFF-9895-F2D02E170480}">
  <sheetPr codeName="Sheet9"/>
  <dimension ref="B2:P47"/>
  <sheetViews>
    <sheetView topLeftCell="I10" workbookViewId="0">
      <selection activeCell="Q23" sqref="Q23"/>
    </sheetView>
  </sheetViews>
  <sheetFormatPr defaultColWidth="9.1796875" defaultRowHeight="14.5" x14ac:dyDescent="0.35"/>
  <cols>
    <col min="1" max="1" width="9.1796875" style="5"/>
    <col min="2" max="2" width="66.453125" style="5" bestFit="1" customWidth="1"/>
    <col min="3" max="3" width="19.1796875" style="5" bestFit="1" customWidth="1"/>
    <col min="4" max="4" width="12.54296875" style="5" bestFit="1" customWidth="1"/>
    <col min="5" max="5" width="12.81640625" style="5" bestFit="1" customWidth="1"/>
    <col min="6" max="6" width="9.1796875" style="5"/>
    <col min="7" max="7" width="66.453125" style="5" bestFit="1" customWidth="1"/>
    <col min="8" max="8" width="19.1796875" style="5" bestFit="1" customWidth="1"/>
    <col min="9" max="9" width="12.54296875" style="5" bestFit="1" customWidth="1"/>
    <col min="10" max="10" width="13.1796875" style="5" bestFit="1" customWidth="1"/>
    <col min="11" max="11" width="12.81640625" style="5" bestFit="1" customWidth="1"/>
    <col min="12" max="12" width="66.453125" style="5" bestFit="1" customWidth="1"/>
    <col min="13" max="13" width="19.1796875" style="5" bestFit="1" customWidth="1"/>
    <col min="14" max="14" width="12.54296875" style="5" bestFit="1" customWidth="1"/>
    <col min="15" max="15" width="12.81640625" style="5" bestFit="1" customWidth="1"/>
    <col min="16" max="16" width="10.54296875" style="5" bestFit="1" customWidth="1"/>
    <col min="17" max="16384" width="9.1796875" style="5"/>
  </cols>
  <sheetData>
    <row r="2" spans="2:16" x14ac:dyDescent="0.35">
      <c r="B2" s="416" t="s">
        <v>93</v>
      </c>
      <c r="C2" s="416"/>
      <c r="D2" s="416"/>
      <c r="E2" s="416"/>
      <c r="F2" s="294"/>
      <c r="G2" s="416" t="s">
        <v>20</v>
      </c>
      <c r="H2" s="416"/>
      <c r="I2" s="416"/>
      <c r="J2" s="416"/>
      <c r="K2" s="294"/>
      <c r="L2" s="416" t="s">
        <v>45</v>
      </c>
      <c r="M2" s="416"/>
      <c r="N2" s="416"/>
      <c r="O2" s="416"/>
      <c r="P2" s="294"/>
    </row>
    <row r="4" spans="2:16" x14ac:dyDescent="0.35">
      <c r="B4" s="417" t="s">
        <v>94</v>
      </c>
      <c r="C4" s="417"/>
      <c r="D4" s="417"/>
      <c r="E4" s="417"/>
      <c r="F4" s="294"/>
      <c r="G4" s="417" t="s">
        <v>94</v>
      </c>
      <c r="H4" s="417"/>
      <c r="I4" s="417"/>
      <c r="J4" s="417"/>
      <c r="K4" s="294"/>
      <c r="L4" s="414" t="s">
        <v>94</v>
      </c>
      <c r="M4" s="383"/>
      <c r="N4" s="383"/>
      <c r="O4" s="415"/>
      <c r="P4" s="294"/>
    </row>
    <row r="5" spans="2:16" x14ac:dyDescent="0.35">
      <c r="B5" s="293" t="s">
        <v>95</v>
      </c>
      <c r="C5" s="293" t="s">
        <v>96</v>
      </c>
      <c r="D5" s="293" t="s">
        <v>33</v>
      </c>
      <c r="E5" s="59">
        <v>7.9000000000000008E-3</v>
      </c>
      <c r="F5" s="294"/>
      <c r="G5" s="293" t="s">
        <v>95</v>
      </c>
      <c r="H5" s="293" t="s">
        <v>96</v>
      </c>
      <c r="I5" s="293" t="s">
        <v>33</v>
      </c>
      <c r="J5" s="59">
        <f>E5</f>
        <v>7.9000000000000008E-3</v>
      </c>
      <c r="K5" s="294"/>
      <c r="L5" s="293" t="s">
        <v>95</v>
      </c>
      <c r="M5" s="293" t="s">
        <v>96</v>
      </c>
      <c r="N5" s="293" t="s">
        <v>33</v>
      </c>
      <c r="O5" s="59">
        <f>E5</f>
        <v>7.9000000000000008E-3</v>
      </c>
      <c r="P5" s="294"/>
    </row>
    <row r="6" spans="2:16" x14ac:dyDescent="0.35">
      <c r="B6" s="293" t="s">
        <v>97</v>
      </c>
      <c r="C6" s="293" t="s">
        <v>98</v>
      </c>
      <c r="D6" s="293"/>
      <c r="E6" s="18">
        <f>'GS7133- PTDs'!P11</f>
        <v>832200</v>
      </c>
      <c r="F6" s="294"/>
      <c r="G6" s="293" t="s">
        <v>97</v>
      </c>
      <c r="H6" s="293" t="s">
        <v>98</v>
      </c>
      <c r="I6" s="293"/>
      <c r="J6" s="18">
        <f>'GS7133- PTDs'!M11</f>
        <v>419519.99999999994</v>
      </c>
      <c r="K6" s="294"/>
      <c r="L6" s="293" t="s">
        <v>97</v>
      </c>
      <c r="M6" s="293" t="s">
        <v>98</v>
      </c>
      <c r="N6" s="293"/>
      <c r="O6" s="18">
        <f>'GS7133- PTDs'!O11</f>
        <v>412680</v>
      </c>
      <c r="P6" s="22"/>
    </row>
    <row r="7" spans="2:16" x14ac:dyDescent="0.35">
      <c r="B7" s="293" t="s">
        <v>99</v>
      </c>
      <c r="C7" s="293" t="s">
        <v>100</v>
      </c>
      <c r="D7" s="293" t="s">
        <v>101</v>
      </c>
      <c r="E7" s="309">
        <v>4.0000000000000002E-4</v>
      </c>
      <c r="F7" s="294"/>
      <c r="G7" s="293" t="s">
        <v>99</v>
      </c>
      <c r="H7" s="293" t="s">
        <v>100</v>
      </c>
      <c r="I7" s="293" t="s">
        <v>101</v>
      </c>
      <c r="J7" s="21">
        <f>E7</f>
        <v>4.0000000000000002E-4</v>
      </c>
      <c r="K7" s="294"/>
      <c r="L7" s="293" t="s">
        <v>99</v>
      </c>
      <c r="M7" s="293" t="s">
        <v>100</v>
      </c>
      <c r="N7" s="293" t="s">
        <v>101</v>
      </c>
      <c r="O7" s="21">
        <f>E7</f>
        <v>4.0000000000000002E-4</v>
      </c>
      <c r="P7" s="294"/>
    </row>
    <row r="8" spans="2:16" ht="29" x14ac:dyDescent="0.35">
      <c r="B8" s="292" t="s">
        <v>102</v>
      </c>
      <c r="C8" s="293" t="s">
        <v>103</v>
      </c>
      <c r="D8" s="293" t="s">
        <v>104</v>
      </c>
      <c r="E8" s="227">
        <v>7.5</v>
      </c>
      <c r="F8" s="294"/>
      <c r="G8" s="292" t="s">
        <v>102</v>
      </c>
      <c r="H8" s="293" t="s">
        <v>103</v>
      </c>
      <c r="I8" s="293" t="s">
        <v>104</v>
      </c>
      <c r="J8" s="298">
        <f>E8</f>
        <v>7.5</v>
      </c>
      <c r="K8" s="294"/>
      <c r="L8" s="292" t="s">
        <v>102</v>
      </c>
      <c r="M8" s="293" t="s">
        <v>103</v>
      </c>
      <c r="N8" s="293" t="s">
        <v>104</v>
      </c>
      <c r="O8" s="298">
        <f>E8</f>
        <v>7.5</v>
      </c>
      <c r="P8" s="294"/>
    </row>
    <row r="9" spans="2:16" x14ac:dyDescent="0.35">
      <c r="B9" s="292" t="s">
        <v>105</v>
      </c>
      <c r="C9" s="293" t="s">
        <v>106</v>
      </c>
      <c r="D9" s="293" t="s">
        <v>104</v>
      </c>
      <c r="E9" s="298">
        <v>0</v>
      </c>
      <c r="F9" s="294"/>
      <c r="G9" s="292" t="s">
        <v>105</v>
      </c>
      <c r="H9" s="293" t="s">
        <v>106</v>
      </c>
      <c r="I9" s="293" t="s">
        <v>104</v>
      </c>
      <c r="J9" s="298">
        <f>E9</f>
        <v>0</v>
      </c>
      <c r="K9" s="294"/>
      <c r="L9" s="292" t="s">
        <v>105</v>
      </c>
      <c r="M9" s="293" t="s">
        <v>106</v>
      </c>
      <c r="N9" s="293" t="s">
        <v>104</v>
      </c>
      <c r="O9" s="298">
        <f>E9</f>
        <v>0</v>
      </c>
      <c r="P9" s="294"/>
    </row>
    <row r="10" spans="2:16" x14ac:dyDescent="0.35">
      <c r="B10" s="293" t="s">
        <v>107</v>
      </c>
      <c r="C10" s="293" t="s">
        <v>108</v>
      </c>
      <c r="D10" s="293" t="s">
        <v>109</v>
      </c>
      <c r="E10" s="300">
        <f>ROUNDDOWN((1-E5)*E6*E7*(E8+E9),0)</f>
        <v>2476</v>
      </c>
      <c r="F10" s="294"/>
      <c r="G10" s="293" t="s">
        <v>107</v>
      </c>
      <c r="H10" s="293" t="s">
        <v>108</v>
      </c>
      <c r="I10" s="293" t="s">
        <v>109</v>
      </c>
      <c r="J10" s="300">
        <f>(1-J5)*J6*J7*(J8+J9)</f>
        <v>1248.6173759999999</v>
      </c>
      <c r="K10" s="294"/>
      <c r="L10" s="293" t="s">
        <v>107</v>
      </c>
      <c r="M10" s="293" t="s">
        <v>108</v>
      </c>
      <c r="N10" s="293" t="s">
        <v>109</v>
      </c>
      <c r="O10" s="300">
        <f>ROUNDDOWN((1-O5)*O6*O7*(O8+O9),0)</f>
        <v>1228</v>
      </c>
      <c r="P10" s="294"/>
    </row>
    <row r="12" spans="2:16" x14ac:dyDescent="0.35">
      <c r="B12" s="417" t="s">
        <v>110</v>
      </c>
      <c r="C12" s="417"/>
      <c r="D12" s="417"/>
      <c r="E12" s="417"/>
      <c r="F12" s="294"/>
      <c r="G12" s="417" t="s">
        <v>110</v>
      </c>
      <c r="H12" s="417"/>
      <c r="I12" s="417"/>
      <c r="J12" s="417"/>
      <c r="K12" s="294"/>
      <c r="L12" s="414" t="s">
        <v>110</v>
      </c>
      <c r="M12" s="383"/>
      <c r="N12" s="383"/>
      <c r="O12" s="415"/>
      <c r="P12" s="294"/>
    </row>
    <row r="13" spans="2:16" x14ac:dyDescent="0.35">
      <c r="B13" s="293" t="s">
        <v>111</v>
      </c>
      <c r="C13" s="293" t="s">
        <v>96</v>
      </c>
      <c r="D13" s="293" t="s">
        <v>33</v>
      </c>
      <c r="E13" s="59">
        <f>E5</f>
        <v>7.9000000000000008E-3</v>
      </c>
      <c r="F13" s="294"/>
      <c r="G13" s="293" t="s">
        <v>111</v>
      </c>
      <c r="H13" s="293" t="s">
        <v>96</v>
      </c>
      <c r="I13" s="293" t="s">
        <v>33</v>
      </c>
      <c r="J13" s="304">
        <f>J5</f>
        <v>7.9000000000000008E-3</v>
      </c>
      <c r="K13" s="294"/>
      <c r="L13" s="293" t="s">
        <v>111</v>
      </c>
      <c r="M13" s="293" t="s">
        <v>96</v>
      </c>
      <c r="N13" s="293" t="s">
        <v>33</v>
      </c>
      <c r="O13" s="304">
        <f>O5</f>
        <v>7.9000000000000008E-3</v>
      </c>
      <c r="P13" s="294"/>
    </row>
    <row r="14" spans="2:16" x14ac:dyDescent="0.35">
      <c r="B14" s="293" t="s">
        <v>97</v>
      </c>
      <c r="C14" s="293" t="s">
        <v>98</v>
      </c>
      <c r="D14" s="293"/>
      <c r="E14" s="18">
        <f>E6</f>
        <v>832200</v>
      </c>
      <c r="F14" s="294"/>
      <c r="G14" s="293" t="s">
        <v>97</v>
      </c>
      <c r="H14" s="293" t="s">
        <v>98</v>
      </c>
      <c r="I14" s="293"/>
      <c r="J14" s="18">
        <f>J6</f>
        <v>419519.99999999994</v>
      </c>
      <c r="K14" s="294"/>
      <c r="L14" s="293" t="s">
        <v>97</v>
      </c>
      <c r="M14" s="293" t="s">
        <v>98</v>
      </c>
      <c r="N14" s="293"/>
      <c r="O14" s="18">
        <f>O6</f>
        <v>412680</v>
      </c>
      <c r="P14" s="294"/>
    </row>
    <row r="15" spans="2:16" x14ac:dyDescent="0.35">
      <c r="B15" s="293" t="s">
        <v>112</v>
      </c>
      <c r="C15" s="293" t="s">
        <v>113</v>
      </c>
      <c r="D15" s="293" t="s">
        <v>101</v>
      </c>
      <c r="E15" s="299">
        <f>E7</f>
        <v>4.0000000000000002E-4</v>
      </c>
      <c r="F15" s="294"/>
      <c r="G15" s="293" t="s">
        <v>112</v>
      </c>
      <c r="H15" s="293" t="s">
        <v>113</v>
      </c>
      <c r="I15" s="293" t="s">
        <v>101</v>
      </c>
      <c r="J15" s="299">
        <f>J7</f>
        <v>4.0000000000000002E-4</v>
      </c>
      <c r="K15" s="294"/>
      <c r="L15" s="293" t="s">
        <v>112</v>
      </c>
      <c r="M15" s="293" t="s">
        <v>113</v>
      </c>
      <c r="N15" s="293" t="s">
        <v>101</v>
      </c>
      <c r="O15" s="299">
        <f>O7</f>
        <v>4.0000000000000002E-4</v>
      </c>
      <c r="P15" s="294"/>
    </row>
    <row r="16" spans="2:16" x14ac:dyDescent="0.35">
      <c r="B16" s="293" t="s">
        <v>114</v>
      </c>
      <c r="C16" s="293" t="s">
        <v>106</v>
      </c>
      <c r="D16" s="293" t="s">
        <v>104</v>
      </c>
      <c r="E16" s="298">
        <v>0</v>
      </c>
      <c r="F16" s="294"/>
      <c r="G16" s="293" t="s">
        <v>114</v>
      </c>
      <c r="H16" s="293" t="s">
        <v>106</v>
      </c>
      <c r="I16" s="293" t="s">
        <v>104</v>
      </c>
      <c r="J16" s="298">
        <v>0</v>
      </c>
      <c r="K16" s="294"/>
      <c r="L16" s="293" t="s">
        <v>114</v>
      </c>
      <c r="M16" s="293" t="s">
        <v>106</v>
      </c>
      <c r="N16" s="293" t="s">
        <v>104</v>
      </c>
      <c r="O16" s="298">
        <v>0</v>
      </c>
      <c r="P16" s="294"/>
    </row>
    <row r="17" spans="2:15" x14ac:dyDescent="0.35">
      <c r="B17" s="293" t="s">
        <v>115</v>
      </c>
      <c r="C17" s="293" t="s">
        <v>116</v>
      </c>
      <c r="D17" s="293" t="s">
        <v>104</v>
      </c>
      <c r="E17" s="298">
        <v>0</v>
      </c>
      <c r="F17" s="294"/>
      <c r="G17" s="293" t="s">
        <v>115</v>
      </c>
      <c r="H17" s="293" t="s">
        <v>116</v>
      </c>
      <c r="I17" s="293" t="s">
        <v>104</v>
      </c>
      <c r="J17" s="298">
        <f>E17</f>
        <v>0</v>
      </c>
      <c r="K17" s="294"/>
      <c r="L17" s="293" t="s">
        <v>115</v>
      </c>
      <c r="M17" s="293" t="s">
        <v>116</v>
      </c>
      <c r="N17" s="293" t="s">
        <v>104</v>
      </c>
      <c r="O17" s="298">
        <f>E17</f>
        <v>0</v>
      </c>
    </row>
    <row r="18" spans="2:15" x14ac:dyDescent="0.35">
      <c r="B18" s="293" t="s">
        <v>117</v>
      </c>
      <c r="C18" s="293" t="s">
        <v>118</v>
      </c>
      <c r="D18" s="293" t="s">
        <v>109</v>
      </c>
      <c r="E18" s="300">
        <f>ROUNDDOWN((1-E13)*E14*E15*(E16+E17),0)</f>
        <v>0</v>
      </c>
      <c r="F18" s="294"/>
      <c r="G18" s="293" t="s">
        <v>117</v>
      </c>
      <c r="H18" s="293" t="s">
        <v>118</v>
      </c>
      <c r="I18" s="293" t="s">
        <v>109</v>
      </c>
      <c r="J18" s="300">
        <f>ROUNDDOWN((1-J13)*J14*J15*(J16+J17),0)</f>
        <v>0</v>
      </c>
      <c r="K18" s="294"/>
      <c r="L18" s="293" t="s">
        <v>117</v>
      </c>
      <c r="M18" s="293" t="s">
        <v>118</v>
      </c>
      <c r="N18" s="293" t="s">
        <v>109</v>
      </c>
      <c r="O18" s="300">
        <f>ROUNDDOWN((1-O13)*O14*O15*(O16+O17),0)</f>
        <v>0</v>
      </c>
    </row>
    <row r="20" spans="2:15" x14ac:dyDescent="0.35">
      <c r="B20" s="414" t="s">
        <v>119</v>
      </c>
      <c r="C20" s="383"/>
      <c r="D20" s="383"/>
      <c r="E20" s="415"/>
      <c r="F20" s="294"/>
      <c r="G20" s="414" t="s">
        <v>119</v>
      </c>
      <c r="H20" s="383"/>
      <c r="I20" s="383"/>
      <c r="J20" s="415"/>
      <c r="K20" s="294"/>
      <c r="L20" s="414" t="s">
        <v>119</v>
      </c>
      <c r="M20" s="383"/>
      <c r="N20" s="383"/>
      <c r="O20" s="415"/>
    </row>
    <row r="21" spans="2:15" x14ac:dyDescent="0.35">
      <c r="B21" s="292" t="s">
        <v>120</v>
      </c>
      <c r="C21" s="293" t="s">
        <v>120</v>
      </c>
      <c r="D21" s="293" t="s">
        <v>121</v>
      </c>
      <c r="E21" s="58">
        <v>0.86</v>
      </c>
      <c r="F21" s="294"/>
      <c r="G21" s="292" t="s">
        <v>120</v>
      </c>
      <c r="H21" s="293" t="s">
        <v>120</v>
      </c>
      <c r="I21" s="293" t="s">
        <v>121</v>
      </c>
      <c r="J21" s="309">
        <f>E21</f>
        <v>0.86</v>
      </c>
      <c r="K21" s="294"/>
      <c r="L21" s="292" t="s">
        <v>120</v>
      </c>
      <c r="M21" s="293" t="s">
        <v>120</v>
      </c>
      <c r="N21" s="293" t="s">
        <v>121</v>
      </c>
      <c r="O21" s="309">
        <f>J21</f>
        <v>0.86</v>
      </c>
    </row>
    <row r="22" spans="2:15" x14ac:dyDescent="0.35">
      <c r="B22" s="293" t="s">
        <v>122</v>
      </c>
      <c r="C22" s="293" t="s">
        <v>123</v>
      </c>
      <c r="D22" s="293" t="s">
        <v>124</v>
      </c>
      <c r="E22" s="298">
        <v>112</v>
      </c>
      <c r="F22" s="294"/>
      <c r="G22" s="293" t="s">
        <v>122</v>
      </c>
      <c r="H22" s="293" t="s">
        <v>123</v>
      </c>
      <c r="I22" s="293" t="s">
        <v>124</v>
      </c>
      <c r="J22" s="309">
        <f>E22</f>
        <v>112</v>
      </c>
      <c r="K22" s="294"/>
      <c r="L22" s="293" t="s">
        <v>122</v>
      </c>
      <c r="M22" s="293" t="s">
        <v>123</v>
      </c>
      <c r="N22" s="293" t="s">
        <v>124</v>
      </c>
      <c r="O22" s="309">
        <f>J22</f>
        <v>112</v>
      </c>
    </row>
    <row r="23" spans="2:15" x14ac:dyDescent="0.35">
      <c r="B23" s="293" t="s">
        <v>125</v>
      </c>
      <c r="C23" s="293" t="s">
        <v>126</v>
      </c>
      <c r="D23" s="293" t="s">
        <v>127</v>
      </c>
      <c r="E23" s="298">
        <v>9.4600000000000009</v>
      </c>
      <c r="F23" s="294"/>
      <c r="G23" s="293" t="s">
        <v>125</v>
      </c>
      <c r="H23" s="293" t="s">
        <v>126</v>
      </c>
      <c r="I23" s="293" t="s">
        <v>127</v>
      </c>
      <c r="J23" s="309">
        <v>8.6920000000000002</v>
      </c>
      <c r="K23" s="294"/>
      <c r="L23" s="293" t="s">
        <v>125</v>
      </c>
      <c r="M23" s="293" t="s">
        <v>126</v>
      </c>
      <c r="N23" s="293" t="s">
        <v>127</v>
      </c>
      <c r="O23" s="309">
        <v>9.4600000000000009</v>
      </c>
    </row>
    <row r="24" spans="2:15" x14ac:dyDescent="0.35">
      <c r="B24" s="293" t="s">
        <v>128</v>
      </c>
      <c r="C24" s="293" t="s">
        <v>129</v>
      </c>
      <c r="D24" s="293" t="s">
        <v>130</v>
      </c>
      <c r="E24" s="298">
        <v>1.5599999999999999E-2</v>
      </c>
      <c r="F24" s="294"/>
      <c r="G24" s="293" t="s">
        <v>128</v>
      </c>
      <c r="H24" s="293" t="s">
        <v>129</v>
      </c>
      <c r="I24" s="293" t="s">
        <v>130</v>
      </c>
      <c r="J24" s="309">
        <f>E24</f>
        <v>1.5599999999999999E-2</v>
      </c>
      <c r="K24" s="294"/>
      <c r="L24" s="293" t="s">
        <v>128</v>
      </c>
      <c r="M24" s="293" t="s">
        <v>129</v>
      </c>
      <c r="N24" s="293" t="s">
        <v>130</v>
      </c>
      <c r="O24" s="309">
        <f>J24</f>
        <v>1.5599999999999999E-2</v>
      </c>
    </row>
    <row r="26" spans="2:15" x14ac:dyDescent="0.35">
      <c r="B26" s="414" t="s">
        <v>22</v>
      </c>
      <c r="C26" s="383"/>
      <c r="D26" s="383"/>
      <c r="E26" s="415"/>
      <c r="F26" s="294"/>
      <c r="G26" s="414" t="s">
        <v>22</v>
      </c>
      <c r="H26" s="383"/>
      <c r="I26" s="383"/>
      <c r="J26" s="415"/>
      <c r="K26" s="294"/>
      <c r="L26" s="414" t="s">
        <v>22</v>
      </c>
      <c r="M26" s="383"/>
      <c r="N26" s="383"/>
      <c r="O26" s="415"/>
    </row>
    <row r="27" spans="2:15" x14ac:dyDescent="0.35">
      <c r="B27" s="293" t="s">
        <v>26</v>
      </c>
      <c r="C27" s="293" t="s">
        <v>27</v>
      </c>
      <c r="D27" s="293" t="s">
        <v>28</v>
      </c>
      <c r="E27" s="301">
        <f>ROUNDDOWN(E10*((E22*E21)+E23)*E24,0)</f>
        <v>4085</v>
      </c>
      <c r="F27" s="294"/>
      <c r="G27" s="293" t="s">
        <v>26</v>
      </c>
      <c r="H27" s="293" t="s">
        <v>27</v>
      </c>
      <c r="I27" s="293" t="s">
        <v>28</v>
      </c>
      <c r="J27" s="301">
        <f>J10*((J22*J21)+J23)*J24</f>
        <v>2045.4690030607871</v>
      </c>
      <c r="K27" s="294"/>
      <c r="L27" s="293" t="s">
        <v>26</v>
      </c>
      <c r="M27" s="293" t="s">
        <v>27</v>
      </c>
      <c r="N27" s="293" t="s">
        <v>28</v>
      </c>
      <c r="O27" s="301">
        <f>O10*((O22*O21)+O23)*O24</f>
        <v>2026.4063039999999</v>
      </c>
    </row>
    <row r="28" spans="2:15" x14ac:dyDescent="0.35">
      <c r="B28" s="293" t="s">
        <v>29</v>
      </c>
      <c r="C28" s="293" t="s">
        <v>30</v>
      </c>
      <c r="D28" s="293" t="s">
        <v>28</v>
      </c>
      <c r="E28" s="301">
        <f>E18*((E22*E21)+E23)*E24</f>
        <v>0</v>
      </c>
      <c r="F28" s="294"/>
      <c r="G28" s="293" t="s">
        <v>29</v>
      </c>
      <c r="H28" s="293" t="s">
        <v>30</v>
      </c>
      <c r="I28" s="293" t="s">
        <v>28</v>
      </c>
      <c r="J28" s="301">
        <f>J18*((J22*J21)+J23)*J24</f>
        <v>0</v>
      </c>
      <c r="K28" s="294"/>
      <c r="L28" s="293" t="s">
        <v>29</v>
      </c>
      <c r="M28" s="293" t="s">
        <v>30</v>
      </c>
      <c r="N28" s="293" t="s">
        <v>28</v>
      </c>
      <c r="O28" s="301">
        <f>O18*((O22*O21)+O23)*O24</f>
        <v>0</v>
      </c>
    </row>
    <row r="29" spans="2:15" x14ac:dyDescent="0.35">
      <c r="B29" s="293" t="s">
        <v>31</v>
      </c>
      <c r="C29" s="293" t="s">
        <v>32</v>
      </c>
      <c r="D29" s="293" t="s">
        <v>33</v>
      </c>
      <c r="E29" s="51">
        <v>0.95</v>
      </c>
      <c r="F29" s="294"/>
      <c r="G29" s="293" t="s">
        <v>31</v>
      </c>
      <c r="H29" s="293" t="s">
        <v>32</v>
      </c>
      <c r="I29" s="293" t="s">
        <v>33</v>
      </c>
      <c r="J29" s="51">
        <f>E29</f>
        <v>0.95</v>
      </c>
      <c r="K29" s="294"/>
      <c r="L29" s="293" t="s">
        <v>31</v>
      </c>
      <c r="M29" s="293" t="s">
        <v>32</v>
      </c>
      <c r="N29" s="293" t="s">
        <v>33</v>
      </c>
      <c r="O29" s="51">
        <f>E29</f>
        <v>0.95</v>
      </c>
    </row>
    <row r="30" spans="2:15" x14ac:dyDescent="0.35">
      <c r="B30" s="293" t="s">
        <v>34</v>
      </c>
      <c r="C30" s="293" t="s">
        <v>35</v>
      </c>
      <c r="D30" s="293" t="s">
        <v>28</v>
      </c>
      <c r="E30" s="298">
        <v>0</v>
      </c>
      <c r="F30" s="294"/>
      <c r="G30" s="293" t="s">
        <v>34</v>
      </c>
      <c r="H30" s="293" t="s">
        <v>35</v>
      </c>
      <c r="I30" s="293" t="s">
        <v>28</v>
      </c>
      <c r="J30" s="298">
        <f>E30</f>
        <v>0</v>
      </c>
      <c r="K30" s="294"/>
      <c r="L30" s="293" t="s">
        <v>34</v>
      </c>
      <c r="M30" s="293" t="s">
        <v>35</v>
      </c>
      <c r="N30" s="293" t="s">
        <v>28</v>
      </c>
      <c r="O30" s="298">
        <f>E30</f>
        <v>0</v>
      </c>
    </row>
    <row r="31" spans="2:15" x14ac:dyDescent="0.35">
      <c r="B31" s="293" t="s">
        <v>93</v>
      </c>
      <c r="C31" s="293" t="s">
        <v>37</v>
      </c>
      <c r="D31" s="293" t="s">
        <v>28</v>
      </c>
      <c r="E31" s="300">
        <f>ROUNDDOWN(((E27-E28)*E29)-E30,0)</f>
        <v>3880</v>
      </c>
      <c r="F31" s="294"/>
      <c r="G31" s="293" t="s">
        <v>93</v>
      </c>
      <c r="H31" s="293" t="s">
        <v>37</v>
      </c>
      <c r="I31" s="293" t="s">
        <v>28</v>
      </c>
      <c r="J31" s="300">
        <f>((J27-J28)*J29)-J30</f>
        <v>1943.1955529077477</v>
      </c>
      <c r="K31" s="294"/>
      <c r="L31" s="293" t="s">
        <v>93</v>
      </c>
      <c r="M31" s="293" t="s">
        <v>37</v>
      </c>
      <c r="N31" s="293" t="s">
        <v>28</v>
      </c>
      <c r="O31" s="300">
        <f>((O27-O28)*O29)-O30</f>
        <v>1925.0859887999998</v>
      </c>
    </row>
    <row r="32" spans="2:15" x14ac:dyDescent="0.35">
      <c r="B32" s="294"/>
      <c r="C32" s="294"/>
      <c r="D32" s="302"/>
      <c r="E32" s="294"/>
      <c r="F32" s="294"/>
      <c r="G32" s="294"/>
      <c r="H32" s="294"/>
      <c r="I32" s="302"/>
      <c r="J32" s="294"/>
      <c r="K32" s="294"/>
      <c r="L32" s="294"/>
      <c r="M32" s="294"/>
      <c r="N32" s="302"/>
      <c r="O32" s="294"/>
    </row>
    <row r="33" spans="2:15" x14ac:dyDescent="0.35">
      <c r="B33" s="414" t="s">
        <v>38</v>
      </c>
      <c r="C33" s="383"/>
      <c r="D33" s="383"/>
      <c r="E33" s="415"/>
      <c r="F33" s="294"/>
      <c r="G33" s="414" t="s">
        <v>38</v>
      </c>
      <c r="H33" s="383"/>
      <c r="I33" s="383"/>
      <c r="J33" s="415"/>
      <c r="K33" s="294"/>
      <c r="L33" s="414" t="s">
        <v>38</v>
      </c>
      <c r="M33" s="383"/>
      <c r="N33" s="383"/>
      <c r="O33" s="415"/>
    </row>
    <row r="34" spans="2:15" x14ac:dyDescent="0.35">
      <c r="B34" s="303" t="s">
        <v>39</v>
      </c>
      <c r="C34" s="293"/>
      <c r="D34" s="295"/>
      <c r="E34" s="304">
        <f>1-E35</f>
        <v>0.85709999999999997</v>
      </c>
      <c r="F34" s="294"/>
      <c r="G34" s="303" t="s">
        <v>39</v>
      </c>
      <c r="H34" s="293"/>
      <c r="I34" s="295"/>
      <c r="J34" s="304">
        <f>E34</f>
        <v>0.85709999999999997</v>
      </c>
      <c r="K34" s="294"/>
      <c r="L34" s="303" t="s">
        <v>39</v>
      </c>
      <c r="M34" s="293"/>
      <c r="N34" s="295"/>
      <c r="O34" s="304">
        <f>E34</f>
        <v>0.85709999999999997</v>
      </c>
    </row>
    <row r="35" spans="2:15" x14ac:dyDescent="0.35">
      <c r="B35" s="303" t="s">
        <v>40</v>
      </c>
      <c r="C35" s="293" t="s">
        <v>41</v>
      </c>
      <c r="D35" s="295" t="s">
        <v>42</v>
      </c>
      <c r="E35" s="304">
        <v>0.1429</v>
      </c>
      <c r="F35" s="294"/>
      <c r="G35" s="303" t="s">
        <v>40</v>
      </c>
      <c r="H35" s="293" t="s">
        <v>41</v>
      </c>
      <c r="I35" s="295" t="s">
        <v>42</v>
      </c>
      <c r="J35" s="304">
        <f>E35</f>
        <v>0.1429</v>
      </c>
      <c r="K35" s="294"/>
      <c r="L35" s="303" t="s">
        <v>40</v>
      </c>
      <c r="M35" s="293" t="s">
        <v>41</v>
      </c>
      <c r="N35" s="295" t="s">
        <v>42</v>
      </c>
      <c r="O35" s="304">
        <f>E35</f>
        <v>0.1429</v>
      </c>
    </row>
    <row r="36" spans="2:15" x14ac:dyDescent="0.35">
      <c r="B36" s="305" t="s">
        <v>131</v>
      </c>
      <c r="C36" s="306" t="s">
        <v>37</v>
      </c>
      <c r="D36" s="307" t="s">
        <v>28</v>
      </c>
      <c r="E36" s="308">
        <f>ROUNDDOWN(E31*(1-E35),0)</f>
        <v>3325</v>
      </c>
      <c r="F36" s="294"/>
      <c r="G36" s="305" t="s">
        <v>131</v>
      </c>
      <c r="H36" s="306" t="s">
        <v>37</v>
      </c>
      <c r="I36" s="307" t="s">
        <v>28</v>
      </c>
      <c r="J36" s="308">
        <f>ROUNDDOWN(J31*(1-J35),0)</f>
        <v>1665</v>
      </c>
      <c r="K36" s="294"/>
      <c r="L36" s="305" t="s">
        <v>131</v>
      </c>
      <c r="M36" s="306" t="s">
        <v>37</v>
      </c>
      <c r="N36" s="307" t="s">
        <v>28</v>
      </c>
      <c r="O36" s="308">
        <f>ROUNDDOWN(O31*(1-O35),0)</f>
        <v>1649</v>
      </c>
    </row>
    <row r="38" spans="2:15" x14ac:dyDescent="0.35">
      <c r="B38" s="305" t="s">
        <v>132</v>
      </c>
      <c r="C38" s="306"/>
      <c r="D38" s="307" t="s">
        <v>28</v>
      </c>
      <c r="E38" s="308">
        <f>J38+O38</f>
        <v>3314</v>
      </c>
      <c r="F38" s="294"/>
      <c r="G38" s="305" t="s">
        <v>132</v>
      </c>
      <c r="H38" s="306"/>
      <c r="I38" s="307" t="s">
        <v>28</v>
      </c>
      <c r="J38" s="308">
        <f>ROUNDDOWN(IF(E36&gt;'GS7133- PTDs'!C27,J6*'GS7133- PTDs'!C25,J36),0)</f>
        <v>1665</v>
      </c>
      <c r="K38" s="294"/>
      <c r="L38" s="305" t="s">
        <v>132</v>
      </c>
      <c r="M38" s="306"/>
      <c r="N38" s="307" t="s">
        <v>28</v>
      </c>
      <c r="O38" s="308">
        <f>ROUNDDOWN(IF(E36&gt;'GS7133- PTDs'!C27,O6*'GS7133- PTDs'!C25,'GS7133-ER Calcs'!O36),0)</f>
        <v>1649</v>
      </c>
    </row>
    <row r="40" spans="2:15" x14ac:dyDescent="0.35">
      <c r="B40" s="291" t="s">
        <v>133</v>
      </c>
      <c r="C40" s="294"/>
      <c r="D40" s="294"/>
      <c r="E40" s="297"/>
      <c r="F40" s="294"/>
      <c r="G40" s="291" t="s">
        <v>133</v>
      </c>
      <c r="H40" s="294"/>
      <c r="I40" s="294"/>
      <c r="J40" s="294"/>
      <c r="K40" s="294"/>
      <c r="L40" s="291" t="s">
        <v>133</v>
      </c>
      <c r="M40" s="294"/>
      <c r="N40" s="294"/>
      <c r="O40" s="294"/>
    </row>
    <row r="41" spans="2:15" x14ac:dyDescent="0.35">
      <c r="B41" s="294"/>
      <c r="C41" s="294"/>
      <c r="D41" s="294"/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26"/>
    </row>
    <row r="42" spans="2:15" x14ac:dyDescent="0.35">
      <c r="B42" s="294"/>
      <c r="C42" s="294"/>
      <c r="D42" s="294"/>
      <c r="E42" s="294"/>
      <c r="F42" s="294"/>
      <c r="G42" s="297"/>
      <c r="H42" s="294"/>
      <c r="I42" s="297"/>
      <c r="J42" s="294"/>
      <c r="K42" s="294"/>
      <c r="L42" s="294"/>
      <c r="M42" s="294"/>
      <c r="N42" s="294"/>
      <c r="O42" s="294"/>
    </row>
    <row r="43" spans="2:15" x14ac:dyDescent="0.35">
      <c r="B43" s="294"/>
      <c r="C43" s="294"/>
      <c r="D43" s="294"/>
      <c r="E43" s="294"/>
      <c r="F43" s="294"/>
      <c r="G43" s="297"/>
      <c r="H43" s="294"/>
      <c r="I43" s="294"/>
      <c r="J43" s="294"/>
      <c r="K43" s="294"/>
      <c r="L43" s="294"/>
      <c r="M43" s="294"/>
      <c r="N43" s="294"/>
      <c r="O43" s="294"/>
    </row>
    <row r="44" spans="2:15" x14ac:dyDescent="0.35">
      <c r="B44" s="294"/>
      <c r="C44" s="294"/>
      <c r="D44" s="294"/>
      <c r="E44" s="294"/>
      <c r="F44" s="294"/>
      <c r="G44" s="297"/>
      <c r="H44" s="294"/>
      <c r="I44" s="294"/>
      <c r="J44" s="294"/>
      <c r="K44" s="294"/>
      <c r="L44" s="294"/>
      <c r="M44" s="294"/>
      <c r="N44" s="294"/>
      <c r="O44" s="294"/>
    </row>
    <row r="46" spans="2:15" x14ac:dyDescent="0.35">
      <c r="B46" s="294"/>
      <c r="C46" s="294"/>
      <c r="D46" s="294"/>
      <c r="E46" s="294"/>
      <c r="F46" s="294"/>
      <c r="G46" s="22"/>
      <c r="H46" s="294"/>
      <c r="I46" s="294"/>
      <c r="J46" s="297"/>
      <c r="K46" s="294"/>
      <c r="L46" s="294"/>
      <c r="M46" s="294"/>
      <c r="N46" s="294"/>
      <c r="O46" s="294"/>
    </row>
    <row r="47" spans="2:15" x14ac:dyDescent="0.35">
      <c r="B47" s="294"/>
      <c r="C47" s="294"/>
      <c r="D47" s="294"/>
      <c r="E47" s="294"/>
      <c r="F47" s="294"/>
      <c r="G47" s="294"/>
      <c r="H47" s="294"/>
      <c r="I47" s="294"/>
      <c r="J47" s="294"/>
      <c r="K47" s="22"/>
      <c r="L47" s="294"/>
      <c r="M47" s="294"/>
      <c r="N47" s="294"/>
      <c r="O47" s="294"/>
    </row>
  </sheetData>
  <mergeCells count="18">
    <mergeCell ref="B2:E2"/>
    <mergeCell ref="B4:E4"/>
    <mergeCell ref="B12:E12"/>
    <mergeCell ref="B20:E20"/>
    <mergeCell ref="B26:E26"/>
    <mergeCell ref="G2:J2"/>
    <mergeCell ref="L2:O2"/>
    <mergeCell ref="G4:J4"/>
    <mergeCell ref="G12:J12"/>
    <mergeCell ref="G20:J20"/>
    <mergeCell ref="L12:O12"/>
    <mergeCell ref="L20:O20"/>
    <mergeCell ref="L33:O33"/>
    <mergeCell ref="G26:J26"/>
    <mergeCell ref="B33:E33"/>
    <mergeCell ref="G33:J33"/>
    <mergeCell ref="L4:O4"/>
    <mergeCell ref="L26:O26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67D8FF0EBC1E34CAA966933F5D9F9ED" ma:contentTypeVersion="14" ma:contentTypeDescription="Create a new document." ma:contentTypeScope="" ma:versionID="f214c0ff994e1285d4912ba9996fd456">
  <xsd:schema xmlns:xsd="http://www.w3.org/2001/XMLSchema" xmlns:xs="http://www.w3.org/2001/XMLSchema" xmlns:p="http://schemas.microsoft.com/office/2006/metadata/properties" xmlns:ns1="http://schemas.microsoft.com/sharepoint/v3" xmlns:ns2="8bcd9205-aa71-43b1-82fe-dcc00a36dd04" xmlns:ns3="83a6049c-05c8-4e22-bd03-2c19a5f84a8b" targetNamespace="http://schemas.microsoft.com/office/2006/metadata/properties" ma:root="true" ma:fieldsID="68b46f69ddd47cedc62efeca1d1c1b69" ns1:_="" ns2:_="" ns3:_="">
    <xsd:import namespace="http://schemas.microsoft.com/sharepoint/v3"/>
    <xsd:import namespace="8bcd9205-aa71-43b1-82fe-dcc00a36dd04"/>
    <xsd:import namespace="83a6049c-05c8-4e22-bd03-2c19a5f84a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1:PublishingStartDate" minOccurs="0"/>
                <xsd:element ref="ns1:PublishingExpirationDat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EventHashCode" minOccurs="0"/>
                <xsd:element ref="ns2:MediaServiceGenerationTime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12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13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cd9205-aa71-43b1-82fe-dcc00a36dd0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description="" ma:internalName="MediaServiceAutoTags" ma:readOnly="true">
      <xsd:simpleType>
        <xsd:restriction base="dms:Text"/>
      </xsd:simpleType>
    </xsd:element>
    <xsd:element name="MediaServiceLocation" ma:index="14" nillable="true" ma:displayName="MediaServiceLocation" ma:description="" ma:internalName="MediaServiceLocation" ma:readOnly="true">
      <xsd:simpleType>
        <xsd:restriction base="dms:Text"/>
      </xsd:simpleType>
    </xsd:element>
    <xsd:element name="MediaServiceOCR" ma:index="17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a6049c-05c8-4e22-bd03-2c19a5f84a8b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5EF6CDA0-5B98-4ECF-8489-BA96CA9F3D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EC79889-C78E-42D0-9C01-8D80FB1971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bcd9205-aa71-43b1-82fe-dcc00a36dd04"/>
    <ds:schemaRef ds:uri="83a6049c-05c8-4e22-bd03-2c19a5f84a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54A7179-6B7C-43C0-ABF9-A7E187CEC3B1}">
  <ds:schemaRefs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83a6049c-05c8-4e22-bd03-2c19a5f84a8b"/>
    <ds:schemaRef ds:uri="http://purl.org/dc/terms/"/>
    <ds:schemaRef ds:uri="8bcd9205-aa71-43b1-82fe-dcc00a36dd04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54</vt:i4>
      </vt:variant>
    </vt:vector>
  </HeadingPairs>
  <TitlesOfParts>
    <vt:vector size="54" baseType="lpstr">
      <vt:lpstr>ALL VPAs Summary</vt:lpstr>
      <vt:lpstr>GS7132-Summary</vt:lpstr>
      <vt:lpstr>GS7132-PTDs</vt:lpstr>
      <vt:lpstr>GS7132- ER Calcs</vt:lpstr>
      <vt:lpstr>GS7132-Household List</vt:lpstr>
      <vt:lpstr>GS7132-SDGs Calculations</vt:lpstr>
      <vt:lpstr>GS7133-Summary</vt:lpstr>
      <vt:lpstr>GS7133- PTDs</vt:lpstr>
      <vt:lpstr>GS7133-ER Calcs</vt:lpstr>
      <vt:lpstr>GS7133-Household List</vt:lpstr>
      <vt:lpstr>GS7133-SDGs Calculations</vt:lpstr>
      <vt:lpstr>GS7134-Summary</vt:lpstr>
      <vt:lpstr>GS7134-PTDs</vt:lpstr>
      <vt:lpstr>GS7134-ER Calcs</vt:lpstr>
      <vt:lpstr>GS7134-Household</vt:lpstr>
      <vt:lpstr>GS7134-SDGs Calculations</vt:lpstr>
      <vt:lpstr>GS7135-Summary</vt:lpstr>
      <vt:lpstr>GS7135-PTDs</vt:lpstr>
      <vt:lpstr>GS7135-ER Calcs</vt:lpstr>
      <vt:lpstr>GS7135-Household List</vt:lpstr>
      <vt:lpstr>GS7135-SDGs Calculations</vt:lpstr>
      <vt:lpstr>GS7136-Summary</vt:lpstr>
      <vt:lpstr>GS7136-PTDs</vt:lpstr>
      <vt:lpstr>GS7136-ER Calcs</vt:lpstr>
      <vt:lpstr>GS7136-Household List</vt:lpstr>
      <vt:lpstr>GS7136-SDGs Calculations</vt:lpstr>
      <vt:lpstr>GS7470-Summary</vt:lpstr>
      <vt:lpstr>GS7470-PTDs</vt:lpstr>
      <vt:lpstr>GS7470-ER Calcs</vt:lpstr>
      <vt:lpstr>GS7470-Household List</vt:lpstr>
      <vt:lpstr>GS7470-SDGs Calculations</vt:lpstr>
      <vt:lpstr>GS7471-Summary</vt:lpstr>
      <vt:lpstr>GS7471-PTDs</vt:lpstr>
      <vt:lpstr>GS7471-ER Calcs</vt:lpstr>
      <vt:lpstr>GS7471-Household List</vt:lpstr>
      <vt:lpstr>GS7471-SDGs Calculations</vt:lpstr>
      <vt:lpstr>GS7472-Summary</vt:lpstr>
      <vt:lpstr>GS7472-PTDs</vt:lpstr>
      <vt:lpstr>GS7472-ER Calcs</vt:lpstr>
      <vt:lpstr>GS7472-Household List</vt:lpstr>
      <vt:lpstr>GS7472-SDGs Calculations</vt:lpstr>
      <vt:lpstr>GS7473-Summary</vt:lpstr>
      <vt:lpstr>GS7473-PTDs</vt:lpstr>
      <vt:lpstr>GS7473-ER Calcs</vt:lpstr>
      <vt:lpstr>GS7473-Household List</vt:lpstr>
      <vt:lpstr>GS7473-SDGs Calculations</vt:lpstr>
      <vt:lpstr>GS7474-Summary</vt:lpstr>
      <vt:lpstr>GS7474-PTDs</vt:lpstr>
      <vt:lpstr>GS7474-ER Calcs</vt:lpstr>
      <vt:lpstr>GS7474-Household List</vt:lpstr>
      <vt:lpstr>GS7474- SDGs Calculations</vt:lpstr>
      <vt:lpstr>Maintenance</vt:lpstr>
      <vt:lpstr>Pump Efficiency ALL</vt:lpstr>
      <vt:lpstr>Treatment Capacity BHs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Richard Stone</dc:creator>
  <cp:keywords/>
  <dc:description/>
  <cp:lastModifiedBy>Rachel Brooks</cp:lastModifiedBy>
  <cp:revision/>
  <dcterms:created xsi:type="dcterms:W3CDTF">2016-05-19T12:30:13Z</dcterms:created>
  <dcterms:modified xsi:type="dcterms:W3CDTF">2021-11-09T17:21:24Z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0x010100467D8FF0EBC1E34CAA966933F5D9F9ED</vt:lpwstr>
  </property>
</Properties>
</file>