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aglabalcieris/Desktop/Genel_02062023/Demirer Enerji/Alize ve Camseki/Keltepe/Yeniden Validasyon/"/>
    </mc:Choice>
  </mc:AlternateContent>
  <xr:revisionPtr revIDLastSave="0" documentId="13_ncr:1_{AB302956-5465-8847-A6CF-93BFDB822B86}" xr6:coauthVersionLast="47" xr6:coauthVersionMax="47" xr10:uidLastSave="{00000000-0000-0000-0000-000000000000}"/>
  <bookViews>
    <workbookView xWindow="9980" yWindow="1040" windowWidth="19420" windowHeight="10300" tabRatio="690" xr2:uid="{00000000-000D-0000-FFFF-FFFF00000000}"/>
  </bookViews>
  <sheets>
    <sheet name="Combined Margin EF" sheetId="9" r:id="rId1"/>
  </sheets>
  <calcPr calcId="191029"/>
  <customWorkbookViews>
    <customWorkbookView name="MUGE AFACAN - Personal View" guid="{7C9EA113-D0B2-4FDD-B623-C4E9A99D3E8C}" mergeInterval="0" personalView="1" maximized="1" windowWidth="1596" windowHeight="685" tabRatio="690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9" l="1"/>
  <c r="D20" i="9" s="1"/>
  <c r="M17" i="9"/>
  <c r="M10" i="9"/>
  <c r="I7" i="9"/>
  <c r="I8" i="9"/>
  <c r="E17" i="9"/>
  <c r="E16" i="9"/>
  <c r="E15" i="9"/>
  <c r="E14" i="9"/>
  <c r="E13" i="9"/>
  <c r="D13" i="9" s="1"/>
  <c r="E12" i="9"/>
  <c r="D12" i="9" s="1"/>
  <c r="L19" i="9"/>
  <c r="M16" i="9"/>
  <c r="M15" i="9"/>
  <c r="M14" i="9"/>
  <c r="M13" i="9"/>
  <c r="M12" i="9"/>
  <c r="M11" i="9"/>
  <c r="E18" i="9" l="1"/>
  <c r="E11" i="9"/>
  <c r="D11" i="9" s="1"/>
  <c r="D14" i="9"/>
  <c r="D16" i="9" s="1"/>
  <c r="D18" i="9" s="1"/>
  <c r="D15" i="9"/>
  <c r="D17" i="9" s="1"/>
  <c r="D5" i="9"/>
  <c r="L12" i="9" l="1"/>
  <c r="L13" i="9"/>
  <c r="L14" i="9"/>
  <c r="L15" i="9"/>
  <c r="L16" i="9"/>
  <c r="L11" i="9"/>
  <c r="L10" i="9" l="1"/>
  <c r="L17" i="9"/>
</calcChain>
</file>

<file path=xl/sharedStrings.xml><?xml version="1.0" encoding="utf-8"?>
<sst xmlns="http://schemas.openxmlformats.org/spreadsheetml/2006/main" count="28" uniqueCount="22">
  <si>
    <t>Parameter</t>
  </si>
  <si>
    <t>SI Unit</t>
  </si>
  <si>
    <t>Result</t>
  </si>
  <si>
    <r>
      <t>EF</t>
    </r>
    <r>
      <rPr>
        <sz val="7"/>
        <rFont val="Times New Roman"/>
        <family val="1"/>
        <charset val="162"/>
      </rPr>
      <t>Grid,CM,y</t>
    </r>
  </si>
  <si>
    <t>tCO2/MWh</t>
  </si>
  <si>
    <t>EFGrid,OM,y</t>
  </si>
  <si>
    <t>EFGrid,BM,y</t>
  </si>
  <si>
    <t>https://enerji.gov.tr//Media/Dizin/EVCED/tr/ÇevreVeİklim/İklimDeğişikliği/TUESEmisyonFktr/Belgeler/Bform2020.pdf</t>
  </si>
  <si>
    <t>Electricity Generation (MWh)</t>
  </si>
  <si>
    <t>Annual CO2 Emission Reductions (tCO2)</t>
  </si>
  <si>
    <t>Total (tCO2)</t>
  </si>
  <si>
    <t>Baseline Emission(tCO2)</t>
  </si>
  <si>
    <t>Project Emission(tCO2)</t>
  </si>
  <si>
    <t>Leakage Emission(tCO2)</t>
  </si>
  <si>
    <t>Total CO2 Emission Reuctions (tCO2)</t>
  </si>
  <si>
    <t>Total (MWh)</t>
  </si>
  <si>
    <t>Baseline Emission (MWh)</t>
  </si>
  <si>
    <t>Total Electricity Generation (MWh)</t>
  </si>
  <si>
    <t>10.07.2023-31.12.2023</t>
  </si>
  <si>
    <t>01.01.2030-09.07.2030</t>
  </si>
  <si>
    <t>CP3 Crediting Dates</t>
  </si>
  <si>
    <t>CP3 Crediting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</si>
</sst>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л_в_-;\-* #,##0.00\ _л_в_-;_-* &quot;-&quot;??\ _л_в_-;_-@_-"/>
    <numFmt numFmtId="165" formatCode="#,##0.0"/>
    <numFmt numFmtId="166" formatCode="0.0000"/>
    <numFmt numFmtId="167" formatCode="#,##0.000"/>
    <numFmt numFmtId="168" formatCode="_-* #,##0.0000\ _л_в_-;\-* #,##0.0000\ _л_в_-;_-* &quot;-&quot;??\ _л_в_-;_-@_-"/>
  </numFmts>
  <fonts count="10" x14ac:knownFonts="1">
    <font>
      <sz val="10"/>
      <name val="Arial"/>
      <charset val="204"/>
    </font>
    <font>
      <u/>
      <sz val="10"/>
      <color indexed="12"/>
      <name val="Arial"/>
      <family val="2"/>
      <charset val="162"/>
    </font>
    <font>
      <sz val="10"/>
      <name val="Arial"/>
      <family val="2"/>
      <charset val="162"/>
    </font>
    <font>
      <sz val="12"/>
      <name val="Times New Roman"/>
      <family val="1"/>
      <charset val="162"/>
    </font>
    <font>
      <sz val="7"/>
      <name val="Times New Roman"/>
      <family val="1"/>
      <charset val="162"/>
    </font>
    <font>
      <sz val="10"/>
      <name val="Arial"/>
      <family val="2"/>
      <charset val="162"/>
    </font>
    <font>
      <sz val="11"/>
      <name val="Times New Roman"/>
      <family val="1"/>
    </font>
    <font>
      <sz val="11"/>
      <color theme="1"/>
      <name val="Times New Roman"/>
      <family val="2"/>
      <charset val="162"/>
    </font>
    <font>
      <sz val="11"/>
      <color theme="1"/>
      <name val="Calibri"/>
      <family val="2"/>
      <scheme val="minor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2" fillId="0" borderId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3" fillId="0" borderId="0" xfId="0" applyFont="1"/>
    <xf numFmtId="165" fontId="3" fillId="0" borderId="0" xfId="0" applyNumberFormat="1" applyFont="1"/>
    <xf numFmtId="0" fontId="3" fillId="2" borderId="2" xfId="0" applyFont="1" applyFill="1" applyBorder="1"/>
    <xf numFmtId="0" fontId="3" fillId="0" borderId="2" xfId="0" applyFont="1" applyBorder="1"/>
    <xf numFmtId="3" fontId="3" fillId="0" borderId="2" xfId="0" applyNumberFormat="1" applyFont="1" applyBorder="1"/>
    <xf numFmtId="166" fontId="3" fillId="0" borderId="2" xfId="0" applyNumberFormat="1" applyFont="1" applyBorder="1"/>
    <xf numFmtId="3" fontId="3" fillId="0" borderId="0" xfId="0" applyNumberFormat="1" applyFont="1"/>
    <xf numFmtId="167" fontId="3" fillId="0" borderId="2" xfId="0" applyNumberFormat="1" applyFont="1" applyBorder="1"/>
    <xf numFmtId="168" fontId="1" fillId="0" borderId="0" xfId="7" applyNumberFormat="1" applyAlignment="1" applyProtection="1"/>
    <xf numFmtId="3" fontId="3" fillId="0" borderId="1" xfId="0" applyNumberFormat="1" applyFont="1" applyBorder="1"/>
    <xf numFmtId="167" fontId="9" fillId="0" borderId="0" xfId="0" applyNumberFormat="1" applyFont="1"/>
    <xf numFmtId="14" fontId="6" fillId="0" borderId="0" xfId="0" applyNumberFormat="1" applyFont="1" applyAlignment="1">
      <alignment vertical="top"/>
    </xf>
    <xf numFmtId="14" fontId="3" fillId="0" borderId="0" xfId="0" applyNumberFormat="1" applyFont="1" applyAlignment="1">
      <alignment vertical="top"/>
    </xf>
    <xf numFmtId="0" fontId="9" fillId="2" borderId="3" xfId="14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</cellXfs>
  <cellStyles count="15">
    <cellStyle name="Binlik Ayracı 2" xfId="1" xr:uid="{00000000-0005-0000-0000-000000000000}"/>
    <cellStyle name="Binlik Ayracı 3" xfId="2" xr:uid="{00000000-0005-0000-0000-000001000000}"/>
    <cellStyle name="Comma 2" xfId="3" xr:uid="{00000000-0005-0000-0000-000003000000}"/>
    <cellStyle name="Comma 3" xfId="4" xr:uid="{00000000-0005-0000-0000-000004000000}"/>
    <cellStyle name="Comma 4" xfId="5" xr:uid="{00000000-0005-0000-0000-000005000000}"/>
    <cellStyle name="Comma 5" xfId="6" xr:uid="{00000000-0005-0000-0000-000006000000}"/>
    <cellStyle name="Hyperlink" xfId="7" builtinId="8"/>
    <cellStyle name="Normal" xfId="0" builtinId="0"/>
    <cellStyle name="Normal 2" xfId="8" xr:uid="{00000000-0005-0000-0000-000009000000}"/>
    <cellStyle name="Normal 2 2" xfId="14" xr:uid="{5AD857FD-7957-F140-9A52-A6D115865712}"/>
    <cellStyle name="Normal 3" xfId="9" xr:uid="{00000000-0005-0000-0000-00000A000000}"/>
    <cellStyle name="Normal 4" xfId="10" xr:uid="{00000000-0005-0000-0000-00000B000000}"/>
    <cellStyle name="Percent 2" xfId="11" xr:uid="{00000000-0005-0000-0000-00000C000000}"/>
    <cellStyle name="Yüzde 2" xfId="12" xr:uid="{00000000-0005-0000-0000-00000D000000}"/>
    <cellStyle name="Yüzde 3" xfId="13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B2:M22"/>
  <sheetViews>
    <sheetView tabSelected="1" topLeftCell="A5" workbookViewId="0">
      <selection activeCell="D10" sqref="D10"/>
    </sheetView>
  </sheetViews>
  <sheetFormatPr baseColWidth="10" defaultColWidth="9.1640625" defaultRowHeight="16" x14ac:dyDescent="0.2"/>
  <cols>
    <col min="1" max="1" width="9.1640625" style="1"/>
    <col min="2" max="2" width="19.6640625" style="1" customWidth="1"/>
    <col min="3" max="3" width="15.33203125" style="1" bestFit="1" customWidth="1"/>
    <col min="4" max="4" width="13.1640625" style="1" customWidth="1"/>
    <col min="5" max="5" width="18.1640625" style="1" customWidth="1"/>
    <col min="6" max="6" width="16.5" style="1" customWidth="1"/>
    <col min="7" max="7" width="18.5" style="1" customWidth="1"/>
    <col min="8" max="8" width="10.1640625" style="1" bestFit="1" customWidth="1"/>
    <col min="9" max="10" width="9.1640625" style="1"/>
    <col min="11" max="11" width="22.33203125" style="1" customWidth="1"/>
    <col min="12" max="12" width="18" style="1" customWidth="1"/>
    <col min="13" max="13" width="15.6640625" style="1" bestFit="1" customWidth="1"/>
    <col min="14" max="16384" width="9.1640625" style="1"/>
  </cols>
  <sheetData>
    <row r="2" spans="2:13" x14ac:dyDescent="0.2">
      <c r="B2" s="3" t="s">
        <v>0</v>
      </c>
      <c r="C2" s="3" t="s">
        <v>1</v>
      </c>
      <c r="D2" s="3" t="s">
        <v>2</v>
      </c>
    </row>
    <row r="3" spans="2:13" x14ac:dyDescent="0.2">
      <c r="B3" s="4" t="s">
        <v>5</v>
      </c>
      <c r="C3" s="4" t="s">
        <v>4</v>
      </c>
      <c r="D3" s="4">
        <v>0.74239999999999995</v>
      </c>
      <c r="E3" s="9" t="s">
        <v>7</v>
      </c>
    </row>
    <row r="4" spans="2:13" x14ac:dyDescent="0.2">
      <c r="B4" s="4" t="s">
        <v>6</v>
      </c>
      <c r="C4" s="4" t="s">
        <v>4</v>
      </c>
      <c r="D4" s="4">
        <v>0.36799999999999999</v>
      </c>
      <c r="E4" s="9" t="s">
        <v>7</v>
      </c>
    </row>
    <row r="5" spans="2:13" x14ac:dyDescent="0.2">
      <c r="B5" s="4" t="s">
        <v>3</v>
      </c>
      <c r="C5" s="4" t="s">
        <v>4</v>
      </c>
      <c r="D5" s="6">
        <f>D3*0.75+D4*0.25</f>
        <v>0.64879999999999993</v>
      </c>
      <c r="E5" s="9" t="s">
        <v>7</v>
      </c>
    </row>
    <row r="6" spans="2:13" x14ac:dyDescent="0.2">
      <c r="G6" s="14" t="s">
        <v>20</v>
      </c>
      <c r="H6" s="15"/>
      <c r="I6" s="14" t="s">
        <v>21</v>
      </c>
      <c r="J6" s="15"/>
    </row>
    <row r="7" spans="2:13" x14ac:dyDescent="0.2">
      <c r="B7" s="20" t="s">
        <v>8</v>
      </c>
      <c r="C7" s="20"/>
      <c r="D7" s="11">
        <v>71361.945999999996</v>
      </c>
      <c r="F7" s="2"/>
      <c r="G7" s="12">
        <v>45117</v>
      </c>
      <c r="H7" s="12">
        <v>45291</v>
      </c>
      <c r="I7" s="16">
        <f>(H7-G7)+1</f>
        <v>175</v>
      </c>
      <c r="J7" s="17"/>
    </row>
    <row r="8" spans="2:13" x14ac:dyDescent="0.2">
      <c r="G8" s="13">
        <v>47484</v>
      </c>
      <c r="H8" s="13">
        <v>47673</v>
      </c>
      <c r="I8" s="18">
        <f>(H8-G8)+1</f>
        <v>190</v>
      </c>
      <c r="J8" s="19"/>
    </row>
    <row r="9" spans="2:13" x14ac:dyDescent="0.2">
      <c r="B9" s="20" t="s">
        <v>9</v>
      </c>
      <c r="C9" s="20"/>
      <c r="D9" s="10">
        <f>ROUNDDOWN((D7*D5),0)</f>
        <v>46299</v>
      </c>
      <c r="H9" s="2"/>
      <c r="L9" s="3" t="s">
        <v>15</v>
      </c>
      <c r="M9" s="3" t="s">
        <v>16</v>
      </c>
    </row>
    <row r="10" spans="2:13" x14ac:dyDescent="0.2">
      <c r="D10" s="3" t="s">
        <v>10</v>
      </c>
      <c r="E10" s="3" t="s">
        <v>11</v>
      </c>
      <c r="F10" s="3" t="s">
        <v>12</v>
      </c>
      <c r="G10" s="3" t="s">
        <v>13</v>
      </c>
      <c r="J10" s="22" t="s">
        <v>18</v>
      </c>
      <c r="K10" s="22"/>
      <c r="L10" s="8">
        <f>M10</f>
        <v>34214.631643835615</v>
      </c>
      <c r="M10" s="8">
        <f>D7/365*I7</f>
        <v>34214.631643835615</v>
      </c>
    </row>
    <row r="11" spans="2:13" x14ac:dyDescent="0.2">
      <c r="B11" s="22" t="s">
        <v>18</v>
      </c>
      <c r="C11" s="22"/>
      <c r="D11" s="5">
        <f>E11</f>
        <v>22198</v>
      </c>
      <c r="E11" s="5">
        <f>ROUNDDOWN((D9/365*I7),0)</f>
        <v>22198</v>
      </c>
      <c r="F11" s="4">
        <v>0</v>
      </c>
      <c r="G11" s="4">
        <v>0</v>
      </c>
      <c r="H11" s="2"/>
      <c r="J11" s="21">
        <v>2024</v>
      </c>
      <c r="K11" s="21"/>
      <c r="L11" s="8">
        <f>M11</f>
        <v>71361.945999999996</v>
      </c>
      <c r="M11" s="8">
        <f>D7</f>
        <v>71361.945999999996</v>
      </c>
    </row>
    <row r="12" spans="2:13" x14ac:dyDescent="0.2">
      <c r="B12" s="21">
        <v>2024</v>
      </c>
      <c r="C12" s="21"/>
      <c r="D12" s="5">
        <f>E12</f>
        <v>46299</v>
      </c>
      <c r="E12" s="5">
        <f>ROUNDDOWN(($D$7*D5),0)</f>
        <v>46299</v>
      </c>
      <c r="F12" s="4">
        <v>0</v>
      </c>
      <c r="G12" s="4">
        <v>0</v>
      </c>
      <c r="H12" s="2"/>
      <c r="J12" s="21">
        <v>2025</v>
      </c>
      <c r="K12" s="21"/>
      <c r="L12" s="8">
        <f t="shared" ref="L12:L16" si="0">M12</f>
        <v>71361.945999999996</v>
      </c>
      <c r="M12" s="8">
        <f>D7</f>
        <v>71361.945999999996</v>
      </c>
    </row>
    <row r="13" spans="2:13" x14ac:dyDescent="0.2">
      <c r="B13" s="21">
        <v>2025</v>
      </c>
      <c r="C13" s="21"/>
      <c r="D13" s="5">
        <f t="shared" ref="D13:D17" si="1">E13</f>
        <v>46299</v>
      </c>
      <c r="E13" s="5">
        <f>ROUNDDOWN(($D$7*D5),0)</f>
        <v>46299</v>
      </c>
      <c r="F13" s="4">
        <v>0</v>
      </c>
      <c r="G13" s="4">
        <v>0</v>
      </c>
      <c r="H13" s="2"/>
      <c r="J13" s="21">
        <v>2026</v>
      </c>
      <c r="K13" s="21"/>
      <c r="L13" s="8">
        <f t="shared" si="0"/>
        <v>71361.945999999996</v>
      </c>
      <c r="M13" s="8">
        <f>D7</f>
        <v>71361.945999999996</v>
      </c>
    </row>
    <row r="14" spans="2:13" x14ac:dyDescent="0.2">
      <c r="B14" s="21">
        <v>2026</v>
      </c>
      <c r="C14" s="21"/>
      <c r="D14" s="5">
        <f t="shared" si="1"/>
        <v>46299</v>
      </c>
      <c r="E14" s="5">
        <f>ROUNDDOWN(($D$7*D5),0)</f>
        <v>46299</v>
      </c>
      <c r="F14" s="4">
        <v>0</v>
      </c>
      <c r="G14" s="4">
        <v>0</v>
      </c>
      <c r="H14" s="2"/>
      <c r="J14" s="21">
        <v>2027</v>
      </c>
      <c r="K14" s="21"/>
      <c r="L14" s="8">
        <f t="shared" si="0"/>
        <v>71361.945999999996</v>
      </c>
      <c r="M14" s="8">
        <f>D7</f>
        <v>71361.945999999996</v>
      </c>
    </row>
    <row r="15" spans="2:13" x14ac:dyDescent="0.2">
      <c r="B15" s="21">
        <v>2027</v>
      </c>
      <c r="C15" s="21"/>
      <c r="D15" s="5">
        <f t="shared" si="1"/>
        <v>46299</v>
      </c>
      <c r="E15" s="5">
        <f>ROUNDDOWN(($D$7*D5),0)</f>
        <v>46299</v>
      </c>
      <c r="F15" s="4">
        <v>0</v>
      </c>
      <c r="G15" s="4">
        <v>0</v>
      </c>
      <c r="H15" s="2"/>
      <c r="J15" s="21">
        <v>2028</v>
      </c>
      <c r="K15" s="21"/>
      <c r="L15" s="8">
        <f t="shared" si="0"/>
        <v>71361.945999999996</v>
      </c>
      <c r="M15" s="8">
        <f>D7</f>
        <v>71361.945999999996</v>
      </c>
    </row>
    <row r="16" spans="2:13" x14ac:dyDescent="0.2">
      <c r="B16" s="21">
        <v>2028</v>
      </c>
      <c r="C16" s="21"/>
      <c r="D16" s="5">
        <f t="shared" si="1"/>
        <v>46299</v>
      </c>
      <c r="E16" s="5">
        <f>ROUNDDOWN(($D$7*D5),0)</f>
        <v>46299</v>
      </c>
      <c r="F16" s="4">
        <v>0</v>
      </c>
      <c r="G16" s="4">
        <v>0</v>
      </c>
      <c r="H16" s="2"/>
      <c r="J16" s="21">
        <v>2029</v>
      </c>
      <c r="K16" s="21"/>
      <c r="L16" s="8">
        <f t="shared" si="0"/>
        <v>71361.945999999996</v>
      </c>
      <c r="M16" s="8">
        <f>D7</f>
        <v>71361.945999999996</v>
      </c>
    </row>
    <row r="17" spans="2:13" x14ac:dyDescent="0.2">
      <c r="B17" s="21">
        <v>2029</v>
      </c>
      <c r="C17" s="21"/>
      <c r="D17" s="5">
        <f t="shared" si="1"/>
        <v>46299</v>
      </c>
      <c r="E17" s="5">
        <f>ROUNDDOWN(($D$7*D5),0)</f>
        <v>46299</v>
      </c>
      <c r="F17" s="4">
        <v>0</v>
      </c>
      <c r="G17" s="4">
        <v>0</v>
      </c>
      <c r="H17" s="2"/>
      <c r="J17" s="21" t="s">
        <v>19</v>
      </c>
      <c r="K17" s="21"/>
      <c r="L17" s="8">
        <f>M17</f>
        <v>37147.314356164381</v>
      </c>
      <c r="M17" s="8">
        <f>D7/365*I8</f>
        <v>37147.314356164381</v>
      </c>
    </row>
    <row r="18" spans="2:13" x14ac:dyDescent="0.2">
      <c r="B18" s="21" t="s">
        <v>19</v>
      </c>
      <c r="C18" s="21"/>
      <c r="D18" s="5">
        <f>E18</f>
        <v>24100.849315068492</v>
      </c>
      <c r="E18" s="5">
        <f>((D9/365*I8))</f>
        <v>24100.849315068492</v>
      </c>
      <c r="F18" s="4">
        <v>0</v>
      </c>
      <c r="G18" s="4">
        <v>0</v>
      </c>
      <c r="H18" s="2"/>
    </row>
    <row r="19" spans="2:13" x14ac:dyDescent="0.2">
      <c r="J19" s="20" t="s">
        <v>17</v>
      </c>
      <c r="K19" s="20"/>
      <c r="L19" s="8">
        <f>L15*7</f>
        <v>499533.62199999997</v>
      </c>
    </row>
    <row r="20" spans="2:13" x14ac:dyDescent="0.2">
      <c r="B20" s="20" t="s">
        <v>14</v>
      </c>
      <c r="C20" s="20"/>
      <c r="D20" s="7">
        <f>D9*7</f>
        <v>324093</v>
      </c>
      <c r="E20" s="7"/>
      <c r="F20" s="7"/>
      <c r="G20" s="7"/>
    </row>
    <row r="21" spans="2:13" x14ac:dyDescent="0.2">
      <c r="E21" s="7"/>
    </row>
    <row r="22" spans="2:13" x14ac:dyDescent="0.2">
      <c r="D22" s="7"/>
    </row>
  </sheetData>
  <customSheetViews>
    <customSheetView guid="{7C9EA113-D0B2-4FDD-B623-C4E9A99D3E8C}">
      <selection activeCell="D5" sqref="D5"/>
      <pageMargins left="0.7" right="0.7" top="0.75" bottom="0.75" header="0.3" footer="0.3"/>
      <pageSetup paperSize="9" orientation="portrait" horizontalDpi="300" verticalDpi="300"/>
    </customSheetView>
  </customSheetViews>
  <mergeCells count="24">
    <mergeCell ref="J19:K19"/>
    <mergeCell ref="J15:K15"/>
    <mergeCell ref="J16:K16"/>
    <mergeCell ref="J17:K17"/>
    <mergeCell ref="J10:K10"/>
    <mergeCell ref="J11:K11"/>
    <mergeCell ref="J12:K12"/>
    <mergeCell ref="J13:K13"/>
    <mergeCell ref="J14:K14"/>
    <mergeCell ref="B9:C9"/>
    <mergeCell ref="B20:C20"/>
    <mergeCell ref="B14:C14"/>
    <mergeCell ref="B13:C13"/>
    <mergeCell ref="B12:C12"/>
    <mergeCell ref="B11:C11"/>
    <mergeCell ref="B17:C17"/>
    <mergeCell ref="B18:C18"/>
    <mergeCell ref="B15:C15"/>
    <mergeCell ref="B16:C16"/>
    <mergeCell ref="G6:H6"/>
    <mergeCell ref="I6:J6"/>
    <mergeCell ref="I7:J7"/>
    <mergeCell ref="I8:J8"/>
    <mergeCell ref="B7:C7"/>
  </mergeCells>
  <pageMargins left="0.7" right="0.7" top="0.75" bottom="0.75" header="0.3" footer="0.3"/>
  <pageSetup paperSize="9" orientation="portrait" horizontalDpi="300" verticalDpi="300"/>
  <headerFooter>
    <oddFooter>&amp;R&amp;"microsoft sans serif,Regular"Diğer</oddFooter>
    <evenFooter>&amp;R&amp;"microsoft sans serif,Regular"Diğer</evenFooter>
    <firstFooter>&amp;R&amp;"microsoft sans serif,Regular"Diğer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Margin EF</vt:lpstr>
    </vt:vector>
  </TitlesOfParts>
  <Manager/>
  <Company>Ruzgar Danismanlik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Cagla Balci Eris</dc:creator>
  <cp:keywords>Diğer</cp:keywords>
  <dc:description/>
  <cp:lastModifiedBy>Cagla Balci Eris</cp:lastModifiedBy>
  <cp:lastPrinted>2010-04-24T07:59:55Z</cp:lastPrinted>
  <dcterms:created xsi:type="dcterms:W3CDTF">2008-05-07T10:53:11Z</dcterms:created>
  <dcterms:modified xsi:type="dcterms:W3CDTF">2023-06-07T21:07:44Z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32c3cbaf-6d7e-44fd-9fdf-ec164940d0d9</vt:lpwstr>
  </property>
  <property fmtid="{D5CDD505-2E9C-101B-9397-08002B2CF9AE}" pid="3" name="ENJSiniflandirma">
    <vt:lpwstr>Diğer</vt:lpwstr>
  </property>
</Properties>
</file>