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G:\Drive'ım\Sekans Tüm Dosyalar\Carbon\Iltek Enerji\Projeler\Killik WPP\Revalidasyon\GS Application\Review\"/>
    </mc:Choice>
  </mc:AlternateContent>
  <xr:revisionPtr revIDLastSave="0" documentId="8_{95BAE741-E261-4AA0-932E-2F3DD6143CA8}" xr6:coauthVersionLast="47" xr6:coauthVersionMax="47" xr10:uidLastSave="{00000000-0000-0000-0000-000000000000}"/>
  <bookViews>
    <workbookView xWindow="-120" yWindow="-120" windowWidth="20730" windowHeight="11160" tabRatio="690"/>
  </bookViews>
  <sheets>
    <sheet name="Combined Margin EF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9" l="1"/>
  <c r="D8" i="9"/>
  <c r="D11" i="9"/>
  <c r="E13" i="9"/>
  <c r="D13" i="9"/>
  <c r="E15" i="9"/>
  <c r="D15" i="9"/>
  <c r="E16" i="9"/>
  <c r="D16" i="9"/>
  <c r="E17" i="9"/>
  <c r="D17" i="9"/>
  <c r="E18" i="9"/>
  <c r="D18" i="9"/>
  <c r="E19" i="9"/>
  <c r="D19" i="9"/>
  <c r="E14" i="9"/>
  <c r="D14" i="9"/>
  <c r="B15" i="9"/>
  <c r="B16" i="9"/>
  <c r="B17" i="9"/>
  <c r="B18" i="9"/>
  <c r="B19" i="9"/>
  <c r="E20" i="9"/>
  <c r="D20" i="9"/>
  <c r="D22" i="9"/>
</calcChain>
</file>

<file path=xl/sharedStrings.xml><?xml version="1.0" encoding="utf-8"?>
<sst xmlns="http://schemas.openxmlformats.org/spreadsheetml/2006/main" count="25" uniqueCount="21">
  <si>
    <t>Total</t>
  </si>
  <si>
    <t>Parameter</t>
  </si>
  <si>
    <t>Result</t>
  </si>
  <si>
    <t>tCO2/MWh</t>
  </si>
  <si>
    <t>Electricity Generation</t>
  </si>
  <si>
    <t>Annual CO2 Emission Reductions</t>
  </si>
  <si>
    <t>Baseline Emission</t>
  </si>
  <si>
    <t>Project Emission</t>
  </si>
  <si>
    <t>Leakage Emission</t>
  </si>
  <si>
    <t xml:space="preserve"> Unit</t>
  </si>
  <si>
    <t>EFGrid,CM,y</t>
  </si>
  <si>
    <t xml:space="preserve">Total CO2 Emission Reductions </t>
  </si>
  <si>
    <t>EFGrid,OM,y</t>
  </si>
  <si>
    <t>EFGrid,BM,y</t>
  </si>
  <si>
    <t>13.10.2018-31.12.2018</t>
  </si>
  <si>
    <t>01.01.2025-12.10.2025</t>
  </si>
  <si>
    <t xml:space="preserve">BEy = EGPJ,y × EFgrid,y </t>
  </si>
  <si>
    <t>tCO3</t>
  </si>
  <si>
    <t>ERy = BEy - Pey - LEy</t>
  </si>
  <si>
    <t>tCO2</t>
  </si>
  <si>
    <t>Bilgi_Formu_Web_Sitesi_2019_202110071443.pdf (enerji.gov.tr)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</si>
</sst>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72" formatCode="_-* #,##0.00\ _T_R_Y_-;\-* #,##0.00\ _T_R_Y_-;_-* &quot;-&quot;??\ _T_R_Y_-;_-@_-"/>
    <numFmt numFmtId="174" formatCode="_-* #,##0.00\ _л_в_-;\-* #,##0.00\ _л_в_-;_-* &quot;-&quot;??\ _л_в_-;_-@_-"/>
    <numFmt numFmtId="175" formatCode="0.0"/>
    <numFmt numFmtId="176" formatCode="#,##0.0"/>
    <numFmt numFmtId="177" formatCode="0.0000"/>
    <numFmt numFmtId="185" formatCode="_-* #,##0\ _л_в_-;\-* #,##0\ _л_в_-;_-* &quot;-&quot;??\ _л_в_-;_-@_-"/>
    <numFmt numFmtId="187" formatCode="_-* #,##0.0_-;\-* #,##0.0_-;_-* &quot;-&quot;?_-;_-@_-"/>
  </numFmts>
  <fonts count="12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venir Book"/>
    </font>
    <font>
      <sz val="11"/>
      <color theme="1"/>
      <name val="Times New Roman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74" fontId="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5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/>
    <xf numFmtId="0" fontId="3" fillId="0" borderId="0"/>
    <xf numFmtId="0" fontId="10" fillId="0" borderId="0"/>
    <xf numFmtId="9" fontId="9" fillId="0" borderId="0" applyFont="0" applyFill="0" applyBorder="0" applyAlignment="0" applyProtection="0"/>
    <xf numFmtId="174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76" fontId="4" fillId="0" borderId="0" xfId="0" applyNumberFormat="1" applyFont="1"/>
    <xf numFmtId="176" fontId="4" fillId="0" borderId="0" xfId="0" applyNumberFormat="1" applyFont="1" applyFill="1"/>
    <xf numFmtId="0" fontId="4" fillId="0" borderId="0" xfId="0" applyFont="1" applyFill="1"/>
    <xf numFmtId="3" fontId="4" fillId="0" borderId="0" xfId="0" applyNumberFormat="1" applyFont="1"/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6" fillId="0" borderId="1" xfId="0" applyFont="1" applyBorder="1"/>
    <xf numFmtId="177" fontId="6" fillId="0" borderId="1" xfId="0" applyNumberFormat="1" applyFont="1" applyBorder="1"/>
    <xf numFmtId="185" fontId="6" fillId="0" borderId="1" xfId="14" applyNumberFormat="1" applyFont="1" applyBorder="1"/>
    <xf numFmtId="3" fontId="6" fillId="0" borderId="0" xfId="0" applyNumberFormat="1" applyFont="1"/>
    <xf numFmtId="3" fontId="6" fillId="0" borderId="2" xfId="0" applyNumberFormat="1" applyFont="1" applyBorder="1"/>
    <xf numFmtId="0" fontId="6" fillId="0" borderId="0" xfId="0" applyFont="1" applyFill="1"/>
    <xf numFmtId="3" fontId="6" fillId="0" borderId="1" xfId="0" applyNumberFormat="1" applyFont="1" applyBorder="1"/>
    <xf numFmtId="176" fontId="6" fillId="0" borderId="1" xfId="0" applyNumberFormat="1" applyFont="1" applyBorder="1"/>
    <xf numFmtId="0" fontId="6" fillId="0" borderId="1" xfId="0" applyFont="1" applyFill="1" applyBorder="1"/>
    <xf numFmtId="174" fontId="4" fillId="0" borderId="0" xfId="14" applyFont="1" applyFill="1"/>
    <xf numFmtId="185" fontId="4" fillId="0" borderId="0" xfId="14" applyNumberFormat="1" applyFont="1"/>
    <xf numFmtId="43" fontId="4" fillId="0" borderId="0" xfId="0" applyNumberFormat="1" applyFont="1" applyFill="1"/>
    <xf numFmtId="185" fontId="6" fillId="0" borderId="0" xfId="0" applyNumberFormat="1" applyFont="1"/>
    <xf numFmtId="187" fontId="6" fillId="0" borderId="0" xfId="0" applyNumberFormat="1" applyFont="1"/>
    <xf numFmtId="3" fontId="4" fillId="0" borderId="0" xfId="0" applyNumberFormat="1" applyFont="1" applyFill="1"/>
    <xf numFmtId="175" fontId="4" fillId="0" borderId="0" xfId="0" applyNumberFormat="1" applyFont="1" applyFill="1"/>
    <xf numFmtId="0" fontId="8" fillId="0" borderId="1" xfId="0" applyFont="1" applyBorder="1"/>
    <xf numFmtId="0" fontId="8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/>
    </xf>
    <xf numFmtId="185" fontId="6" fillId="0" borderId="1" xfId="14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8" applyAlignment="1" applyProtection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center"/>
    </xf>
  </cellXfs>
  <cellStyles count="17">
    <cellStyle name="Binlik Ayracı 2" xfId="1"/>
    <cellStyle name="Binlik Ayracı 3" xfId="2"/>
    <cellStyle name="Comma 2" xfId="3"/>
    <cellStyle name="Comma 3" xfId="4"/>
    <cellStyle name="Comma 4" xfId="5"/>
    <cellStyle name="Comma 5" xfId="6"/>
    <cellStyle name="Comma 6" xfId="7"/>
    <cellStyle name="Köprü" xfId="8" builtinId="8"/>
    <cellStyle name="Normal" xfId="0" builtinId="0"/>
    <cellStyle name="Normal 2" xfId="9"/>
    <cellStyle name="Normal 3" xfId="10"/>
    <cellStyle name="Normal 4" xfId="11"/>
    <cellStyle name="Normal 5" xfId="12"/>
    <cellStyle name="Percent 2" xfId="13"/>
    <cellStyle name="Virgül" xfId="14" builtinId="3"/>
    <cellStyle name="Yüzde 2" xfId="15"/>
    <cellStyle name="Yüzde 3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nerji.enerji.gov.tr/Media/Dizin/BHIM/tr/Duyurular/Bilgi_Formu_Web_Sitesi_2019_202110071443.pdf" TargetMode="External"/><Relationship Id="rId1" Type="http://schemas.openxmlformats.org/officeDocument/2006/relationships/hyperlink" Target="https://enerji.enerji.gov.tr/Media/Dizin/BHIM/tr/Duyurular/Bilgi_Formu_Web_Sitesi_2019_2021100714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J24"/>
  <sheetViews>
    <sheetView showGridLines="0" tabSelected="1" workbookViewId="0">
      <selection activeCell="F13" sqref="F13"/>
    </sheetView>
  </sheetViews>
  <sheetFormatPr defaultRowHeight="15.75"/>
  <cols>
    <col min="1" max="1" width="9.140625" style="1"/>
    <col min="2" max="2" width="26.28515625" style="1" customWidth="1"/>
    <col min="3" max="3" width="15.28515625" style="1" bestFit="1" customWidth="1"/>
    <col min="4" max="4" width="13.42578125" style="1" customWidth="1"/>
    <col min="5" max="5" width="21.5703125" style="1" customWidth="1"/>
    <col min="6" max="7" width="19.28515625" style="1" customWidth="1"/>
    <col min="8" max="8" width="9.140625" style="1"/>
    <col min="9" max="9" width="16" style="1" bestFit="1" customWidth="1"/>
    <col min="10" max="10" width="14.85546875" style="1" bestFit="1" customWidth="1"/>
    <col min="11" max="16384" width="9.140625" style="1"/>
  </cols>
  <sheetData>
    <row r="1" spans="2:10">
      <c r="B1" s="6"/>
      <c r="C1" s="6"/>
      <c r="D1" s="6"/>
      <c r="E1" s="6"/>
      <c r="F1" s="6"/>
      <c r="G1" s="6"/>
    </row>
    <row r="2" spans="2:10">
      <c r="B2" s="7" t="s">
        <v>1</v>
      </c>
      <c r="C2" s="7" t="s">
        <v>9</v>
      </c>
      <c r="D2" s="7" t="s">
        <v>2</v>
      </c>
      <c r="E2" s="20"/>
      <c r="F2" s="6"/>
      <c r="G2" s="6"/>
    </row>
    <row r="3" spans="2:10">
      <c r="B3" s="8" t="s">
        <v>12</v>
      </c>
      <c r="C3" s="8" t="s">
        <v>3</v>
      </c>
      <c r="D3" s="24">
        <v>0.7258</v>
      </c>
      <c r="E3" s="29" t="s">
        <v>20</v>
      </c>
      <c r="F3" s="6"/>
      <c r="G3" s="6"/>
    </row>
    <row r="4" spans="2:10">
      <c r="B4" s="8" t="s">
        <v>13</v>
      </c>
      <c r="C4" s="8" t="s">
        <v>3</v>
      </c>
      <c r="D4" s="24">
        <v>0.4153</v>
      </c>
      <c r="E4" s="29" t="s">
        <v>20</v>
      </c>
      <c r="F4" s="6"/>
      <c r="G4" s="6"/>
    </row>
    <row r="5" spans="2:10">
      <c r="B5" s="8" t="s">
        <v>10</v>
      </c>
      <c r="C5" s="8" t="s">
        <v>3</v>
      </c>
      <c r="D5" s="9">
        <v>0.6482</v>
      </c>
      <c r="E5" s="29" t="s">
        <v>20</v>
      </c>
      <c r="F5" s="6"/>
      <c r="G5" s="21"/>
      <c r="I5" s="18"/>
    </row>
    <row r="6" spans="2:10">
      <c r="B6" s="6"/>
      <c r="C6" s="6"/>
      <c r="D6" s="6"/>
      <c r="E6" s="6"/>
      <c r="F6" s="20"/>
      <c r="G6" s="11"/>
      <c r="I6" s="18"/>
    </row>
    <row r="7" spans="2:10">
      <c r="B7" s="25" t="s">
        <v>16</v>
      </c>
      <c r="C7" s="26" t="s">
        <v>17</v>
      </c>
      <c r="D7" s="27">
        <f>ROUNDDOWN(D9*D5,0)</f>
        <v>55523</v>
      </c>
      <c r="E7" s="28">
        <v>1</v>
      </c>
      <c r="F7" s="20"/>
      <c r="G7" s="11"/>
      <c r="I7" s="18"/>
    </row>
    <row r="8" spans="2:10">
      <c r="B8" s="25" t="s">
        <v>18</v>
      </c>
      <c r="C8" s="26" t="s">
        <v>19</v>
      </c>
      <c r="D8" s="10">
        <f>D7-0-0</f>
        <v>55523</v>
      </c>
      <c r="E8" s="28">
        <v>2</v>
      </c>
      <c r="F8" s="20"/>
      <c r="G8" s="11"/>
      <c r="I8" s="18"/>
    </row>
    <row r="9" spans="2:10">
      <c r="B9" s="32" t="s">
        <v>4</v>
      </c>
      <c r="C9" s="33"/>
      <c r="D9" s="10">
        <v>85657.5</v>
      </c>
      <c r="E9" s="20"/>
      <c r="F9" s="11"/>
      <c r="G9" s="20"/>
    </row>
    <row r="10" spans="2:10">
      <c r="B10" s="6"/>
      <c r="C10" s="6"/>
      <c r="D10" s="6"/>
      <c r="E10" s="6"/>
      <c r="F10" s="6"/>
      <c r="G10" s="6"/>
    </row>
    <row r="11" spans="2:10">
      <c r="B11" s="32" t="s">
        <v>5</v>
      </c>
      <c r="C11" s="33"/>
      <c r="D11" s="12">
        <f>ROUNDDOWN((D9*D5),0)</f>
        <v>55523</v>
      </c>
      <c r="E11" s="6"/>
      <c r="F11" s="13"/>
      <c r="G11" s="13"/>
      <c r="H11" s="3"/>
      <c r="I11" s="4"/>
      <c r="J11" s="17"/>
    </row>
    <row r="12" spans="2:10">
      <c r="B12" s="6"/>
      <c r="C12" s="6"/>
      <c r="D12" s="7" t="s">
        <v>0</v>
      </c>
      <c r="E12" s="7" t="s">
        <v>6</v>
      </c>
      <c r="F12" s="7" t="s">
        <v>7</v>
      </c>
      <c r="G12" s="7" t="s">
        <v>8</v>
      </c>
      <c r="H12" s="4"/>
      <c r="I12" s="22"/>
      <c r="J12" s="3"/>
    </row>
    <row r="13" spans="2:10">
      <c r="B13" s="34" t="s">
        <v>14</v>
      </c>
      <c r="C13" s="34"/>
      <c r="D13" s="14">
        <f t="shared" ref="D13:D19" si="0">ROUNDDOWN(SUM(E13:G13),0)</f>
        <v>12017</v>
      </c>
      <c r="E13" s="15">
        <f>(D11/365)*79</f>
        <v>12017.306849315068</v>
      </c>
      <c r="F13" s="16">
        <v>0</v>
      </c>
      <c r="G13" s="16">
        <v>0</v>
      </c>
      <c r="H13" s="3"/>
      <c r="I13" s="17"/>
      <c r="J13" s="4"/>
    </row>
    <row r="14" spans="2:10">
      <c r="B14" s="30">
        <v>2019</v>
      </c>
      <c r="C14" s="31"/>
      <c r="D14" s="14">
        <f t="shared" si="0"/>
        <v>55523</v>
      </c>
      <c r="E14" s="15">
        <f t="shared" ref="E14:E19" si="1">$D$9*$D$5</f>
        <v>55523.191500000001</v>
      </c>
      <c r="F14" s="16">
        <v>0</v>
      </c>
      <c r="G14" s="16">
        <v>0</v>
      </c>
      <c r="H14" s="3"/>
      <c r="I14" s="4"/>
      <c r="J14" s="19"/>
    </row>
    <row r="15" spans="2:10">
      <c r="B15" s="30">
        <f>B14+1</f>
        <v>2020</v>
      </c>
      <c r="C15" s="31"/>
      <c r="D15" s="14">
        <f t="shared" si="0"/>
        <v>55523</v>
      </c>
      <c r="E15" s="15">
        <f t="shared" si="1"/>
        <v>55523.191500000001</v>
      </c>
      <c r="F15" s="16">
        <v>0</v>
      </c>
      <c r="G15" s="16">
        <v>0</v>
      </c>
      <c r="H15" s="3"/>
      <c r="I15" s="23"/>
      <c r="J15" s="4"/>
    </row>
    <row r="16" spans="2:10">
      <c r="B16" s="30">
        <f>B15+1</f>
        <v>2021</v>
      </c>
      <c r="C16" s="31"/>
      <c r="D16" s="14">
        <f t="shared" si="0"/>
        <v>55523</v>
      </c>
      <c r="E16" s="15">
        <f t="shared" si="1"/>
        <v>55523.191500000001</v>
      </c>
      <c r="F16" s="8">
        <v>0</v>
      </c>
      <c r="G16" s="8">
        <v>0</v>
      </c>
      <c r="H16" s="3"/>
      <c r="J16" s="2"/>
    </row>
    <row r="17" spans="2:9">
      <c r="B17" s="30">
        <f>B16+1</f>
        <v>2022</v>
      </c>
      <c r="C17" s="31"/>
      <c r="D17" s="14">
        <f t="shared" si="0"/>
        <v>55523</v>
      </c>
      <c r="E17" s="15">
        <f t="shared" si="1"/>
        <v>55523.191500000001</v>
      </c>
      <c r="F17" s="8">
        <v>0</v>
      </c>
      <c r="G17" s="8">
        <v>0</v>
      </c>
      <c r="H17" s="3"/>
      <c r="I17" s="5"/>
    </row>
    <row r="18" spans="2:9">
      <c r="B18" s="30">
        <f>B17+1</f>
        <v>2023</v>
      </c>
      <c r="C18" s="31"/>
      <c r="D18" s="14">
        <f t="shared" si="0"/>
        <v>55523</v>
      </c>
      <c r="E18" s="15">
        <f t="shared" si="1"/>
        <v>55523.191500000001</v>
      </c>
      <c r="F18" s="8">
        <v>0</v>
      </c>
      <c r="G18" s="8">
        <v>0</v>
      </c>
      <c r="H18" s="3"/>
    </row>
    <row r="19" spans="2:9">
      <c r="B19" s="30">
        <f>B18+1</f>
        <v>2024</v>
      </c>
      <c r="C19" s="31"/>
      <c r="D19" s="14">
        <f t="shared" si="0"/>
        <v>55523</v>
      </c>
      <c r="E19" s="15">
        <f t="shared" si="1"/>
        <v>55523.191500000001</v>
      </c>
      <c r="F19" s="8">
        <v>0</v>
      </c>
      <c r="G19" s="8">
        <v>0</v>
      </c>
      <c r="H19" s="3"/>
    </row>
    <row r="20" spans="2:9">
      <c r="B20" s="30" t="s">
        <v>15</v>
      </c>
      <c r="C20" s="31"/>
      <c r="D20" s="14">
        <f>ROUNDDOWN(SUM(E20:G20),0)</f>
        <v>43505</v>
      </c>
      <c r="E20" s="15">
        <f>(D11/365)*(365-79)</f>
        <v>43505.693150684929</v>
      </c>
      <c r="F20" s="8">
        <v>0</v>
      </c>
      <c r="G20" s="8">
        <v>0</v>
      </c>
      <c r="H20" s="3"/>
    </row>
    <row r="21" spans="2:9">
      <c r="B21" s="6"/>
      <c r="C21" s="6"/>
      <c r="D21" s="6"/>
      <c r="E21" s="6"/>
      <c r="F21" s="6"/>
      <c r="G21" s="6"/>
    </row>
    <row r="22" spans="2:9">
      <c r="B22" s="32" t="s">
        <v>11</v>
      </c>
      <c r="C22" s="33"/>
      <c r="D22" s="11">
        <f>ROUNDDOWN(SUM(D13:D20),0)</f>
        <v>388660</v>
      </c>
      <c r="E22" s="11"/>
      <c r="F22" s="6"/>
      <c r="G22" s="6"/>
    </row>
    <row r="23" spans="2:9">
      <c r="F23" s="5"/>
      <c r="I23" s="5"/>
    </row>
    <row r="24" spans="2:9">
      <c r="D24" s="5"/>
      <c r="I24" s="5"/>
    </row>
  </sheetData>
  <mergeCells count="11">
    <mergeCell ref="B17:C17"/>
    <mergeCell ref="B18:C18"/>
    <mergeCell ref="B19:C19"/>
    <mergeCell ref="B9:C9"/>
    <mergeCell ref="B11:C11"/>
    <mergeCell ref="B22:C22"/>
    <mergeCell ref="B16:C16"/>
    <mergeCell ref="B15:C15"/>
    <mergeCell ref="B14:C14"/>
    <mergeCell ref="B13:C13"/>
    <mergeCell ref="B20:C20"/>
  </mergeCells>
  <hyperlinks>
    <hyperlink ref="E3" r:id="rId1" display="https://enerji.enerji.gov.tr/Media/Dizin/BHIM/tr/Duyurular/Bilgi_Formu_Web_Sitesi_2019_202110071443.pdf"/>
    <hyperlink ref="E4:E5" r:id="rId2" display="https://enerji.enerji.gov.tr/Media/Dizin/BHIM/tr/Duyurular/Bilgi_Formu_Web_Sitesi_2019_202110071443.pdf"/>
  </hyperlinks>
  <pageMargins left="0.75" right="0.75" top="1" bottom="1" header="0.3" footer="0.3"/>
  <pageSetup paperSize="9" orientation="portrait" horizontalDpi="300" verticalDpi="300" r:id="rId3"/>
  <headerFooter>
    <oddFooter>&amp;R&amp;"microsoft sans serif,Regular"Diğer</oddFooter>
    <evenFooter>&amp;R&amp;"microsoft sans serif,Regular"Diğer</evenFooter>
    <firstFooter>&amp;R&amp;"microsoft sans serif,Regular"Diğer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Combined Margin EF</vt:lpstr>
    </vt:vector>
  </TitlesOfParts>
  <Company>Ruzgar Danismanlik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Sila Kilic</dc:creator>
  <cp:keywords>Di€er, Kisisel</cp:keywords>
  <cp:lastModifiedBy>Sila Kilic</cp:lastModifiedBy>
  <cp:lastPrinted>2010-04-24T07:59:55Z</cp:lastPrinted>
  <dcterms:created xsi:type="dcterms:W3CDTF">2008-05-07T10:53:11Z</dcterms:created>
  <dcterms:modified xsi:type="dcterms:W3CDTF">2022-04-26T15:16:48Z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32c3cbaf-6d7e-44fd-9fdf-ec164940d0d9</vt:lpwstr>
  </property>
  <property fmtid="{D5CDD505-2E9C-101B-9397-08002B2CF9AE}" pid="3" name="ENJSiniflandirma">
    <vt:lpwstr>Kisisel</vt:lpwstr>
  </property>
  <property fmtid="{D5CDD505-2E9C-101B-9397-08002B2CF9AE}" pid="4" name="DLP">
    <vt:lpwstr>97O6613795xN2va</vt:lpwstr>
  </property>
</Properties>
</file>