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Z:\Shared with Me\Bibhushita Ghose_ Ongoing Projects\Renew Power GS\GVVAL 100 &amp; GVVER 106\DOE &amp; Secretariat Submission\"/>
    </mc:Choice>
  </mc:AlternateContent>
  <xr:revisionPtr revIDLastSave="0" documentId="13_ncr:1_{C4B87364-4A18-4172-8F9A-4896B2FDB335}" xr6:coauthVersionLast="47" xr6:coauthVersionMax="47" xr10:uidLastSave="{00000000-0000-0000-0000-000000000000}"/>
  <bookViews>
    <workbookView xWindow="-108" yWindow="-108" windowWidth="23256" windowHeight="12456"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8" i="11" l="1"/>
  <c r="E58" i="11"/>
  <c r="B58" i="11"/>
  <c r="B36" i="11"/>
  <c r="AM30" i="11" a="1"/>
  <c r="AM30" i="11" s="1"/>
  <c r="AI30" i="11" a="1"/>
  <c r="AI30" i="11" s="1"/>
  <c r="AE30" i="11"/>
  <c r="AE40" i="11" s="1"/>
  <c r="AE30" i="11" a="1"/>
  <c r="AA30" i="11" a="1"/>
  <c r="AA30" i="11" s="1"/>
  <c r="W30" i="11" a="1"/>
  <c r="W30" i="11" s="1"/>
  <c r="S30" i="11" a="1"/>
  <c r="S30" i="11" s="1"/>
  <c r="O30" i="11" a="1"/>
  <c r="O30" i="11" s="1"/>
  <c r="K30" i="11" a="1"/>
  <c r="K30" i="11" s="1"/>
  <c r="G30" i="11" a="1"/>
  <c r="G30" i="11" s="1"/>
  <c r="C30" i="11" a="1"/>
  <c r="C30" i="11" s="1"/>
  <c r="B27" i="11"/>
  <c r="AD27" i="11" s="1"/>
  <c r="Z26" i="11"/>
  <c r="N26" i="11"/>
  <c r="J26" i="11"/>
  <c r="B26" i="11"/>
  <c r="V24" i="11"/>
  <c r="R24" i="11"/>
  <c r="B24" i="11"/>
  <c r="N24" i="11" s="1"/>
  <c r="AD23" i="11"/>
  <c r="Z23" i="11"/>
  <c r="J23" i="11"/>
  <c r="B23" i="11"/>
  <c r="V23" i="11" s="1"/>
  <c r="XFD19" i="11" a="1"/>
  <c r="XFD19" i="11" s="1"/>
  <c r="C50" i="11" l="1" a="1"/>
  <c r="C50" i="11" s="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s="1" a="1"/>
  <c r="K50" i="11" s="1"/>
  <c r="AE37" i="11"/>
  <c r="AE41" i="11"/>
  <c r="F23" i="11"/>
  <c r="AL23" i="11"/>
  <c r="AD24" i="11"/>
  <c r="V26" i="11"/>
  <c r="N27" i="11"/>
  <c r="O50" i="11" s="1" a="1"/>
  <c r="O50" i="11" s="1"/>
  <c r="AE34" i="11"/>
  <c r="AE38" i="11"/>
  <c r="AE42" i="11"/>
  <c r="N23" i="11"/>
  <c r="F24" i="11"/>
  <c r="AL24" i="11"/>
  <c r="AD26" i="11"/>
  <c r="AE50" i="11" s="1" a="1"/>
  <c r="AE50" i="11" s="1"/>
  <c r="V27" i="11"/>
  <c r="AE31" i="11"/>
  <c r="AE35" i="11"/>
  <c r="AH27" i="11"/>
  <c r="AE33" i="11"/>
  <c r="AH24" i="11"/>
  <c r="R27" i="11"/>
  <c r="R23" i="11"/>
  <c r="J24" i="11"/>
  <c r="AH26" i="11"/>
  <c r="Z27" i="11"/>
  <c r="AA50" i="11" s="1" a="1"/>
  <c r="AA50" i="11" s="1"/>
  <c r="AE39" i="11"/>
  <c r="F26" i="11"/>
  <c r="G50" i="11" s="1" a="1"/>
  <c r="G50" i="11" s="1"/>
  <c r="AL26" i="11"/>
  <c r="AM50" i="11" s="1" a="1"/>
  <c r="AM50" i="11" s="1"/>
  <c r="AE32" i="11"/>
  <c r="AE36" i="11"/>
  <c r="S50" i="11" l="1" a="1"/>
  <c r="S50" i="11" s="1"/>
  <c r="AI50" i="11" a="1"/>
  <c r="AI50" i="11" s="1"/>
  <c r="W50" i="11" a="1"/>
  <c r="W50" i="11" s="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20" i="5" l="1" a="1"/>
  <c r="XFD20" i="5" s="1"/>
  <c r="B25" i="5" l="1"/>
  <c r="B28" i="5"/>
  <c r="B27" i="5"/>
  <c r="B24" i="5"/>
  <c r="C51" i="5" l="1" a="1"/>
  <c r="C51" i="5" s="1"/>
  <c r="AL27" i="5"/>
  <c r="R27" i="5"/>
  <c r="AH27" i="5"/>
  <c r="V27" i="5"/>
  <c r="AD27" i="5"/>
  <c r="Z27" i="5"/>
  <c r="N28" i="5"/>
  <c r="R28" i="5"/>
  <c r="AH28" i="5"/>
  <c r="AL28" i="5"/>
  <c r="AD28" i="5"/>
  <c r="Z28" i="5"/>
  <c r="V28" i="5"/>
  <c r="AL24" i="5"/>
  <c r="AD24" i="5"/>
  <c r="V24" i="5"/>
  <c r="Z24" i="5"/>
  <c r="AH24" i="5"/>
  <c r="R24" i="5"/>
  <c r="AL25" i="5"/>
  <c r="AH25" i="5"/>
  <c r="Z25" i="5"/>
  <c r="R25" i="5"/>
  <c r="AD25" i="5"/>
  <c r="V25" i="5"/>
  <c r="J24" i="5"/>
  <c r="N24" i="5"/>
  <c r="J25" i="5"/>
  <c r="N25" i="5"/>
  <c r="J27" i="5"/>
  <c r="N27" i="5"/>
  <c r="J28" i="5"/>
  <c r="F28" i="5"/>
  <c r="F27" i="5"/>
  <c r="F24" i="5"/>
  <c r="F25" i="5"/>
  <c r="O51" i="5" l="1" a="1"/>
  <c r="O51" i="5" s="1"/>
  <c r="G51" i="5" a="1"/>
  <c r="G51" i="5" s="1"/>
  <c r="AA51" i="5" a="1"/>
  <c r="AA51" i="5" s="1"/>
  <c r="AE51" i="5" a="1"/>
  <c r="AE51" i="5" s="1"/>
  <c r="W51" i="5" a="1"/>
  <c r="W51" i="5" s="1"/>
  <c r="K51" i="5" a="1"/>
  <c r="K51" i="5" s="1"/>
  <c r="AI51" i="5" a="1"/>
  <c r="AI51" i="5" s="1"/>
  <c r="S51" i="5" a="1"/>
  <c r="S51" i="5" s="1"/>
  <c r="AM51" i="5" a="1"/>
  <c r="AM51"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7" i="5"/>
  <c r="AA55" i="8" l="1"/>
  <c r="AA109" i="8"/>
  <c r="P57" i="6" l="1"/>
  <c r="N57" i="6"/>
  <c r="A6" i="6"/>
  <c r="A4" i="6"/>
  <c r="O31" i="5" l="1" a="1"/>
  <c r="O31" i="5" s="1"/>
  <c r="O43" i="5" s="1"/>
  <c r="K31" i="5" a="1"/>
  <c r="K31" i="5" s="1"/>
  <c r="K43" i="5" s="1"/>
  <c r="C31" i="5" a="1"/>
  <c r="C31" i="5" s="1"/>
  <c r="C43" i="5" s="1"/>
  <c r="AM31" i="5" a="1"/>
  <c r="AM31" i="5" s="1"/>
  <c r="AI31" i="5" a="1"/>
  <c r="AI31" i="5" s="1"/>
  <c r="G31" i="5" a="1"/>
  <c r="G31" i="5" s="1"/>
  <c r="G43" i="5" s="1"/>
  <c r="AE31" i="5" a="1"/>
  <c r="AE31" i="5" s="1"/>
  <c r="AA31" i="5" a="1"/>
  <c r="AA31" i="5" s="1"/>
  <c r="W31" i="5" a="1"/>
  <c r="W31" i="5" s="1"/>
  <c r="S31" i="5" a="1"/>
  <c r="S31" i="5" s="1"/>
  <c r="L4" i="6"/>
  <c r="W37" i="5" l="1"/>
  <c r="W32" i="5"/>
  <c r="W35" i="5"/>
  <c r="W40" i="5"/>
  <c r="W39" i="5"/>
  <c r="W42" i="5"/>
  <c r="W36" i="5"/>
  <c r="W34" i="5"/>
  <c r="W43" i="5"/>
  <c r="W33" i="5"/>
  <c r="W38" i="5"/>
  <c r="W41" i="5"/>
  <c r="AE41" i="5"/>
  <c r="AE42" i="5"/>
  <c r="AE33" i="5"/>
  <c r="AE34" i="5"/>
  <c r="AE37" i="5"/>
  <c r="AE39" i="5"/>
  <c r="AE40" i="5"/>
  <c r="AE35" i="5"/>
  <c r="AE36" i="5"/>
  <c r="AE38" i="5"/>
  <c r="AE43" i="5"/>
  <c r="AE32" i="5"/>
  <c r="G37" i="5"/>
  <c r="G39" i="5"/>
  <c r="G42" i="5"/>
  <c r="G35" i="5"/>
  <c r="G38" i="5"/>
  <c r="G33" i="5"/>
  <c r="G34" i="5"/>
  <c r="G41" i="5"/>
  <c r="G32" i="5"/>
  <c r="G36" i="5"/>
  <c r="G40" i="5"/>
  <c r="AI43" i="5"/>
  <c r="AI39" i="5"/>
  <c r="AI37" i="5"/>
  <c r="AI35" i="5"/>
  <c r="AI41" i="5"/>
  <c r="AI38" i="5"/>
  <c r="AI34" i="5"/>
  <c r="AI42" i="5"/>
  <c r="AI32" i="5"/>
  <c r="AI40" i="5"/>
  <c r="AI36" i="5"/>
  <c r="AI33" i="5"/>
  <c r="AM37" i="5"/>
  <c r="AM41" i="5"/>
  <c r="AM35" i="5"/>
  <c r="AM38" i="5"/>
  <c r="AM32" i="5"/>
  <c r="AM34" i="5"/>
  <c r="AM40" i="5"/>
  <c r="AM36" i="5"/>
  <c r="AM39" i="5"/>
  <c r="AM42" i="5"/>
  <c r="AM43" i="5"/>
  <c r="AM33" i="5"/>
  <c r="AA39" i="5"/>
  <c r="AA37" i="5"/>
  <c r="AA32" i="5"/>
  <c r="AA33" i="5"/>
  <c r="AA42" i="5"/>
  <c r="AA38" i="5"/>
  <c r="AA41" i="5"/>
  <c r="AA35" i="5"/>
  <c r="AA36" i="5"/>
  <c r="AA34" i="5"/>
  <c r="AA43" i="5"/>
  <c r="AA40" i="5"/>
  <c r="C41" i="5"/>
  <c r="C40" i="5"/>
  <c r="C35" i="5"/>
  <c r="C38" i="5"/>
  <c r="C36" i="5"/>
  <c r="C42" i="5"/>
  <c r="C37" i="5"/>
  <c r="C33" i="5"/>
  <c r="C34" i="5"/>
  <c r="C39" i="5"/>
  <c r="C32" i="5"/>
  <c r="S43" i="5"/>
  <c r="S38" i="5"/>
  <c r="S32" i="5"/>
  <c r="S33" i="5"/>
  <c r="S41" i="5"/>
  <c r="S42" i="5"/>
  <c r="S34" i="5"/>
  <c r="S37" i="5"/>
  <c r="S35" i="5"/>
  <c r="S40" i="5"/>
  <c r="S39" i="5"/>
  <c r="S36" i="5"/>
  <c r="K39" i="5"/>
  <c r="K35" i="5"/>
  <c r="K34" i="5"/>
  <c r="K37" i="5"/>
  <c r="K41" i="5"/>
  <c r="K32" i="5"/>
  <c r="K40" i="5"/>
  <c r="K33" i="5"/>
  <c r="K36" i="5"/>
  <c r="K42" i="5"/>
  <c r="K38" i="5"/>
  <c r="O41" i="5"/>
  <c r="O39" i="5"/>
  <c r="O40" i="5"/>
  <c r="O36" i="5"/>
  <c r="O34" i="5"/>
  <c r="O37" i="5"/>
  <c r="O32" i="5"/>
  <c r="O38" i="5"/>
  <c r="O42" i="5"/>
  <c r="O35" i="5"/>
  <c r="O33"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<sst xmlns="http://schemas.openxmlformats.org/spreadsheetml/2006/main" count="3275" uniqueCount="1323">
  <si>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</si>
  <si>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</si>
  <si>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</si>
  <si>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</si>
  <si>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</si>
  <si>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</si>
  <si>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</si>
  <si>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</si>
  <si>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</si>
  <si>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</si>
  <si>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</si>
  <si>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</si>
  <si>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</si>
  <si>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</si>
  <si>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</si>
  <si>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</si>
  <si>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</si>
  <si>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</si>
  <si>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</si>
  <si>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</si>
  <si>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</si>
  <si>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</si>
  <si>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</si>
  <si>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</si>
  <si>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</si>
  <si>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</si>
  <si>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</si>
  <si>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</si>
  <si>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</si>
  <si>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</si>
  <si>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</si>
  <si>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</si>
  <si>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</si>
  <si>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</si>
  <si>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</si>
  <si>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</si>
  <si>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</si>
  <si>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</si>
  <si>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</si>
  <si>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</si>
  <si>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</si>
  <si>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</si>
  <si>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</si>
  <si>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</si>
  <si>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</si>
  <si>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</si>
  <si>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</si>
  <si>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</si>
  <si>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</si>
  <si>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</si>
  <si>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</si>
  <si>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</si>
  <si>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</si>
  <si>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</si>
  <si>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</si>
  <si>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</si>
  <si>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</si>
  <si>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</si>
  <si>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</si>
  <si>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</si>
  <si>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</si>
  <si>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</si>
  <si>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</si>
  <si>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</si>
  <si>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</si>
  <si>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</si>
  <si>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</si>
  <si>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</si>
  <si>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</si>
  <si>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</si>
  <si>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</si>
  <si>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</si>
  <si>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</si>
  <si>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</si>
  <si>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</si>
  <si>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</si>
  <si>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</si>
  <si>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</si>
  <si>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</si>
  <si>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</si>
  <si>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</si>
  <si>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</si>
  <si>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</si>
  <si>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</si>
  <si>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</si>
  <si>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</si>
  <si>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</si>
  <si>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</si>
  <si>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</si>
  <si>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</si>
  <si>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</si>
  <si>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</si>
  <si>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</si>
  <si>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</si>
  <si>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</si>
  <si>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</si>
  <si>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</si>
  <si>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</si>
  <si>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</si>
  <si>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</si>
  <si>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</si>
  <si>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</si>
  <si>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</si>
  <si>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</si>
  <si>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</si>
  <si>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</si>
  <si>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</si>
  <si>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</si>
  <si>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</si>
  <si>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</si>
  <si>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</si>
  <si>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</si>
  <si>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</si>
  <si>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</si>
  <si>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</si>
  <si>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</si>
  <si>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</si>
  <si>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</si>
  <si>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</si>
  <si>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</si>
  <si>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</si>
  <si>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</si>
  <si>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</si>
  <si>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</si>
  <si>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</si>
  <si>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</si>
  <si>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</si>
  <si>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</si>
  <si>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</si>
  <si>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</si>
  <si>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</si>
  <si>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</si>
  <si>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</si>
  <si>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</si>
  <si>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</si>
  <si>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</si>
  <si>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</si>
  <si>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</si>
  <si>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</si>
  <si>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</si>
  <si>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</si>
  <si>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</si>
  <si>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</si>
  <si>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</si>
  <si>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</si>
  <si>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</si>
  <si>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</si>
  <si>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</si>
  <si>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</si>
  <si>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</si>
  <si>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</si>
  <si>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</si>
  <si>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</si>
  <si>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</si>
  <si>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</si>
  <si>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</si>
  <si>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</si>
  <si>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</si>
  <si>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</si>
  <si>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</si>
  <si>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</si>
  <si>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</si>
  <si>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</si>
  <si>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</si>
  <si>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</si>
  <si>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</si>
  <si>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</si>
  <si>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</si>
  <si>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</si>
  <si>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</si>
  <si>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</si>
  <si>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</si>
  <si>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</si>
  <si>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</si>
  <si>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</si>
  <si>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</si>
  <si>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</si>
  <si>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</si>
  <si>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</si>
  <si>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</si>
  <si>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</si>
  <si>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</si>
  <si>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</si>
  <si>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</si>
  <si>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</si>
  <si>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</si>
  <si>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</si>
  <si>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</si>
  <si>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</si>
  <si>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</si>
  <si>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</si>
  <si>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</si>
  <si>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</si>
  <si>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</si>
  <si>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</si>
  <si>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</si>
  <si>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</si>
  <si>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</si>
  <si>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</si>
  <si>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</si>
  <si>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</si>
  <si>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</si>
  <si>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</si>
  <si>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</si>
  <si>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</si>
  <si>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</si>
  <si>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</si>
  <si>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</si>
  <si>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</si>
  <si>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</si>
  <si>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</si>
  <si>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</si>
  <si>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</si>
  <si>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</si>
  <si>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</si>
  <si>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</si>
  <si>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</si>
  <si>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</si>
  <si>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</si>
  <si>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</si>
  <si>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</si>
  <si>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</si>
  <si>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</si>
  <si>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</si>
  <si>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</si>
  <si>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</si>
  <si>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</si>
  <si>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</si>
  <si>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</si>
  <si>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</si>
  <si>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</si>
  <si>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</si>
  <si>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</si>
  <si>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</si>
  <si>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</si>
  <si>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</si>
  <si>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</si>
  <si>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</si>
  <si>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</si>
  <si>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</si>
  <si>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</si>
  <si>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</si>
  <si>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</si>
  <si>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</si>
  <si>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</si>
  <si>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</si>
  <si>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</si>
  <si>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</si>
  <si>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</si>
  <si>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</si>
  <si>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</si>
  <si>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</si>
  <si>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</si>
  <si>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</si>
  <si>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</si>
  <si>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</si>
  <si>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</si>
  <si>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</si>
  <si>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</si>
  <si>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</si>
  <si>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</si>
  <si>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</si>
  <si>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</si>
  <si>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</si>
  <si>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</si>
  <si>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</si>
  <si>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</si>
  <si>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</si>
  <si>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</si>
  <si>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</si>
  <si>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</si>
  <si>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</si>
  <si>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</si>
  <si>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</si>
  <si>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</si>
  <si>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</si>
  <si>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</si>
  <si>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</si>
  <si>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</si>
  <si>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</si>
  <si>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</si>
  <si>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</si>
  <si>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</si>
  <si>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</si>
  <si>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</si>
  <si>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</si>
  <si>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</si>
  <si>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</si>
  <si>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</si>
  <si>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</si>
  <si>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</si>
  <si>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</si>
  <si>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</si>
  <si>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</si>
  <si>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</si>
  <si>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</si>
  <si>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</si>
  <si>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</si>
  <si>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</si>
  <si>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</si>
  <si>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</si>
  <si>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</si>
  <si>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</si>
  <si>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</si>
  <si>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</si>
  <si>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</si>
  <si>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</si>
  <si>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</si>
  <si>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</si>
  <si>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</si>
  <si>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</si>
  <si>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</si>
  <si>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</si>
  <si>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</si>
  <si>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</si>
  <si>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</si>
  <si>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</si>
  <si>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</si>
  <si>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</si>
  <si>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</si>
  <si>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</si>
  <si>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</si>
  <si>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</si>
  <si>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</si>
  <si>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</si>
  <si>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</si>
  <si>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</si>
  <si>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</si>
  <si>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</si>
  <si>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</si>
  <si>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</si>
  <si>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</si>
  <si>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</si>
  <si>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</si>
  <si>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</si>
  <si>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</si>
  <si>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</si>
  <si>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</si>
  <si>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</si>
  <si>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</si>
  <si>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</si>
  <si>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</si>
  <si>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</si>
  <si>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</si>
  <si>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</si>
  <si>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</si>
  <si>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</si>
  <si>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</si>
  <si>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</si>
  <si>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</si>
  <si>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</si>
  <si>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</si>
  <si>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</si>
  <si>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</si>
  <si>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</si>
  <si>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</si>
  <si>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</si>
  <si>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</si>
  <si>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</si>
  <si>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</si>
  <si>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</si>
  <si>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</si>
  <si>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</si>
  <si>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</si>
  <si>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</si>
  <si>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</si>
  <si>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</si>
  <si>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</si>
  <si>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</si>
  <si>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</si>
  <si>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</si>
  <si>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</si>
  <si>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</si>
  <si>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</si>
  <si>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</si>
  <si>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</si>
  <si>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</si>
  <si>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</si>
  <si>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</si>
  <si>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</si>
  <si>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</si>
  <si>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</si>
  <si>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</si>
  <si>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</si>
  <si>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</si>
  <si>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</si>
  <si>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</si>
  <si>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</si>
  <si>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</si>
  <si>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</si>
  <si>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</si>
  <si>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</si>
  <si>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</si>
  <si>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</si>
  <si>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</si>
  <si>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</si>
  <si>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</si>
  <si>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</si>
  <si>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</si>
  <si>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</si>
  <si>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</si>
  <si>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</si>
  <si>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</si>
  <si>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</si>
  <si>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</si>
  <si>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</si>
  <si>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</si>
  <si>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</si>
  <si>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</si>
  <si>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</si>
  <si>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</si>
  <si>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</si>
  <si>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</si>
  <si>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</si>
  <si>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</si>
  <si>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</si>
  <si>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</si>
  <si>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</si>
  <si>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</si>
  <si>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</si>
  <si>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</si>
  <si>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</si>
  <si>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</si>
  <si>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</si>
  <si>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</si>
  <si>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</si>
  <si>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</si>
  <si>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</si>
  <si>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</si>
  <si>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</si>
  <si>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</si>
  <si>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</si>
  <si>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</si>
  <si>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</si>
  <si>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</si>
  <si>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</si>
  <si>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</si>
  <si>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</si>
  <si>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</si>
  <si>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</si>
  <si>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</si>
  <si>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</si>
  <si>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</si>
  <si>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</si>
  <si>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</si>
  <si>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</si>
  <si>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</si>
  <si>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</si>
  <si>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</si>
  <si>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</si>
  <si>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</si>
  <si>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</si>
  <si>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</si>
  <si>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</si>
  <si>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</si>
  <si>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</si>
  <si>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</si>
  <si>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</si>
  <si>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</si>
  <si>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</si>
  <si>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</si>
  <si>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</si>
  <si>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</si>
  <si>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</si>
  <si>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</si>
  <si>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</si>
  <si>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</si>
  <si>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</si>
  <si>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</si>
  <si>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</si>
  <si>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</si>
  <si>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</si>
  <si>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</si>
  <si>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</si>
  <si>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</si>
  <si>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</si>
  <si>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</si>
  <si>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</si>
  <si>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</si>
  <si>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</si>
  <si>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</si>
  <si>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</si>
  <si>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</si>
  <si>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</si>
  <si>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</si>
  <si>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</si>
  <si>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</si>
  <si>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</si>
  <si>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</si>
  <si>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</si>
  <si>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</si>
  <si>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</si>
  <si>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</si>
  <si>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</si>
  <si>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</si>
  <si>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</si>
  <si>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</si>
  <si>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</si>
  <si>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</si>
  <si>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</si>
  <si>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</si>
  <si>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</si>
  <si>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</si>
  <si>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</si>
  <si>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</si>
  <si>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</si>
  <si>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</si>
  <si>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</si>
  <si>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</si>
  <si>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</si>
  <si>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</si>
  <si>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</si>
  <si>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</si>
  <si>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</si>
  <si>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</si>
  <si>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</si>
  <si>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</si>
  <si>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</si>
  <si>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</si>
  <si>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</si>
  <si>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</si>
  <si>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</si>
  <si>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</si>
  <si>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</si>
  <si>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</si>
  <si>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</si>
  <si>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</si>
  <si>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</si>
  <si>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</si>
  <si>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</si>
  <si>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</si>
  <si>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</si>
  <si>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</si>
  <si>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</si>
  <si>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</si>
  <si>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</si>
  <si>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</si>
  <si>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</si>
  <si>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</si>
  <si>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</si>
  <si>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</si>
  <si>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</si>
  <si>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</si>
  <si>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</si>
  <si>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</si>
  <si>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</si>
  <si>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</si>
  <si>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</si>
  <si>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</si>
  <si>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</si>
  <si>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</si>
  <si>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</si>
  <si>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</si>
  <si>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</si>
  <si>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</si>
  <si>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</si>
  <si>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</si>
  <si>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</si>
  <si>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</si>
  <si>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</si>
  <si>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</si>
  <si>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</si>
  <si>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</si>
  <si>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</si>
  <si>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</si>
  <si>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</si>
  <si>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</si>
  <si>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</si>
  <si>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</si>
  <si>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</si>
  <si>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</si>
  <si>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</si>
  <si>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</si>
  <si>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</si>
  <si>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</si>
  <si>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</si>
  <si>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</si>
  <si>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</si>
  <si>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</si>
  <si>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</si>
  <si>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</si>
  <si>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</si>
  <si>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</si>
  <si>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</si>
  <si>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</si>
  <si>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</si>
  <si>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</si>
  <si>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</si>
  <si>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</si>
  <si>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</si>
  <si>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</si>
  <si>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</si>
  <si>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</si>
  <si>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</si>
  <si>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</si>
  <si>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</si>
  <si>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</si>
  <si>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</si>
  <si>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</si>
  <si>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</si>
  <si>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</si>
  <si>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</si>
  <si>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</si>
  <si>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</si>
  <si>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</si>
  <si>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</si>
  <si>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</si>
  <si>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</si>
  <si>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</si>
  <si>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</si>
  <si>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</si>
  <si>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</si>
  <si>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</si>
  <si>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</si>
  <si>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</si>
  <si>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</si>
  <si>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</si>
  <si>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</si>
  <si>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</si>
  <si>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</si>
  <si>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</si>
  <si>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</si>
  <si>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</si>
  <si>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</si>
  <si>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</si>
  <si>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</si>
  <si>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</si>
  <si>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</si>
  <si>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</si>
  <si>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</si>
  <si>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</si>
  <si>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</si>
  <si>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</si>
  <si>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</si>
  <si>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</si>
  <si>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</si>
  <si>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</si>
  <si>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</si>
  <si>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</si>
  <si>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</si>
  <si>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</si>
  <si>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</si>
  <si>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</si>
  <si>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</si>
  <si>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</si>
  <si>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</si>
  <si>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</si>
  <si>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</si>
  <si>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</si>
  <si>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</si>
  <si>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</si>
  <si>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</si>
  <si>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</si>
  <si>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</si>
  <si>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</si>
  <si>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</si>
  <si>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</si>
  <si>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</si>
  <si>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</si>
  <si>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</si>
  <si>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</si>
  <si>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</si>
  <si>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</si>
  <si>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</si>
  <si>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</si>
  <si>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</si>
  <si>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</si>
  <si>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</si>
  <si>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</si>
  <si>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</si>
  <si>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</si>
  <si>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</si>
  <si>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</si>
  <si>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</si>
  <si>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</si>
  <si>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</si>
  <si>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</si>
  <si>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</si>
  <si>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</si>
  <si>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</si>
  <si>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</si>
  <si>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</si>
  <si>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</si>
  <si>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</si>
  <si>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</si>
  <si>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</si>
  <si>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</si>
  <si>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</si>
  <si>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</si>
  <si>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</si>
  <si>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</si>
  <si>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</si>
  <si>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</si>
  <si>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</si>
  <si>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</si>
  <si>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</si>
  <si>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</si>
  <si>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</si>
  <si>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</si>
  <si>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</si>
  <si>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</si>
  <si>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</si>
  <si>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</si>
  <si>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</si>
  <si>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</si>
  <si>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</si>
  <si>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</si>
  <si>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</si>
  <si>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</si>
  <si>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</si>
  <si>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</si>
  <si>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</si>
  <si>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</si>
  <si>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</si>
  <si>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</si>
  <si>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</si>
  <si>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</si>
  <si>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</si>
  <si>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</si>
  <si>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</si>
  <si>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</si>
  <si>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</si>
  <si>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</si>
  <si>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</si>
  <si>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</si>
  <si>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</si>
  <si>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</si>
  <si>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</si>
  <si>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</si>
  <si>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</si>
  <si>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</si>
  <si>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</si>
  <si>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</si>
  <si>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</si>
  <si>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</si>
  <si>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</si>
  <si>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</si>
  <si>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</si>
  <si>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</si>
  <si>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</si>
  <si>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</si>
  <si>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</si>
  <si>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</si>
  <si>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</si>
  <si>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</si>
  <si>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</si>
  <si>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</si>
  <si>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</si>
  <si>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</si>
  <si>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</si>
  <si>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</si>
  <si>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</si>
  <si>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</si>
  <si>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</si>
  <si>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</si>
  <si>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</si>
  <si>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</si>
  <si>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</si>
  <si>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</si>
  <si>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</si>
  <si>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</si>
  <si>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</si>
  <si>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</si>
  <si>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</si>
  <si>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</si>
  <si>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</si>
  <si>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</si>
  <si>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</si>
  <si>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</si>
  <si>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</si>
  <si>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</si>
  <si>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</si>
  <si>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</si>
  <si>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</si>
  <si>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</si>
  <si>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</si>
  <si>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</si>
  <si>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</si>
  <si>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</si>
  <si>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</si>
  <si>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</si>
  <si>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</si>
  <si>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</si>
  <si>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</si>
  <si>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</si>
  <si>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</si>
  <si>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</si>
  <si>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</si>
  <si>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</si>
  <si>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</si>
  <si>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</si>
  <si>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</si>
  <si>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</si>
  <si>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</si>
  <si>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</si>
  <si>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</si>
  <si>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</si>
  <si>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</si>
  <si>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</si>
  <si>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</si>
  <si>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</si>
  <si>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</si>
  <si>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</si>
  <si>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</si>
  <si>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</si>
  <si>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</si>
  <si>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</si>
  <si>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</si>
  <si>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</si>
  <si>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</si>
  <si>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</si>
  <si>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</si>
  <si>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</si>
  <si>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</si>
  <si>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</si>
  <si>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</si>
  <si>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</si>
  <si>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</si>
  <si>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</si>
  <si>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</si>
  <si>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</si>
  <si>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</si>
  <si>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</si>
  <si>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</si>
  <si>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</si>
  <si>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</si>
  <si>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</si>
  <si>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</si>
  <si>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</si>
  <si>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</si>
  <si>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</si>
  <si>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</si>
  <si>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</si>
  <si>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</si>
  <si>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</si>
  <si>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</si>
  <si>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</si>
  <si>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</si>
  <si>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</si>
  <si>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</si>
  <si>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</si>
  <si>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</si>
  <si>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</si>
  <si>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</si>
  <si>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</si>
  <si>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</si>
  <si>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</si>
  <si>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</si>
  <si>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</si>
  <si>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</si>
  <si>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</si>
  <si>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</si>
  <si>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</si>
  <si>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</si>
  <si>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</si>
  <si>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</si>
  <si>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</si>
  <si>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</si>
  <si>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</si>
  <si>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</si>
  <si>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</si>
  <si>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</si>
  <si>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</si>
  <si>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</si>
  <si>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</si>
  <si>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</si>
  <si>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</si>
  <si>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</si>
  <si>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</si>
  <si>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</si>
  <si>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</si>
  <si>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</si>
  <si>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</si>
  <si>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</si>
  <si>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</si>
  <si>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</si>
  <si>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</si>
  <si>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</si>
  <si>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</si>
  <si>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</si>
  <si>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</si>
  <si>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</si>
  <si>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</si>
  <si>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</si>
  <si>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</si>
  <si>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</si>
  <si>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</si>
  <si>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</si>
  <si>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</si>
  <si>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</si>
  <si>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</si>
  <si>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</si>
  <si>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</si>
  <si>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</si>
  <si>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</si>
  <si>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</si>
  <si>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</si>
  <si>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</si>
  <si>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</si>
  <si>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</si>
  <si>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</si>
  <si>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</si>
  <si>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</si>
  <si>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</si>
  <si>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</si>
  <si>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</si>
  <si>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</si>
  <si>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</si>
  <si>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</si>
  <si>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</si>
  <si>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</si>
  <si>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</si>
  <si>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</si>
  <si>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</si>
  <si>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</si>
  <si>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</si>
  <si>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</si>
  <si>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</si>
  <si>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</si>
  <si>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</si>
  <si>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</si>
  <si>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</si>
  <si>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</si>
  <si>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</si>
  <si>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</si>
  <si>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</si>
  <si>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</si>
  <si>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</si>
  <si>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</si>
  <si>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</si>
  <si>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</si>
  <si>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</si>
  <si>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</si>
  <si>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</si>
  <si>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</si>
  <si>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</si>
  <si>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</si>
  <si>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</si>
  <si>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</si>
  <si>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</si>
  <si>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</si>
  <si>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</si>
  <si>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</si>
  <si>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</si>
  <si>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</si>
  <si>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</si>
  <si>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</si>
  <si>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</si>
  <si>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</si>
  <si>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</si>
  <si>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</si>
  <si>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</si>
  <si>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</si>
  <si>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</si>
  <si>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</si>
  <si>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</si>
  <si>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</si>
  <si>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</si>
  <si>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</si>
  <si>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</si>
  <si>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</si>
  <si>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</si>
  <si>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</si>
  <si>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</si>
  <si>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</si>
  <si>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</si>
  <si>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</si>
  <si>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</si>
  <si>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</si>
  <si>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</si>
  <si>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</si>
  <si>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</si>
  <si>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</si>
  <si>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</si>
  <si>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</si>
  <si>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</si>
  <si>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</si>
  <si>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</si>
  <si>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</si>
  <si>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</si>
  <si>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</si>
  <si>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</si>
  <si>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</si>
  <si>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</si>
  <si>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</si>
  <si>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</si>
  <si>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</si>
  <si>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</si>
  <si>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</si>
  <si>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</si>
  <si>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</si>
  <si>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</si>
  <si>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</si>
  <si>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</si>
  <si>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</si>
  <si>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</si>
  <si>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</si>
  <si>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</si>
  <si>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</si>
  <si>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</si>
  <si>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</si>
  <si>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</si>
  <si>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</si>
  <si>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</si>
  <si>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</si>
  <si>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</si>
  <si>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</si>
  <si>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</si>
  <si>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</si>
  <si>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</si>
  <si>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</si>
  <si>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</si>
  <si>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</si>
  <si>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</si>
  <si>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</si>
  <si>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</si>
  <si>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</si>
  <si>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</si>
  <si>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</si>
  <si>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</si>
  <si>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</si>
  <si>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</si>
  <si>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</si>
  <si>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</si>
  <si>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</si>
  <si>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</si>
  <si>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</si>
  <si>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</si>
  <si>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</si>
  <si>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</si>
  <si>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</si>
  <si>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</si>
  <si>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</si>
  <si>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</si>
  <si>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</si>
  <si>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</si>
  <si>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</si>
  <si>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</si>
  <si>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</si>
  <si>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</si>
  <si>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</si>
  <si>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</si>
  <si>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</si>
  <si>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</si>
  <si>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</si>
  <si>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</si>
  <si>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</si>
  <si>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</si>
  <si>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</si>
  <si>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</si>
  <si>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</si>
  <si>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</si>
  <si>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</si>
  <si>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</si>
  <si>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</si>
  <si>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</si>
  <si>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</si>
  <si>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</si>
  <si>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</si>
  <si>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</si>
  <si>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</si>
  <si>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</si>
  <si>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</si>
  <si>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</si>
  <si>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</si>
  <si>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</si>
  <si>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</si>
  <si>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</si>
  <si>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</si>
  <si>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</si>
  <si>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</si>
  <si>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</si>
  <si>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</si>
  <si>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</si>
  <si>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</si>
  <si>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</si>
  <si>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</si>
  <si>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</si>
  <si>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</si>
  <si>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</si>
  <si>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</si>
  <si>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</si>
  <si>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</si>
  <si>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</si>
  <si>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</si>
  <si>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</si>
  <si>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</si>
  <si>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</si>
  <si>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</si>
  <si>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</si>
  <si>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</si>
  <si>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</si>
  <si>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</si>
  <si>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</si>
  <si>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</si>
  <si>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</si>
  <si>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</si>
  <si>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</si>
  <si>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</si>
  <si>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</si>
  <si>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</si>
  <si>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</si>
  <si>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</si>
  <si>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</si>
  <si>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</si>
  <si>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</si>
  <si>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</si>
  <si>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</si>
  <si>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</si>
  <si>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</si>
  <si>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</si>
  <si>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</si>
  <si>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</si>
  <si>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</si>
  <si>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</si>
  <si>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</si>
  <si>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</si>
  <si>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</si>
  <si>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</si>
  <si>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</si>
  <si>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</si>
  <si>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</si>
  <si>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</si>
  <si>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</si>
  <si>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</si>
  <si>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</si>
  <si>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</si>
  <si>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</si>
  <si>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</si>
  <si>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</si>
  <si>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</si>
  <si>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</si>
  <si>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</si>
  <si>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</si>
  <si>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</si>
  <si>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</si>
  <si>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</si>
  <si>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</si>
  <si>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</si>
  <si>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</si>
  <si>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</si>
  <si>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</si>
  <si>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</si>
  <si>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</si>
  <si>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</si>
  <si>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</si>
  <si>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</si>
  <si>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</si>
  <si>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</si>
  <si>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</si>
  <si>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</si>
  <si>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</si>
  <si>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</si>
  <si>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</si>
  <si>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</si>
  <si>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</si>
  <si>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</si>
  <si>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</si>
  <si>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</si>
  <si>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</si>
  <si>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</si>
  <si>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</si>
  <si>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</si>
  <si>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</si>
  <si>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</si>
  <si>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</si>
  <si>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</si>
  <si>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</si>
  <si>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</si>
  <si>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</si>
  <si>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</si>
  <si>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</si>
  <si>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</si>
  <si>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</si>
  <si>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</si>
  <si>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</si>
  <si>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</si>
  <si>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</si>
  <si>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</si>
  <si>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</si>
  <si>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</si>
  <si>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</si>
  <si>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</si>
  <si>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</si>
  <si>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</si>
  <si>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</si>
  <si>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</si>
  <si>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</si>
  <si>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</si>
  <si>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</si>
  <si>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</si>
  <si>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</si>
  <si>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</si>
  <si>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</si>
  <si>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</si>
  <si>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</si>
  <si>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</si>
  <si>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</si>
  <si>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</si>
  <si>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</si>
  <si>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</si>
  <si>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</si>
  <si>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</si>
  <si>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</si>
  <si>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</si>
  <si>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</si>
  <si>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</si>
  <si>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</si>
  <si>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</si>
  <si>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</si>
  <si>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</si>
  <si>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</si>
  <si>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</si>
  <si>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</si>
  <si>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</si>
  <si>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</si>
  <si>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</si>
  <si>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</si>
  <si>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</si>
  <si>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</si>
  <si>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</si>
  <si>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</si>
  <si>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</si>
  <si>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</si>
  <si>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</si>
  <si>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</si>
  <si>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</si>
  <si>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</si>
  <si>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</si>
  <si>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</si>
  <si>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</si>
  <si>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</si>
  <si>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</si>
  <si>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</si>
  <si>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</si>
  <si>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</si>
  <si>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</si>
  <si>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</si>
  <si>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</si>
  <si>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</si>
  <si>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</si>
  <si>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</si>
  <si>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</si>
  <si>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</si>
  <si>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</si>
  <si>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</si>
  <si>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</si>
  <si>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</si>
  <si>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</si>
  <si>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</si>
  <si>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</si>
  <si>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</si>
  <si>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</si>
  <si>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</si>
  <si>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</si>
  <si>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</si>
  <si>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</si>
  <si>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</si>
  <si>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</si>
  <si>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</si>
  <si>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</si>
  <si>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</si>
  <si>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</si>
  <si>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</si>
  <si>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</si>
  <si>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</si>
  <si>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</si>
  <si>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</si>
  <si>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</si>
  <si>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</si>
  <si>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</si>
  <si>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</si>
  <si>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</si>
  <si>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</si>
  <si>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</si>
  <si>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</si>
  <si>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</si>
  <si>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</si>
  <si>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</si>
  <si>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</si>
  <si>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</si>
  <si>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</si>
  <si>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</si>
  <si>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</si>
  <si>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</si>
  <si>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</si>
  <si>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</si>
  <si>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</si>
  <si>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</si>
  <si>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</si>
  <si>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</si>
  <si>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</si>
  <si>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</si>
  <si>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</si>
  <si>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</si>
  <si>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</si>
  <si>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</si>
  <si>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</si>
  <si>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</si>
  <si>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</si>
  <si>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</si>
  <si>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</si>
  <si>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</si>
  <si>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</si>
  <si>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</si>
  <si>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r>
      <t>tCO</t>
    </r>
    <r>
      <rPr>
        <vertAlign val="subscript"/>
        <sz val="10"/>
        <color theme="1"/>
        <rFont val="Abadi"/>
        <family val="2"/>
      </rPr>
      <t>2</t>
    </r>
    <r>
      <rPr>
        <sz val="10"/>
        <color theme="1"/>
        <rFont val="Abadi"/>
        <family val="2"/>
      </rPr>
      <t>e</t>
    </r>
  </si>
  <si>
    <t>As per monitoring period</t>
  </si>
  <si>
    <t>Not Applicable</t>
  </si>
  <si>
    <t>Data will be archived in paper &amp; electronic form for two years after the end of crediting period or of the last issuance of GS-VERs for this project activity, whichever occurs later.</t>
  </si>
  <si>
    <t>The baseline emissions are the product of electrical energy baseline EGfacility,y expressed in MWh of electricity produced by the renewable generating unit multiplied by an emission factor.</t>
  </si>
  <si>
    <t>ER Sheet</t>
  </si>
  <si>
    <t>Joint meter reading statement (taken from energy meter located at WTG)</t>
  </si>
  <si>
    <t>Continuous measurement and at least monthly recording</t>
  </si>
  <si>
    <t>Net electricity supplied to the regional electricity grid will be calculated using the formula
EGy =EGexport,y - EGexport,y – EGTL,y
Invoices are raised based on the joint meter reading taken at WTG metering point as well as joint meter reading taken at the sub-station. Invoice copy report thus provides details of export, import, transmission losses &amp; net generation</t>
  </si>
  <si>
    <t>The readings of main meter are cross-checked against the readings of check meter in case of failure/error in the main meter, readings of check meter will be considered and the main meter will be replaced/calibrated immediately by KPTCL/HESCOM.
Accuracy of the WTG energy meters are 0.2 s. The energy meter is the property of KPTCL/HESCOM and is in-charge of the testing and calibration of the meters. The energy meters shall be calibrated once every year</t>
  </si>
  <si>
    <t>The data will be kept for two years after the crediting period or from last issuance.</t>
  </si>
  <si>
    <t>Plant records or The training records for all the employees/Letter from O&amp;M contractor for employment generation/ DOE interview with employees, local stakeholders etc.
The staff register/ HR records for income generation of staff/ HR Policies regarding health insurance/social security checked for staff income generation and company policy benefits.</t>
  </si>
  <si>
    <t>Monthly monitoring and annual compilation</t>
  </si>
  <si>
    <t>The number of persons employed are mentioned in the plant register, which can be crossed checked with attendance register.
The information required for this parameter can be checked by VVB during site visit through interview with people or through relevant supporting documents.</t>
  </si>
  <si>
    <t>Data will be archived in paper &amp; electronic form for two years after the end of crediting period or of the last issuance of GS-CERs for this project activity, whichever occurs later</t>
  </si>
  <si>
    <t>The total number of persons working in the plant are calculated based on the daily log available at site.This parameter also monitors number of men/women employed by the project activity. The project activity ensures that “equal pay for work of equal value” for both men and women and there is no any discrimination against women.This parameter also monitors the income generation of the staff and company policy benefits like health insurance/social security etc.The employment covers number of men and number of women employed by the project activity. The job is of type temporary/permanent or skilled/unskilled, etc.Also it is ensured that people gets equal payment for equal work. The payment is based on work and no any gender inequality for payment for work of equal value.
Further for unskilled jobs, local people are given maximum preference and it is ensured that presence is there all the time.</t>
  </si>
  <si>
    <t>CPA 9416-P1-0015-CP1</t>
  </si>
  <si>
    <t>The project activity is a CDM Registered CPA having UNFCCC number as CPA 9416-P1-0015-CP1  with a renewable crediting period of 05/08/2016 to 04/08/2023(renewable twice). However, since the project is seeking retroactive registration in GSVER stream, thus the start date of crediting period under GS4GG will be 05/08/2016 which is same as the start date of CDM CPA Crediting Period. Also, the project is applying for renewal of crediting period for 2nd crediting period. However issuance will be available from maximum 2 years back of first submission hence issunace is considered from 01/10/2019.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</si>
</sst>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6" formatCode="#,##0.000"/>
  </numFmts>
  <fonts count="53">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47">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28" fillId="2" borderId="0" xfId="0" applyFont="1" applyFill="1" applyAlignment="1"/>
    <xf numFmtId="0" fontId="1" fillId="2" borderId="0" xfId="0" applyFont="1" applyFill="1" applyAlignment="1"/>
    <xf numFmtId="0" fontId="1" fillId="0" borderId="0" xfId="0" applyFont="1" applyAlignment="1">
      <alignment vertical="center"/>
    </xf>
    <xf numFmtId="0" fontId="1" fillId="2" borderId="0" xfId="0" applyFont="1" applyFill="1" applyAlignment="1">
      <alignment vertical="center"/>
    </xf>
    <xf numFmtId="3" fontId="19" fillId="0" borderId="1" xfId="0" applyNumberFormat="1" applyFont="1" applyBorder="1" applyAlignment="1">
      <alignment horizontal="center"/>
    </xf>
    <xf numFmtId="164" fontId="19" fillId="0" borderId="1" xfId="0" applyNumberFormat="1" applyFont="1" applyBorder="1" applyAlignment="1">
      <alignment horizontal="center"/>
    </xf>
    <xf numFmtId="4" fontId="19" fillId="0" borderId="1" xfId="0" applyNumberFormat="1" applyFont="1" applyBorder="1" applyAlignment="1">
      <alignment horizontal="center"/>
    </xf>
    <xf numFmtId="49" fontId="50" fillId="2" borderId="0" xfId="0" applyNumberFormat="1" applyFont="1" applyFill="1" applyAlignment="1">
      <alignment horizontal="left"/>
    </xf>
    <xf numFmtId="49" fontId="51" fillId="2" borderId="0" xfId="0" applyNumberFormat="1" applyFont="1" applyFill="1" applyAlignment="1"/>
    <xf numFmtId="0" fontId="0" fillId="0" borderId="0" xfId="0" applyAlignment="1"/>
    <xf numFmtId="0" fontId="37" fillId="0" borderId="0" xfId="0" applyFont="1" applyAlignment="1">
      <alignment vertical="top" wrapText="1"/>
    </xf>
    <xf numFmtId="0" fontId="49" fillId="23" borderId="0" xfId="0" applyFont="1" applyFill="1" applyAlignment="1">
      <alignment horizontal="center"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37" fillId="0" borderId="0" xfId="0" applyFont="1" applyAlignment="1">
      <alignment horizontal="left" wrapText="1"/>
    </xf>
    <xf numFmtId="0" fontId="1" fillId="19" borderId="1" xfId="0" applyFont="1" applyFill="1" applyBorder="1" applyAlignment="1">
      <alignment horizontal="center"/>
    </xf>
    <xf numFmtId="0" fontId="1" fillId="19" borderId="1" xfId="0" applyFont="1" applyFill="1" applyBorder="1" applyAlignment="1">
      <alignment horizontal="center"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2" borderId="1" xfId="0" applyFont="1" applyFill="1" applyBorder="1" applyAlignment="1">
      <alignment horizontal="center" vertical="top" wrapText="1"/>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19" fillId="2" borderId="1" xfId="0" applyFont="1" applyFill="1" applyBorder="1" applyAlignment="1">
      <alignment horizontal="left" vertical="top" wrapText="1"/>
    </xf>
    <xf numFmtId="166" fontId="19" fillId="0" borderId="1" xfId="0" applyNumberFormat="1" applyFont="1" applyBorder="1" applyAlignment="1">
      <alignment horizontal="center"/>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zoomScaleNormal="100" workbookViewId="0">
      <selection activeCell="A5" sqref="A5"/>
    </sheetView>
  </sheetViews>
  <sheetFormatPr defaultColWidth="9" defaultRowHeight="15"/>
  <cols>
    <col min="1" max="1" width="1.453125" style="14" customWidth="1"/>
    <col min="2" max="2" width="12.26953125" style="61" customWidth="1"/>
    <col min="3" max="3" width="64.7265625" style="14" customWidth="1"/>
    <col min="4" max="4" width="1.1796875" style="14" customWidth="1"/>
    <col min="5" max="6" width="1.453125" style="14" customWidth="1"/>
    <col min="7" max="7" width="50.54296875" style="14" customWidth="1"/>
    <col min="8" max="8" width="26" style="14" customWidth="1"/>
    <col min="9" max="10" width="9" style="14"/>
    <col min="11" max="11" width="25" style="14" customWidth="1"/>
    <col min="12" max="16384" width="9" style="14"/>
  </cols>
  <sheetData>
    <row r="1" spans="1:8" ht="135" customHeight="1">
      <c r="B1" s="174"/>
      <c r="C1" s="175"/>
    </row>
    <row r="2" spans="1:8" ht="19.95" customHeight="1">
      <c r="A2" s="50"/>
      <c r="B2" s="182" t="s">
        <v>1302</v>
      </c>
      <c r="C2" s="183"/>
      <c r="D2" s="50"/>
      <c r="E2" s="50"/>
      <c r="F2" s="50"/>
    </row>
    <row r="3" spans="1:8" ht="19.95" customHeight="1">
      <c r="A3" s="50"/>
      <c r="B3" s="182" t="s">
        <v>1303</v>
      </c>
      <c r="C3" s="183"/>
      <c r="D3" s="50"/>
      <c r="E3" s="50"/>
      <c r="F3" s="50"/>
    </row>
    <row r="4" spans="1:8" ht="55.95" customHeight="1">
      <c r="A4" s="50"/>
      <c r="B4" s="181" t="s">
        <v>0</v>
      </c>
      <c r="C4" s="181"/>
      <c r="D4" s="181"/>
      <c r="E4" s="181"/>
      <c r="F4" s="181"/>
      <c r="G4" s="181"/>
      <c r="H4" s="181"/>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79"/>
  <sheetViews>
    <sheetView tabSelected="1" zoomScale="85" zoomScaleNormal="85" workbookViewId="0">
      <pane xSplit="2" ySplit="2" topLeftCell="F48" activePane="bottomRight" state="frozen"/>
      <selection pane="topRight" activeCell="C1" sqref="C1"/>
      <selection pane="bottomLeft" activeCell="A3" sqref="A3"/>
      <selection pane="bottomRight" activeCell="K66" sqref="K66:M72"/>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185" t="s">
        <v>13</v>
      </c>
      <c r="B1" s="71"/>
      <c r="C1" s="170"/>
      <c r="D1" s="170"/>
      <c r="E1" s="171"/>
    </row>
    <row r="2" spans="1:5" s="14" customFormat="1" ht="15">
      <c r="A2" s="185"/>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101">
        <v>11404</v>
      </c>
      <c r="D5" s="14" t="s">
        <v>20</v>
      </c>
      <c r="E5" s="101" t="s">
        <v>1321</v>
      </c>
    </row>
    <row r="6" spans="1:5" s="14" customFormat="1">
      <c r="B6" s="71" t="s">
        <v>21</v>
      </c>
      <c r="C6" s="101"/>
      <c r="D6" s="14" t="s">
        <v>22</v>
      </c>
      <c r="E6" s="101"/>
    </row>
    <row r="7" spans="1:5" s="14" customFormat="1">
      <c r="B7" s="71" t="s">
        <v>23</v>
      </c>
      <c r="C7" s="102" t="s">
        <v>884</v>
      </c>
    </row>
    <row r="8" spans="1:5" s="14" customFormat="1">
      <c r="B8" s="71" t="s">
        <v>25</v>
      </c>
      <c r="C8" s="14" t="s">
        <v>26</v>
      </c>
      <c r="D8" s="14" t="s">
        <v>27</v>
      </c>
    </row>
    <row r="9" spans="1:5" s="14" customFormat="1">
      <c r="B9" s="71"/>
      <c r="C9" s="169">
        <v>42587</v>
      </c>
      <c r="D9" s="169">
        <v>44412</v>
      </c>
      <c r="E9" s="14" t="s">
        <v>28</v>
      </c>
    </row>
    <row r="10" spans="1:5" s="14" customFormat="1">
      <c r="B10" s="71"/>
      <c r="C10" s="169">
        <v>44413</v>
      </c>
      <c r="D10" s="169">
        <v>46238</v>
      </c>
    </row>
    <row r="11" spans="1:5" s="14" customFormat="1">
      <c r="B11" s="71" t="s">
        <v>29</v>
      </c>
      <c r="C11" s="14" t="s">
        <v>26</v>
      </c>
      <c r="D11" s="14" t="s">
        <v>27</v>
      </c>
    </row>
    <row r="12" spans="1:5" s="14" customFormat="1">
      <c r="B12" s="71" t="s">
        <v>30</v>
      </c>
      <c r="C12" s="169">
        <v>43739</v>
      </c>
      <c r="D12" s="169">
        <v>44742</v>
      </c>
      <c r="E12" s="14" t="s">
        <v>32</v>
      </c>
    </row>
    <row r="13" spans="1:5" s="14" customFormat="1">
      <c r="B13" s="71" t="s">
        <v>33</v>
      </c>
      <c r="C13" s="169" t="s">
        <v>31</v>
      </c>
      <c r="D13" s="169" t="s">
        <v>31</v>
      </c>
    </row>
    <row r="14" spans="1:5" s="14" customFormat="1">
      <c r="B14" s="71" t="s">
        <v>34</v>
      </c>
      <c r="C14" s="169" t="s">
        <v>31</v>
      </c>
      <c r="D14" s="169" t="s">
        <v>31</v>
      </c>
    </row>
    <row r="15" spans="1:5" s="14" customFormat="1">
      <c r="B15" s="71" t="s">
        <v>35</v>
      </c>
      <c r="C15" s="169" t="s">
        <v>31</v>
      </c>
      <c r="D15" s="169" t="s">
        <v>31</v>
      </c>
    </row>
    <row r="16" spans="1:5" s="14" customFormat="1">
      <c r="B16" s="71" t="s">
        <v>36</v>
      </c>
      <c r="C16" s="169" t="s">
        <v>31</v>
      </c>
      <c r="D16" s="169" t="s">
        <v>31</v>
      </c>
    </row>
    <row r="17" spans="1:55 16384:16384" s="14" customFormat="1">
      <c r="B17" s="71" t="s">
        <v>37</v>
      </c>
      <c r="C17" s="169" t="s">
        <v>31</v>
      </c>
      <c r="D17" s="169" t="s">
        <v>31</v>
      </c>
    </row>
    <row r="18" spans="1:55 16384:16384" s="14" customFormat="1"/>
    <row r="19" spans="1:55 16384:16384" s="14" customFormat="1" ht="21">
      <c r="A19" s="9" t="s">
        <v>3</v>
      </c>
      <c r="B19" s="10" t="s">
        <v>38</v>
      </c>
      <c r="C19" s="102" t="s">
        <v>39</v>
      </c>
      <c r="E19" s="108" t="s">
        <v>40</v>
      </c>
    </row>
    <row r="20" spans="1:55 16384:16384" s="14" customFormat="1">
      <c r="D20" s="100"/>
      <c r="E20" s="109" t="s">
        <v>41</v>
      </c>
      <c r="XFD20" s="14" t="e" cm="1">
        <f t="array" ref="XFD20">_xlfn.IFS(C19="Renewable",(INDEX(RE,,MATCH(AM24,REC,0))),C19="CSA",(INDEX(IMP_CSA,,MATCH(AM24,IMP_CSAC,0))),C19="Forestry",(INDEX(AR,,MATCH(AM24,ARC,0))),C19="AGR",(INDEX(AGR,,MATCH(AM24,AGRC,0))))</f>
        <v>#N/A</v>
      </c>
    </row>
    <row r="21" spans="1:55 16384:16384" s="14" customFormat="1">
      <c r="A21" s="228" t="s">
        <v>5</v>
      </c>
      <c r="B21" s="11" t="s">
        <v>42</v>
      </c>
      <c r="C21" s="102"/>
      <c r="E21" s="108" t="s">
        <v>44</v>
      </c>
      <c r="O21" s="69"/>
    </row>
    <row r="22" spans="1:55 16384:16384" s="14" customFormat="1">
      <c r="A22" s="228"/>
      <c r="B22" s="17"/>
    </row>
    <row r="23" spans="1:55 16384:16384" s="176" customFormat="1" ht="13.95" customHeight="1">
      <c r="A23" s="228"/>
      <c r="C23" s="222" t="s">
        <v>1304</v>
      </c>
      <c r="D23" s="223"/>
      <c r="E23" s="224"/>
      <c r="F23" s="177"/>
      <c r="G23" s="216" t="s">
        <v>46</v>
      </c>
      <c r="H23" s="217"/>
      <c r="I23" s="218"/>
      <c r="K23" s="216" t="s">
        <v>46</v>
      </c>
      <c r="L23" s="217"/>
      <c r="M23" s="218"/>
      <c r="O23" s="216" t="s">
        <v>46</v>
      </c>
      <c r="P23" s="217"/>
      <c r="Q23" s="218"/>
      <c r="S23" s="216" t="s">
        <v>46</v>
      </c>
      <c r="T23" s="217"/>
      <c r="U23" s="218"/>
      <c r="W23" s="216" t="s">
        <v>46</v>
      </c>
      <c r="X23" s="217"/>
      <c r="Y23" s="218"/>
      <c r="AA23" s="216" t="s">
        <v>46</v>
      </c>
      <c r="AB23" s="217"/>
      <c r="AC23" s="218"/>
      <c r="AE23" s="216" t="s">
        <v>46</v>
      </c>
      <c r="AF23" s="217"/>
      <c r="AG23" s="218"/>
      <c r="AI23" s="216" t="s">
        <v>46</v>
      </c>
      <c r="AJ23" s="217"/>
      <c r="AK23" s="218"/>
      <c r="AM23" s="216" t="s">
        <v>46</v>
      </c>
      <c r="AN23" s="217"/>
      <c r="AO23" s="218"/>
      <c r="AP23" s="177"/>
      <c r="AQ23" s="177"/>
      <c r="AR23" s="177"/>
      <c r="AS23" s="177"/>
      <c r="AT23" s="177"/>
      <c r="AU23" s="177"/>
      <c r="AV23" s="177"/>
      <c r="AW23" s="177"/>
      <c r="AX23" s="177"/>
      <c r="AY23" s="177"/>
      <c r="AZ23" s="177"/>
      <c r="BA23" s="177"/>
      <c r="BB23" s="177"/>
      <c r="BC23" s="177"/>
    </row>
    <row r="24" spans="1:55 16384:16384">
      <c r="A24" s="228"/>
      <c r="B24" s="172" t="str">
        <f>IF(C21="Start with impact category","Select Impact category &gt;&gt;","")</f>
        <v/>
      </c>
      <c r="C24" s="198"/>
      <c r="D24" s="199"/>
      <c r="E24" s="200"/>
      <c r="F24" s="115" t="str">
        <f>IF($B$24="Select Impact category &gt;&gt;", "&gt;&gt;","")</f>
        <v/>
      </c>
      <c r="G24" s="198" t="s">
        <v>98</v>
      </c>
      <c r="H24" s="199"/>
      <c r="I24" s="200"/>
      <c r="J24" s="115" t="str">
        <f>IF($B$24="Select Impact category &gt;&gt;", "&gt;&gt;","")</f>
        <v/>
      </c>
      <c r="K24" s="198" t="s">
        <v>47</v>
      </c>
      <c r="L24" s="199"/>
      <c r="M24" s="200"/>
      <c r="N24" s="115" t="str">
        <f>IF($B$24="Select Impact category &gt;&gt;", "&gt;&gt;","")</f>
        <v/>
      </c>
      <c r="O24" s="198"/>
      <c r="P24" s="199"/>
      <c r="Q24" s="200"/>
      <c r="R24" s="115" t="str">
        <f>IF($B$24="Select Impact category &gt;&gt;", "&gt;&gt;","")</f>
        <v/>
      </c>
      <c r="S24" s="198"/>
      <c r="T24" s="199"/>
      <c r="U24" s="200"/>
      <c r="V24" s="115" t="str">
        <f>IF($B$24="Select Impact category &gt;&gt;", "&gt;&gt;","")</f>
        <v/>
      </c>
      <c r="W24" s="198"/>
      <c r="X24" s="199"/>
      <c r="Y24" s="200"/>
      <c r="Z24" s="115" t="str">
        <f>IF($B$24="Select Impact category &gt;&gt;", "&gt;&gt;","")</f>
        <v/>
      </c>
      <c r="AA24" s="198"/>
      <c r="AB24" s="199"/>
      <c r="AC24" s="200"/>
      <c r="AD24" s="115" t="str">
        <f>IF($B$24="Select Impact category &gt;&gt;", "&gt;&gt;","")</f>
        <v/>
      </c>
      <c r="AE24" s="198"/>
      <c r="AF24" s="199"/>
      <c r="AG24" s="200"/>
      <c r="AH24" s="115" t="str">
        <f>IF($B$24="Select Impact category &gt;&gt;", "&gt;&gt;","")</f>
        <v/>
      </c>
      <c r="AI24" s="198"/>
      <c r="AJ24" s="199"/>
      <c r="AK24" s="200"/>
      <c r="AL24" s="115" t="str">
        <f>IF($B$24="Select Impact category &gt;&gt;", "&gt;&gt;","")</f>
        <v/>
      </c>
      <c r="AM24" s="198"/>
      <c r="AN24" s="199"/>
      <c r="AO24" s="200"/>
    </row>
    <row r="25" spans="1:55 16384:16384" ht="12.75" customHeight="1">
      <c r="A25" s="228"/>
      <c r="B25" s="172" t="str">
        <f>IF(C21="Start with SDG","Select SDG &gt;&gt;","")</f>
        <v/>
      </c>
      <c r="C25" s="195" t="s">
        <v>133</v>
      </c>
      <c r="D25" s="196"/>
      <c r="E25" s="197"/>
      <c r="F25" s="115" t="str">
        <f>IF($B$25="Select SDG &gt;&gt;","&gt;&gt;","")</f>
        <v/>
      </c>
      <c r="G25" s="195" t="s">
        <v>127</v>
      </c>
      <c r="H25" s="196"/>
      <c r="I25" s="197"/>
      <c r="J25" s="115" t="str">
        <f>IF($B$25="Select SDG &gt;&gt;","&gt;&gt;","")</f>
        <v/>
      </c>
      <c r="K25" s="195" t="s">
        <v>128</v>
      </c>
      <c r="L25" s="196"/>
      <c r="M25" s="197"/>
      <c r="N25" s="115" t="str">
        <f>IF($B$25="Select SDG &gt;&gt;","&gt;&gt;","")</f>
        <v/>
      </c>
      <c r="O25" s="195"/>
      <c r="P25" s="196"/>
      <c r="Q25" s="197"/>
      <c r="R25" s="115" t="str">
        <f>IF($B$25="Select SDG &gt;&gt;","&gt;&gt;","")</f>
        <v/>
      </c>
      <c r="S25" s="195"/>
      <c r="T25" s="196"/>
      <c r="U25" s="197"/>
      <c r="V25" s="115" t="str">
        <f>IF($B$25="Select SDG &gt;&gt;","&gt;&gt;","")</f>
        <v/>
      </c>
      <c r="W25" s="195"/>
      <c r="X25" s="196"/>
      <c r="Y25" s="197"/>
      <c r="Z25" s="115" t="str">
        <f>IF($B$25="Select SDG &gt;&gt;","&gt;&gt;","")</f>
        <v/>
      </c>
      <c r="AA25" s="195"/>
      <c r="AB25" s="196"/>
      <c r="AC25" s="197"/>
      <c r="AD25" s="115" t="str">
        <f>IF($B$25="Select SDG &gt;&gt;","&gt;&gt;","")</f>
        <v/>
      </c>
      <c r="AE25" s="195"/>
      <c r="AF25" s="196"/>
      <c r="AG25" s="197"/>
      <c r="AH25" s="115" t="str">
        <f>IF($B$25="Select SDG &gt;&gt;","&gt;&gt;","")</f>
        <v/>
      </c>
      <c r="AI25" s="195"/>
      <c r="AJ25" s="196"/>
      <c r="AK25" s="197"/>
      <c r="AL25" s="115" t="str">
        <f>IF($B$25="Select SDG &gt;&gt;","&gt;&gt;","")</f>
        <v/>
      </c>
      <c r="AM25" s="195"/>
      <c r="AN25" s="196"/>
      <c r="AO25" s="197"/>
    </row>
    <row r="26" spans="1:55 16384:16384" s="14" customFormat="1">
      <c r="C26" s="25"/>
      <c r="D26" s="26"/>
      <c r="E26" s="27"/>
      <c r="F26" s="115"/>
      <c r="G26" s="21"/>
      <c r="I26" s="22"/>
      <c r="J26" s="115"/>
      <c r="K26" s="21"/>
      <c r="M26" s="22"/>
      <c r="N26" s="115"/>
      <c r="O26" s="21"/>
      <c r="Q26" s="22"/>
      <c r="R26" s="115"/>
      <c r="S26" s="21"/>
      <c r="U26" s="22"/>
      <c r="V26" s="115"/>
      <c r="W26" s="21"/>
      <c r="Y26" s="22"/>
      <c r="Z26" s="115"/>
      <c r="AA26" s="21"/>
      <c r="AC26" s="22"/>
      <c r="AD26" s="115"/>
      <c r="AE26" s="21"/>
      <c r="AG26" s="22"/>
      <c r="AH26" s="115"/>
      <c r="AI26" s="21"/>
      <c r="AK26" s="22"/>
      <c r="AL26" s="115"/>
      <c r="AM26" s="21"/>
      <c r="AO26" s="22"/>
    </row>
    <row r="27" spans="1:55 16384:16384" ht="21" customHeight="1">
      <c r="A27" s="9" t="s">
        <v>7</v>
      </c>
      <c r="B27" s="11" t="str">
        <f>IF(C24&lt;&gt;"","Select Monitoring indicator &gt;&gt;","")</f>
        <v/>
      </c>
      <c r="C27" s="201"/>
      <c r="D27" s="202"/>
      <c r="E27" s="203"/>
      <c r="F27" s="115" t="str">
        <f>IF($B$27="Select Monitoring indicator &gt;&gt;", "&gt;&gt;","")</f>
        <v/>
      </c>
      <c r="G27" s="198" t="s">
        <v>175</v>
      </c>
      <c r="H27" s="199"/>
      <c r="I27" s="200"/>
      <c r="J27" s="115" t="str">
        <f>IF($B$27="Select Monitoring indicator &gt;&gt;","&gt;&gt;","")</f>
        <v/>
      </c>
      <c r="K27" s="198" t="s">
        <v>273</v>
      </c>
      <c r="L27" s="199"/>
      <c r="M27" s="200"/>
      <c r="N27" s="115" t="str">
        <f>IF($B$27="Select Monitoring indicator &gt;&gt;","&gt;&gt;","")</f>
        <v/>
      </c>
      <c r="O27" s="198"/>
      <c r="P27" s="199"/>
      <c r="Q27" s="200"/>
      <c r="R27" s="115" t="str">
        <f>IF($B$27="Select Monitoring indicator &gt;&gt;","&gt;&gt;","")</f>
        <v/>
      </c>
      <c r="S27" s="198"/>
      <c r="T27" s="199"/>
      <c r="U27" s="200"/>
      <c r="V27" s="115" t="str">
        <f>IF($B$27="Select Monitoring indicator &gt;&gt;","&gt;&gt;","")</f>
        <v/>
      </c>
      <c r="W27" s="198"/>
      <c r="X27" s="199"/>
      <c r="Y27" s="200"/>
      <c r="Z27" s="115" t="str">
        <f>IF($B$27="Select Monitoring indicator &gt;&gt;","&gt;&gt;","")</f>
        <v/>
      </c>
      <c r="AA27" s="198"/>
      <c r="AB27" s="199"/>
      <c r="AC27" s="200"/>
      <c r="AD27" s="115" t="str">
        <f>IF($B$27="Select Monitoring indicator &gt;&gt;","&gt;&gt;","")</f>
        <v/>
      </c>
      <c r="AE27" s="198"/>
      <c r="AF27" s="199"/>
      <c r="AG27" s="200"/>
      <c r="AH27" s="115" t="str">
        <f>IF($B$27="Select Monitoring indicator &gt;&gt;","&gt;&gt;","")</f>
        <v/>
      </c>
      <c r="AI27" s="198"/>
      <c r="AJ27" s="199"/>
      <c r="AK27" s="200"/>
      <c r="AL27" s="115" t="str">
        <f>IF($B$27="Select Monitoring indicator &gt;&gt;","&gt;&gt;","")</f>
        <v/>
      </c>
      <c r="AM27" s="198"/>
      <c r="AN27" s="199"/>
      <c r="AO27" s="200"/>
    </row>
    <row r="28" spans="1:55 16384:16384" ht="12.75" customHeight="1">
      <c r="B28" s="173" t="str">
        <f>IF(C25&lt;&gt;"","Select Monitoring indicator &gt;&gt;","")</f>
        <v>Select Monitoring indicator &gt;&gt;</v>
      </c>
      <c r="C28" s="204" t="s">
        <v>215</v>
      </c>
      <c r="D28" s="205"/>
      <c r="E28" s="206"/>
      <c r="F28" s="115" t="str">
        <f>IF($B$28="Select Monitoring indicator &gt;&gt;","&gt;&gt;","")</f>
        <v>&gt;&gt;</v>
      </c>
      <c r="G28" s="195" t="s">
        <v>175</v>
      </c>
      <c r="H28" s="196"/>
      <c r="I28" s="197"/>
      <c r="J28" s="115" t="str">
        <f>IF($B$28="Select Monitoring indicator &gt;&gt;","&gt;&gt;","")</f>
        <v>&gt;&gt;</v>
      </c>
      <c r="K28" s="195" t="s">
        <v>273</v>
      </c>
      <c r="L28" s="196"/>
      <c r="M28" s="197"/>
      <c r="N28" s="115" t="str">
        <f>IF($B$28="Select Monitoring indicator &gt;&gt;","&gt;&gt;","")</f>
        <v>&gt;&gt;</v>
      </c>
      <c r="O28" s="195"/>
      <c r="P28" s="196"/>
      <c r="Q28" s="197"/>
      <c r="R28" s="115" t="str">
        <f>IF($B$28="Select Monitoring indicator &gt;&gt;","&gt;&gt;","")</f>
        <v>&gt;&gt;</v>
      </c>
      <c r="S28" s="195"/>
      <c r="T28" s="196"/>
      <c r="U28" s="197"/>
      <c r="V28" s="115" t="str">
        <f>IF($B$28="Select Monitoring indicator &gt;&gt;","&gt;&gt;","")</f>
        <v>&gt;&gt;</v>
      </c>
      <c r="W28" s="195"/>
      <c r="X28" s="196"/>
      <c r="Y28" s="197"/>
      <c r="Z28" s="115" t="str">
        <f>IF($B$28="Select Monitoring indicator &gt;&gt;","&gt;&gt;","")</f>
        <v>&gt;&gt;</v>
      </c>
      <c r="AA28" s="195"/>
      <c r="AB28" s="196"/>
      <c r="AC28" s="197"/>
      <c r="AD28" s="115" t="str">
        <f>IF($B$28="Select Monitoring indicator &gt;&gt;","&gt;&gt;","")</f>
        <v>&gt;&gt;</v>
      </c>
      <c r="AE28" s="195"/>
      <c r="AF28" s="196"/>
      <c r="AG28" s="197"/>
      <c r="AH28" s="115" t="str">
        <f>IF($B$28="Select Monitoring indicator &gt;&gt;","&gt;&gt;","")</f>
        <v>&gt;&gt;</v>
      </c>
      <c r="AI28" s="195"/>
      <c r="AJ28" s="196"/>
      <c r="AK28" s="197"/>
      <c r="AL28" s="115" t="str">
        <f>IF($B$28="Select Monitoring indicator &gt;&gt;","&gt;&gt;","")</f>
        <v>&gt;&gt;</v>
      </c>
      <c r="AM28" s="195"/>
      <c r="AN28" s="196"/>
      <c r="AO28" s="197"/>
    </row>
    <row r="29" spans="1:55 16384:16384" s="14" customFormat="1" ht="15" customHeight="1" thickBot="1">
      <c r="A29" s="107"/>
      <c r="C29" s="110" t="s">
        <v>51</v>
      </c>
      <c r="D29" s="111" t="s">
        <v>52</v>
      </c>
      <c r="E29" s="112"/>
      <c r="F29" s="107"/>
      <c r="G29" s="110" t="s">
        <v>51</v>
      </c>
      <c r="H29" s="111" t="s">
        <v>53</v>
      </c>
      <c r="I29" s="113"/>
      <c r="J29" s="107"/>
      <c r="K29" s="110" t="s">
        <v>51</v>
      </c>
      <c r="L29" s="111" t="s">
        <v>53</v>
      </c>
      <c r="M29" s="113"/>
      <c r="N29" s="107"/>
      <c r="O29" s="110" t="s">
        <v>51</v>
      </c>
      <c r="P29" s="111" t="s">
        <v>53</v>
      </c>
      <c r="Q29" s="113"/>
      <c r="R29" s="107"/>
      <c r="S29" s="110" t="s">
        <v>51</v>
      </c>
      <c r="T29" s="111" t="s">
        <v>53</v>
      </c>
      <c r="U29" s="113"/>
      <c r="V29" s="107"/>
      <c r="W29" s="110" t="s">
        <v>51</v>
      </c>
      <c r="X29" s="111" t="s">
        <v>53</v>
      </c>
      <c r="Y29" s="113"/>
      <c r="Z29" s="107"/>
      <c r="AA29" s="110" t="s">
        <v>51</v>
      </c>
      <c r="AB29" s="111" t="s">
        <v>53</v>
      </c>
      <c r="AC29" s="113"/>
      <c r="AD29" s="107"/>
      <c r="AE29" s="110" t="s">
        <v>51</v>
      </c>
      <c r="AF29" s="111" t="s">
        <v>53</v>
      </c>
      <c r="AG29" s="113"/>
      <c r="AH29" s="107"/>
      <c r="AI29" s="110" t="s">
        <v>51</v>
      </c>
      <c r="AJ29" s="111" t="s">
        <v>53</v>
      </c>
      <c r="AK29" s="113"/>
      <c r="AL29" s="107"/>
      <c r="AM29" s="110" t="s">
        <v>51</v>
      </c>
      <c r="AN29" s="111" t="s">
        <v>53</v>
      </c>
      <c r="AO29" s="113"/>
    </row>
    <row r="30" spans="1:55 16384:16384" ht="21" customHeight="1" thickTop="1">
      <c r="A30" s="18" t="s">
        <v>9</v>
      </c>
      <c r="B30" s="29" t="s">
        <v>54</v>
      </c>
      <c r="C30" s="28"/>
      <c r="D30" s="19"/>
      <c r="E30" s="24"/>
      <c r="F30" s="20"/>
      <c r="G30" s="23"/>
      <c r="H30" s="20"/>
      <c r="I30" s="24"/>
      <c r="J30" s="20"/>
      <c r="K30" s="23"/>
      <c r="L30" s="20"/>
      <c r="M30" s="24"/>
      <c r="N30" s="20"/>
      <c r="O30" s="23"/>
      <c r="P30" s="20"/>
      <c r="Q30" s="24"/>
      <c r="R30" s="20"/>
      <c r="S30" s="23"/>
      <c r="T30" s="20"/>
      <c r="U30" s="24"/>
      <c r="V30" s="20"/>
      <c r="W30" s="23"/>
      <c r="X30" s="20"/>
      <c r="Y30" s="24"/>
      <c r="Z30" s="20"/>
      <c r="AA30" s="23"/>
      <c r="AB30" s="20"/>
      <c r="AC30" s="24"/>
      <c r="AD30" s="20"/>
      <c r="AE30" s="23"/>
      <c r="AF30" s="20"/>
      <c r="AG30" s="24"/>
      <c r="AH30" s="20"/>
      <c r="AI30" s="23"/>
      <c r="AJ30" s="20"/>
      <c r="AK30" s="24"/>
      <c r="AL30" s="20"/>
      <c r="AM30" s="23"/>
      <c r="AN30" s="20"/>
      <c r="AO30" s="24"/>
    </row>
    <row r="31" spans="1:55 16384:16384" ht="15" customHeight="1">
      <c r="A31" s="14"/>
      <c r="B31" s="103" t="s">
        <v>55</v>
      </c>
      <c r="C31" s="192" t="str" cm="1">
        <f t="array" ref="C31">IFERROR(_xlfn.IFS(C24&lt;&gt;"",IFERROR(INDEX(BA!$J$4:$J$952,MATCH(C27,BA!$P$4:$P$952,0)),""),C25&lt;&gt;"",IFERROR(INDEX(BA!$J$4:$J$952,MATCH(C28,BA!$P$4:$P$952,0)),"")),"")</f>
        <v>GSDM-I13.2.1</v>
      </c>
      <c r="D31" s="193"/>
      <c r="E31" s="194"/>
      <c r="G31" s="192" t="str" cm="1">
        <f t="array" ref="G31">IFERROR(_xlfn.IFS(G24&lt;&gt;"",IFERROR(INDEX(BA!$J$4:$J$952,MATCH(G27,BA!$P$4:$P$952,0)),""),G25&lt;&gt;"",IFERROR(INDEX(BA!$J$4:$J$952,MATCH(G28,BA!$P$4:$P$952,0)),"")),"")</f>
        <v>GSDM-I7.2.1</v>
      </c>
      <c r="H31" s="193"/>
      <c r="I31" s="194"/>
      <c r="K31" s="192" t="str" cm="1">
        <f t="array" ref="K31">IFERROR(_xlfn.IFS(K24&lt;&gt;"",IFERROR(INDEX(BA!$J$4:$J$952,MATCH(K27,BA!$P$4:$P$952,0)),""),K25&lt;&gt;"",IFERROR(INDEX(BA!$J$4:$J$952,MATCH(K28,BA!$P$4:$P$952,0)),"")),"")</f>
        <v>GSDM-I8.5.1</v>
      </c>
      <c r="L31" s="193"/>
      <c r="M31" s="194"/>
      <c r="O31" s="192" t="str" cm="1">
        <f t="array" ref="O31">IFERROR(_xlfn.IFS(O24&lt;&gt;"",IFERROR(INDEX(BA!$J$4:$J$952,MATCH(O27,BA!$P$4:$P$952,0)),""),O25&lt;&gt;"",IFERROR(INDEX(BA!$J$4:$J$952,MATCH(O28,BA!$P$4:$P$952,0)),"")),"")</f>
        <v/>
      </c>
      <c r="P31" s="193"/>
      <c r="Q31" s="194"/>
      <c r="S31" s="192" t="str" cm="1">
        <f t="array" ref="S31">IFERROR(_xlfn.IFS(S24&lt;&gt;"",IFERROR(INDEX(BA!$J$4:$J$952,MATCH(S27,BA!$P$4:$P$952,0)),""),S25&lt;&gt;"",IFERROR(INDEX(BA!$J$4:$J$952,MATCH(S28,BA!$P$4:$P$952,0)),"")),"")</f>
        <v/>
      </c>
      <c r="T31" s="193"/>
      <c r="U31" s="194"/>
      <c r="W31" s="192" t="str" cm="1">
        <f t="array" ref="W31">IFERROR(_xlfn.IFS(W24&lt;&gt;"",IFERROR(INDEX(BA!$J$4:$J$952,MATCH(W27,BA!$P$4:$P$952,0)),""),W25&lt;&gt;"",IFERROR(INDEX(BA!$J$4:$J$952,MATCH(W28,BA!$P$4:$P$952,0)),"")),"")</f>
        <v/>
      </c>
      <c r="X31" s="193"/>
      <c r="Y31" s="194"/>
      <c r="AA31" s="192" t="str" cm="1">
        <f t="array" ref="AA31">IFERROR(_xlfn.IFS(AA24&lt;&gt;"",IFERROR(INDEX(BA!$J$4:$J$952,MATCH(AA27,BA!$P$4:$P$952,0)),""),AA25&lt;&gt;"",IFERROR(INDEX(BA!$J$4:$J$952,MATCH(AA28,BA!$P$4:$P$952,0)),"")),"")</f>
        <v/>
      </c>
      <c r="AB31" s="193"/>
      <c r="AC31" s="194"/>
      <c r="AE31" s="192" t="str" cm="1">
        <f t="array" ref="AE31">IFERROR(_xlfn.IFS(AE24&lt;&gt;"",IFERROR(INDEX(BA!$J$4:$J$952,MATCH(AE27,BA!$P$4:$P$952,0)),""),AE25&lt;&gt;"",IFERROR(INDEX(BA!$J$4:$J$952,MATCH(AE28,BA!$P$4:$P$952,0)),"")),"")</f>
        <v/>
      </c>
      <c r="AF31" s="193"/>
      <c r="AG31" s="194"/>
      <c r="AI31" s="192" t="str" cm="1">
        <f t="array" ref="AI31">IFERROR(_xlfn.IFS(AI24&lt;&gt;"",IFERROR(INDEX(BA!$J$4:$J$952,MATCH(AI27,BA!$P$4:$P$952,0)),""),AI25&lt;&gt;"",IFERROR(INDEX(BA!$J$4:$J$952,MATCH(AI28,BA!$P$4:$P$952,0)),"")),"")</f>
        <v/>
      </c>
      <c r="AJ31" s="193"/>
      <c r="AK31" s="194"/>
      <c r="AM31" s="192" t="str" cm="1">
        <f t="array" ref="AM31">IFERROR(_xlfn.IFS(AM24&lt;&gt;"",IFERROR(INDEX(BA!$J$4:$J$952,MATCH(AM27,BA!$P$4:$P$952,0)),""),AM25&lt;&gt;"",IFERROR(INDEX(BA!$J$4:$J$952,MATCH(AM28,BA!$P$4:$P$952,0)),"")),"")</f>
        <v/>
      </c>
      <c r="AN31" s="193"/>
      <c r="AO31" s="194"/>
    </row>
    <row r="32" spans="1:55 16384:16384">
      <c r="A32" s="14"/>
      <c r="B32" s="104" t="s">
        <v>56</v>
      </c>
      <c r="C32" s="192" t="str">
        <f>IFERROR(INDEX(BA!$O$4:$O$952,MATCH(C31,BA!$J$4:$J$952,0)),"")</f>
        <v xml:space="preserve">Reduction in GHGs emissions </v>
      </c>
      <c r="D32" s="193"/>
      <c r="E32" s="194"/>
      <c r="G32" s="192" t="str">
        <f>IFERROR(INDEX(BA!$O$4:$O$952,MATCH(G31,BA!$J$4:$J$952,0)),"")</f>
        <v>Renewable energy generation</v>
      </c>
      <c r="H32" s="193"/>
      <c r="I32" s="194"/>
      <c r="K32" s="192" t="str">
        <f>IFERROR(INDEX(BA!$O$4:$O$952,MATCH(K31,BA!$J$4:$J$952,0)),"")</f>
        <v>Increased employment opportunities</v>
      </c>
      <c r="L32" s="193"/>
      <c r="M32" s="194"/>
      <c r="O32" s="192" t="str">
        <f>IFERROR(INDEX(BA!$O$4:$O$952,MATCH(O31,BA!$J$4:$J$952,0)),"")</f>
        <v/>
      </c>
      <c r="P32" s="193"/>
      <c r="Q32" s="194"/>
      <c r="S32" s="192" t="str">
        <f>IFERROR(INDEX(BA!$O$4:$O$952,MATCH(S31,BA!$J$4:$J$952,0)),"")</f>
        <v/>
      </c>
      <c r="T32" s="193"/>
      <c r="U32" s="194"/>
      <c r="W32" s="192" t="str">
        <f>IFERROR(INDEX(BA!$O$4:$O$952,MATCH(W31,BA!$J$4:$J$952,0)),"")</f>
        <v/>
      </c>
      <c r="X32" s="193"/>
      <c r="Y32" s="194"/>
      <c r="AA32" s="192" t="str">
        <f>IFERROR(INDEX(BA!$O$4:$O$952,MATCH(AA31,BA!$J$4:$J$952,0)),"")</f>
        <v/>
      </c>
      <c r="AB32" s="193"/>
      <c r="AC32" s="194"/>
      <c r="AE32" s="192" t="str">
        <f>IFERROR(INDEX(BA!$O$4:$O$952,MATCH(AE31,BA!$J$4:$J$952,0)),"")</f>
        <v/>
      </c>
      <c r="AF32" s="193"/>
      <c r="AG32" s="194"/>
      <c r="AI32" s="192" t="str">
        <f>IFERROR(INDEX(BA!$O$4:$O$952,MATCH(AI31,BA!$J$4:$J$952,0)),"")</f>
        <v/>
      </c>
      <c r="AJ32" s="193"/>
      <c r="AK32" s="194"/>
      <c r="AM32" s="192" t="str">
        <f>IFERROR(INDEX(BA!$O$4:$O$952,MATCH(AM31,BA!$J$4:$J$952,0)),"")</f>
        <v/>
      </c>
      <c r="AN32" s="193"/>
      <c r="AO32" s="194"/>
    </row>
    <row r="33" spans="1:41" ht="15" customHeight="1">
      <c r="A33" s="14"/>
      <c r="B33" s="104" t="s">
        <v>57</v>
      </c>
      <c r="C33" s="192" t="str">
        <f>IFERROR(INDEX(BA!$L$4:$L$952,MATCH(C31,BA!$J$4:$J$952,0)),"")</f>
        <v>Climate change mitigation</v>
      </c>
      <c r="D33" s="193"/>
      <c r="E33" s="194"/>
      <c r="G33" s="192" t="str">
        <f>IFERROR(INDEX(BA!$L$4:$L$952,MATCH(G31,BA!$J$4:$J$952,0)),"")</f>
        <v>Energy generation, efficiency &amp; access</v>
      </c>
      <c r="H33" s="193"/>
      <c r="I33" s="194"/>
      <c r="K33" s="192" t="str">
        <f>IFERROR(INDEX(BA!$L$4:$L$952,MATCH(K31,BA!$J$4:$J$952,0)),"")</f>
        <v>Employment</v>
      </c>
      <c r="L33" s="193"/>
      <c r="M33" s="194"/>
      <c r="O33" s="192" t="str">
        <f>IFERROR(INDEX(BA!$L$4:$L$952,MATCH(O31,BA!$J$4:$J$952,0)),"")</f>
        <v/>
      </c>
      <c r="P33" s="193"/>
      <c r="Q33" s="194"/>
      <c r="S33" s="192" t="str">
        <f>IFERROR(INDEX(BA!$L$4:$L$952,MATCH(S31,BA!$J$4:$J$952,0)),"")</f>
        <v/>
      </c>
      <c r="T33" s="193"/>
      <c r="U33" s="194"/>
      <c r="W33" s="192" t="str">
        <f>IFERROR(INDEX(BA!$L$4:$L$952,MATCH(W31,BA!$J$4:$J$952,0)),"")</f>
        <v/>
      </c>
      <c r="X33" s="193"/>
      <c r="Y33" s="194"/>
      <c r="AA33" s="192" t="str">
        <f>IFERROR(INDEX(BA!$L$4:$L$952,MATCH(AA31,BA!$J$4:$J$952,0)),"")</f>
        <v/>
      </c>
      <c r="AB33" s="193"/>
      <c r="AC33" s="194"/>
      <c r="AE33" s="192" t="str">
        <f>IFERROR(INDEX(BA!$L$4:$L$952,MATCH(AE31,BA!$J$4:$J$952,0)),"")</f>
        <v/>
      </c>
      <c r="AF33" s="193"/>
      <c r="AG33" s="194"/>
      <c r="AI33" s="192" t="str">
        <f>IFERROR(INDEX(BA!$L$4:$L$952,MATCH(AI31,BA!$J$4:$J$952,0)),"")</f>
        <v/>
      </c>
      <c r="AJ33" s="193"/>
      <c r="AK33" s="194"/>
      <c r="AM33" s="192" t="str">
        <f>IFERROR(INDEX(BA!$L$4:$L$952,MATCH(AM31,BA!$J$4:$J$952,0)),"")</f>
        <v/>
      </c>
      <c r="AN33" s="193"/>
      <c r="AO33" s="194"/>
    </row>
    <row r="34" spans="1:41" ht="15" customHeight="1">
      <c r="A34" s="14"/>
      <c r="B34" s="104" t="s">
        <v>58</v>
      </c>
      <c r="C34" s="192" t="str">
        <f>IFERROR(INDEX(BA!$M$4:$M$952,MATCH(C31,BA!$J$4:$J$952,0)),"")</f>
        <v>13. Climate action</v>
      </c>
      <c r="D34" s="193"/>
      <c r="E34" s="194"/>
      <c r="G34" s="192" t="str">
        <f>IFERROR(INDEX(BA!$M$4:$M$952,MATCH(G31,BA!$J$4:$J$952,0)),"")</f>
        <v xml:space="preserve">7. Affordable and clean energy </v>
      </c>
      <c r="H34" s="193"/>
      <c r="I34" s="194"/>
      <c r="K34" s="192" t="str">
        <f>IFERROR(INDEX(BA!$M$4:$M$952,MATCH(K31,BA!$J$4:$J$952,0)),"")</f>
        <v>8. Decent work and economic growth</v>
      </c>
      <c r="L34" s="193"/>
      <c r="M34" s="194"/>
      <c r="O34" s="192" t="str">
        <f>IFERROR(INDEX(BA!$M$4:$M$952,MATCH(O31,BA!$J$4:$J$952,0)),"")</f>
        <v/>
      </c>
      <c r="P34" s="193"/>
      <c r="Q34" s="194"/>
      <c r="S34" s="192" t="str">
        <f>IFERROR(INDEX(BA!$M$4:$M$952,MATCH(S31,BA!$J$4:$J$952,0)),"")</f>
        <v/>
      </c>
      <c r="T34" s="193"/>
      <c r="U34" s="194"/>
      <c r="W34" s="192" t="str">
        <f>IFERROR(INDEX(BA!$M$4:$M$952,MATCH(W31,BA!$J$4:$J$952,0)),"")</f>
        <v/>
      </c>
      <c r="X34" s="193"/>
      <c r="Y34" s="194"/>
      <c r="AA34" s="192" t="str">
        <f>IFERROR(INDEX(BA!$M$4:$M$952,MATCH(AA31,BA!$J$4:$J$952,0)),"")</f>
        <v/>
      </c>
      <c r="AB34" s="193"/>
      <c r="AC34" s="194"/>
      <c r="AE34" s="192" t="str">
        <f>IFERROR(INDEX(BA!$M$4:$M$952,MATCH(AE31,BA!$J$4:$J$952,0)),"")</f>
        <v/>
      </c>
      <c r="AF34" s="193"/>
      <c r="AG34" s="194"/>
      <c r="AI34" s="192" t="str">
        <f>IFERROR(INDEX(BA!$M$4:$M$952,MATCH(AI31,BA!$J$4:$J$952,0)),"")</f>
        <v/>
      </c>
      <c r="AJ34" s="193"/>
      <c r="AK34" s="194"/>
      <c r="AM34" s="192" t="str">
        <f>IFERROR(INDEX(BA!$M$4:$M$952,MATCH(AM31,BA!$J$4:$J$952,0)),"")</f>
        <v/>
      </c>
      <c r="AN34" s="193"/>
      <c r="AO34" s="194"/>
    </row>
    <row r="35" spans="1:41" ht="15" customHeight="1">
      <c r="A35" s="14"/>
      <c r="B35" s="104" t="s">
        <v>59</v>
      </c>
      <c r="C35" s="192" t="str">
        <f>IFERROR(INDEX(BA!$N$4:$N$952,MATCH(C31,BA!$J$4:$J$952,0)),"")</f>
        <v>13.2 Integrate climate change measures into national policies, strategies and planning</v>
      </c>
      <c r="D35" s="193"/>
      <c r="E35" s="194"/>
      <c r="G35" s="192" t="str">
        <f>IFERROR(INDEX(BA!$N$4:$N$952,MATCH(G31,BA!$J$4:$J$952,0)),"")</f>
        <v>7.2 By 2030, increase substantially the share of renewable energy in the global energy mix</v>
      </c>
      <c r="H35" s="193"/>
      <c r="I35" s="194"/>
      <c r="K35" s="192" t="str">
        <f>IFERROR(INDEX(BA!$N$4:$N$952,MATCH(K31,BA!$J$4:$J$952,0)),"")</f>
        <v>8.5 By 2030, achieve full and productive employment and decent work for all women and men, including for young people and persons with disabilities, and equal pay for work of equal value</v>
      </c>
      <c r="L35" s="193"/>
      <c r="M35" s="194"/>
      <c r="O35" s="192" t="str">
        <f>IFERROR(INDEX(BA!$N$4:$N$952,MATCH(O31,BA!$J$4:$J$952,0)),"")</f>
        <v/>
      </c>
      <c r="P35" s="193"/>
      <c r="Q35" s="194"/>
      <c r="S35" s="192" t="str">
        <f>IFERROR(INDEX(BA!$N$4:$N$952,MATCH(S31,BA!$J$4:$J$952,0)),"")</f>
        <v/>
      </c>
      <c r="T35" s="193"/>
      <c r="U35" s="194"/>
      <c r="W35" s="192" t="str">
        <f>IFERROR(INDEX(BA!$N$4:$N$952,MATCH(W31,BA!$J$4:$J$952,0)),"")</f>
        <v/>
      </c>
      <c r="X35" s="193"/>
      <c r="Y35" s="194"/>
      <c r="AA35" s="192" t="str">
        <f>IFERROR(INDEX(BA!$N$4:$N$952,MATCH(AA31,BA!$J$4:$J$952,0)),"")</f>
        <v/>
      </c>
      <c r="AB35" s="193"/>
      <c r="AC35" s="194"/>
      <c r="AE35" s="192" t="str">
        <f>IFERROR(INDEX(BA!$N$4:$N$952,MATCH(AE31,BA!$J$4:$J$952,0)),"")</f>
        <v/>
      </c>
      <c r="AF35" s="193"/>
      <c r="AG35" s="194"/>
      <c r="AI35" s="192" t="str">
        <f>IFERROR(INDEX(BA!$N$4:$N$952,MATCH(AI31,BA!$J$4:$J$952,0)),"")</f>
        <v/>
      </c>
      <c r="AJ35" s="193"/>
      <c r="AK35" s="194"/>
      <c r="AM35" s="192" t="str">
        <f>IFERROR(INDEX(BA!$N$4:$N$952,MATCH(AM31,BA!$J$4:$J$952,0)),"")</f>
        <v/>
      </c>
      <c r="AN35" s="193"/>
      <c r="AO35" s="194"/>
    </row>
    <row r="36" spans="1:41" ht="140.25" customHeight="1">
      <c r="A36" s="14"/>
      <c r="B36" s="104" t="s">
        <v>60</v>
      </c>
      <c r="C36" s="192" t="str">
        <f>IFERROR(INDEX(BA!$Q$4:$Q$952,MATCH($C$31,BA!$J$4:$J$952,0)),"")</f>
        <v>Refers to total amount of greenhouse gases avoided or sequestered during the reporting period.</v>
      </c>
      <c r="D36" s="193"/>
      <c r="E36" s="194"/>
      <c r="G36" s="192" t="str">
        <f>IFERROR(INDEX(BA!$Q$4:$Q$952,MATCH($G$31,BA!$J$4:$J$952,0)),"")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6" s="193"/>
      <c r="I36" s="194"/>
      <c r="K36" s="192" t="str">
        <f>IFERROR(INDEX(BA!$Q$4:$Q$952,MATCH($K$31,BA!$J$4:$J$952,0)),"")</f>
        <v>Refers to total jobs generated as a result of the project.</v>
      </c>
      <c r="L36" s="193"/>
      <c r="M36" s="194"/>
      <c r="O36" s="192" t="str">
        <f>IFERROR(INDEX(BA!$Q$4:$Q$952,MATCH($O$31,BA!$J$4:$J$952,0)),"")</f>
        <v/>
      </c>
      <c r="P36" s="193"/>
      <c r="Q36" s="194"/>
      <c r="S36" s="192" t="str">
        <f>IFERROR(INDEX(BA!$Q$4:$Q$952,MATCH($S$31,BA!$J$4:$J$952,0)),"")</f>
        <v/>
      </c>
      <c r="T36" s="193"/>
      <c r="U36" s="194"/>
      <c r="W36" s="192" t="str">
        <f>IFERROR(INDEX(BA!$Q$4:$Q$952,MATCH($W$31,BA!$J$4:$J$952,0)),"")</f>
        <v/>
      </c>
      <c r="X36" s="193"/>
      <c r="Y36" s="194"/>
      <c r="AA36" s="192" t="str">
        <f>IFERROR(INDEX(BA!$Q$4:$Q$952,MATCH($AA$31,BA!$J$4:$J$952,0)),"")</f>
        <v/>
      </c>
      <c r="AB36" s="193"/>
      <c r="AC36" s="194"/>
      <c r="AE36" s="192" t="str">
        <f>IFERROR(INDEX(BA!$Q$4:$Q$952,MATCH($AE$31,BA!$J$4:$J$952,0)),"")</f>
        <v/>
      </c>
      <c r="AF36" s="193"/>
      <c r="AG36" s="194"/>
      <c r="AI36" s="192" t="str">
        <f>IFERROR(INDEX(BA!$Q$4:$Q$952,MATCH($AI$31,BA!$J$4:$J$952,0)),"")</f>
        <v/>
      </c>
      <c r="AJ36" s="193"/>
      <c r="AK36" s="194"/>
      <c r="AM36" s="192" t="str">
        <f>IFERROR(INDEX(BA!$Q$4:$Q$952,MATCH($AM$31,BA!$J$4:$J$952,0)),"")</f>
        <v/>
      </c>
      <c r="AN36" s="193"/>
      <c r="AO36" s="194"/>
    </row>
    <row r="37" spans="1:41" ht="187.5" customHeight="1">
      <c r="A37" s="114" t="s">
        <v>61</v>
      </c>
      <c r="B37" s="105" t="str">
        <f>BA!R3</f>
        <v>Guidance, calculation method and other considerations</v>
      </c>
      <c r="C37" s="192" t="str">
        <f>IFERROR(INDEX(BA!$R$4:$R$952,MATCH($C$31,BA!$J$4:$J$952,0)),"")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7" s="193"/>
      <c r="E37" s="194"/>
      <c r="G37" s="192" t="str">
        <f>IFERROR(INDEX(BA!$R$4:$R$952,MATCH($G$31,BA!$J$4:$J$952,0)),"")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7" s="193"/>
      <c r="I37" s="194"/>
      <c r="K37" s="192" t="str">
        <f>IFERROR(INDEX(BA!$R$4:$R$952,MATCH($K$31,BA!$J$4:$J$952,0)),"")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7" s="193"/>
      <c r="M37" s="194"/>
      <c r="O37" s="192" t="str">
        <f>IFERROR(INDEX(BA!$R$4:$R$952,MATCH($O$31,BA!$J$4:$J$952,0)),"")</f>
        <v/>
      </c>
      <c r="P37" s="193"/>
      <c r="Q37" s="194"/>
      <c r="S37" s="192" t="str">
        <f>IFERROR(INDEX(BA!$R$4:$R$952,MATCH($S$31,BA!$J$4:$J$952,0)),"")</f>
        <v/>
      </c>
      <c r="T37" s="193"/>
      <c r="U37" s="194"/>
      <c r="W37" s="192" t="str">
        <f>IFERROR(INDEX(BA!$R$4:$R$952,MATCH($W$31,BA!$J$4:$J$952,0)),"")</f>
        <v/>
      </c>
      <c r="X37" s="193"/>
      <c r="Y37" s="194"/>
      <c r="AA37" s="192" t="str">
        <f>IFERROR(INDEX(BA!$R$4:$R$952,MATCH($AA$31,BA!$J$4:$J$952,0)),"")</f>
        <v/>
      </c>
      <c r="AB37" s="193"/>
      <c r="AC37" s="194"/>
      <c r="AE37" s="192" t="str">
        <f>IFERROR(INDEX(BA!$R$4:$R$952,MATCH($AE$31,BA!$J$4:$J$952,0)),"")</f>
        <v/>
      </c>
      <c r="AF37" s="193"/>
      <c r="AG37" s="194"/>
      <c r="AI37" s="192" t="str">
        <f>IFERROR(INDEX(BA!$R$4:$R$952,MATCH($AI$31,BA!$J$4:$J$952,0)),"")</f>
        <v/>
      </c>
      <c r="AJ37" s="193"/>
      <c r="AK37" s="194"/>
      <c r="AM37" s="192" t="str">
        <f>IFERROR(INDEX(BA!$R$4:$R$952,MATCH($AM$31,BA!$J$4:$J$952,0)),"")</f>
        <v/>
      </c>
      <c r="AN37" s="193"/>
      <c r="AO37" s="194"/>
    </row>
    <row r="38" spans="1:41" ht="15" customHeight="1">
      <c r="A38" s="14"/>
      <c r="B38" s="106" t="s">
        <v>62</v>
      </c>
      <c r="C38" s="210" t="str">
        <f>IFERROR(INDEX(BA!$S$4:$S$952,MATCH(C31,BA!$J$4:$J$952,0)),"")</f>
        <v>tCO2eq</v>
      </c>
      <c r="D38" s="211"/>
      <c r="E38" s="212"/>
      <c r="G38" s="210" t="str">
        <f>IFERROR(INDEX(BA!$S$4:$S$952,MATCH(G31,BA!$J$4:$J$952,0)),"")</f>
        <v>MWh</v>
      </c>
      <c r="H38" s="211"/>
      <c r="I38" s="212"/>
      <c r="K38" s="210" t="str">
        <f>IFERROR(INDEX(BA!$S$4:$S$952,MATCH(K31,BA!$J$4:$J$952,0)),"")</f>
        <v>Number</v>
      </c>
      <c r="L38" s="211"/>
      <c r="M38" s="212"/>
      <c r="O38" s="210" t="str">
        <f>IFERROR(INDEX(BA!$S$4:$S$952,MATCH(O31,BA!$J$4:$J$952,0)),"")</f>
        <v/>
      </c>
      <c r="P38" s="211"/>
      <c r="Q38" s="212"/>
      <c r="S38" s="210" t="str">
        <f>IFERROR(INDEX(BA!$S$4:$S$952,MATCH(S31,BA!$J$4:$J$952,0)),"")</f>
        <v/>
      </c>
      <c r="T38" s="211"/>
      <c r="U38" s="212"/>
      <c r="W38" s="210" t="str">
        <f>IFERROR(INDEX(BA!$S$4:$S$952,MATCH(W31,BA!$J$4:$J$952,0)),"")</f>
        <v/>
      </c>
      <c r="X38" s="211"/>
      <c r="Y38" s="212"/>
      <c r="AA38" s="210" t="str">
        <f>IFERROR(INDEX(BA!$S$4:$S$952,MATCH(AA31,BA!$J$4:$J$952,0)),"")</f>
        <v/>
      </c>
      <c r="AB38" s="211"/>
      <c r="AC38" s="212"/>
      <c r="AE38" s="210" t="str">
        <f>IFERROR(INDEX(BA!$S$4:$S$952,MATCH(AE31,BA!$J$4:$J$952,0)),"")</f>
        <v/>
      </c>
      <c r="AF38" s="211"/>
      <c r="AG38" s="212"/>
      <c r="AI38" s="210" t="str">
        <f>IFERROR(INDEX(BA!$S$4:$S$952,MATCH(AI31,BA!$J$4:$J$952,0)),"")</f>
        <v/>
      </c>
      <c r="AJ38" s="211"/>
      <c r="AK38" s="212"/>
      <c r="AM38" s="210" t="str">
        <f>IFERROR(INDEX(BA!$S$4:$S$952,MATCH(AM31,BA!$J$4:$J$952,0)),"")</f>
        <v/>
      </c>
      <c r="AN38" s="211"/>
      <c r="AO38" s="212"/>
    </row>
    <row r="39" spans="1:41" ht="15" customHeight="1">
      <c r="A39" s="14"/>
      <c r="B39" s="106" t="s">
        <v>63</v>
      </c>
      <c r="C39" s="210" t="str">
        <f>IFERROR(INDEX(BA!$T$4:$T$952,MATCH(C31,BA!$J$4:$J$952,0)),"")</f>
        <v>Project activity</v>
      </c>
      <c r="D39" s="211"/>
      <c r="E39" s="212"/>
      <c r="G39" s="210" t="str">
        <f>IFERROR(INDEX(BA!$T$4:$T$952,MATCH(G31,BA!$J$4:$J$952,0)),"")</f>
        <v>Project activity</v>
      </c>
      <c r="H39" s="211"/>
      <c r="I39" s="212"/>
      <c r="K39" s="210" t="str">
        <f>IFERROR(INDEX(BA!$T$4:$T$952,MATCH(K31,BA!$J$4:$J$952,0)),"")</f>
        <v>Project activity</v>
      </c>
      <c r="L39" s="211"/>
      <c r="M39" s="212"/>
      <c r="O39" s="210" t="str">
        <f>IFERROR(INDEX(BA!$T$4:$T$952,MATCH(O31,BA!$J$4:$J$952,0)),"")</f>
        <v/>
      </c>
      <c r="P39" s="211"/>
      <c r="Q39" s="212"/>
      <c r="S39" s="210" t="str">
        <f>IFERROR(INDEX(BA!$T$4:$T$952,MATCH(S31,BA!$J$4:$J$952,0)),"")</f>
        <v/>
      </c>
      <c r="T39" s="211"/>
      <c r="U39" s="212"/>
      <c r="W39" s="210" t="str">
        <f>IFERROR(INDEX(BA!$T$4:$T$952,MATCH(W31,BA!$J$4:$J$952,0)),"")</f>
        <v/>
      </c>
      <c r="X39" s="211"/>
      <c r="Y39" s="212"/>
      <c r="AA39" s="210" t="str">
        <f>IFERROR(INDEX(BA!$T$4:$T$952,MATCH(AA31,BA!$J$4:$J$952,0)),"")</f>
        <v/>
      </c>
      <c r="AB39" s="211"/>
      <c r="AC39" s="212"/>
      <c r="AE39" s="210" t="str">
        <f>IFERROR(INDEX(BA!$T$4:$T$952,MATCH(AE31,BA!$J$4:$J$952,0)),"")</f>
        <v/>
      </c>
      <c r="AF39" s="211"/>
      <c r="AG39" s="212"/>
      <c r="AI39" s="210" t="str">
        <f>IFERROR(INDEX(BA!$T$4:$T$952,MATCH(AI31,BA!$J$4:$J$952,0)),"")</f>
        <v/>
      </c>
      <c r="AJ39" s="211"/>
      <c r="AK39" s="212"/>
      <c r="AM39" s="210" t="str">
        <f>IFERROR(INDEX(BA!$T$4:$T$952,MATCH(AM31,BA!$J$4:$J$952,0)),"")</f>
        <v/>
      </c>
      <c r="AN39" s="211"/>
      <c r="AO39" s="212"/>
    </row>
    <row r="40" spans="1:41" ht="15" customHeight="1">
      <c r="A40" s="14"/>
      <c r="B40" s="106" t="s">
        <v>64</v>
      </c>
      <c r="C40" s="210" t="str">
        <f>IFERROR(INDEX(BA!$U$4:$U$952,MATCH(C31,BA!$J$4:$J$952,0)),"")</f>
        <v>Calculation</v>
      </c>
      <c r="D40" s="211"/>
      <c r="E40" s="212"/>
      <c r="G40" s="210" t="str">
        <f>IFERROR(INDEX(BA!$U$4:$U$952,MATCH(G31,BA!$J$4:$J$952,0)),"")</f>
        <v>Electricity meters</v>
      </c>
      <c r="H40" s="211"/>
      <c r="I40" s="212"/>
      <c r="K40" s="210" t="str">
        <f>IFERROR(INDEX(BA!$U$4:$U$952,MATCH(K31,BA!$J$4:$J$952,0)),"")</f>
        <v>Either head count or Full Time Equivalent (FTE), with the chosen
approach stated and applied consistently
Use numbers as at the end of the reporting period, unless there has been a material change during the reporting period;</v>
      </c>
      <c r="L40" s="211"/>
      <c r="M40" s="212"/>
      <c r="O40" s="210" t="str">
        <f>IFERROR(INDEX(BA!$U$4:$U$952,MATCH(O31,BA!$J$4:$J$952,0)),"")</f>
        <v/>
      </c>
      <c r="P40" s="211"/>
      <c r="Q40" s="212"/>
      <c r="S40" s="210" t="str">
        <f>IFERROR(INDEX(BA!$U$4:$U$952,MATCH(S31,BA!$J$4:$J$952,0)),"")</f>
        <v/>
      </c>
      <c r="T40" s="211"/>
      <c r="U40" s="212"/>
      <c r="W40" s="210" t="str">
        <f>IFERROR(INDEX(BA!$U$4:$U$952,MATCH(W31,BA!$J$4:$J$952,0)),"")</f>
        <v/>
      </c>
      <c r="X40" s="211"/>
      <c r="Y40" s="212"/>
      <c r="AA40" s="210" t="str">
        <f>IFERROR(INDEX(BA!$U$4:$U$952,MATCH(AA31,BA!$J$4:$J$952,0)),"")</f>
        <v/>
      </c>
      <c r="AB40" s="211"/>
      <c r="AC40" s="212"/>
      <c r="AE40" s="210" t="str">
        <f>IFERROR(INDEX(BA!$U$4:$U$952,MATCH(AE31,BA!$J$4:$J$952,0)),"")</f>
        <v/>
      </c>
      <c r="AF40" s="211"/>
      <c r="AG40" s="212"/>
      <c r="AI40" s="210" t="str">
        <f>IFERROR(INDEX(BA!$U$4:$U$952,MATCH(AI31,BA!$J$4:$J$952,0)),"")</f>
        <v/>
      </c>
      <c r="AJ40" s="211"/>
      <c r="AK40" s="212"/>
      <c r="AM40" s="210" t="str">
        <f>IFERROR(INDEX(BA!$U$4:$U$952,MATCH(AM31,BA!$J$4:$J$952,0)),"")</f>
        <v/>
      </c>
      <c r="AN40" s="211"/>
      <c r="AO40" s="212"/>
    </row>
    <row r="41" spans="1:41" ht="15" customHeight="1">
      <c r="A41" s="14"/>
      <c r="B41" s="106" t="s">
        <v>65</v>
      </c>
      <c r="C41" s="210" t="str">
        <f>IFERROR(INDEX(BA!$V$4:$V$952,MATCH(C31,BA!$J$4:$J$952,0)),"")</f>
        <v>Annual</v>
      </c>
      <c r="D41" s="211"/>
      <c r="E41" s="212"/>
      <c r="G41" s="210" t="str">
        <f>IFERROR(INDEX(BA!$V$4:$V$952,MATCH(G31,BA!$J$4:$J$952,0)),"")</f>
        <v>Continuous measurement</v>
      </c>
      <c r="H41" s="211"/>
      <c r="I41" s="212"/>
      <c r="K41" s="210" t="str">
        <f>IFERROR(INDEX(BA!$V$4:$V$952,MATCH(K31,BA!$J$4:$J$952,0)),"")</f>
        <v>Annual</v>
      </c>
      <c r="L41" s="211"/>
      <c r="M41" s="212"/>
      <c r="O41" s="210" t="str">
        <f>IFERROR(INDEX(BA!$V$4:$V$952,MATCH(O31,BA!$J$4:$J$952,0)),"")</f>
        <v/>
      </c>
      <c r="P41" s="211"/>
      <c r="Q41" s="212"/>
      <c r="S41" s="210" t="str">
        <f>IFERROR(INDEX(BA!$V$4:$V$952,MATCH(S31,BA!$J$4:$J$952,0)),"")</f>
        <v/>
      </c>
      <c r="T41" s="211"/>
      <c r="U41" s="212"/>
      <c r="W41" s="210" t="str">
        <f>IFERROR(INDEX(BA!$V$4:$V$952,MATCH(W31,BA!$J$4:$J$952,0)),"")</f>
        <v/>
      </c>
      <c r="X41" s="211"/>
      <c r="Y41" s="212"/>
      <c r="AA41" s="210" t="str">
        <f>IFERROR(INDEX(BA!$V$4:$V$952,MATCH(AA31,BA!$J$4:$J$952,0)),"")</f>
        <v/>
      </c>
      <c r="AB41" s="211"/>
      <c r="AC41" s="212"/>
      <c r="AE41" s="210" t="str">
        <f>IFERROR(INDEX(BA!$V$4:$V$952,MATCH(AE31,BA!$J$4:$J$952,0)),"")</f>
        <v/>
      </c>
      <c r="AF41" s="211"/>
      <c r="AG41" s="212"/>
      <c r="AI41" s="210" t="str">
        <f>IFERROR(INDEX(BA!$V$4:$V$952,MATCH(AI31,BA!$J$4:$J$952,0)),"")</f>
        <v/>
      </c>
      <c r="AJ41" s="211"/>
      <c r="AK41" s="212"/>
      <c r="AM41" s="210" t="str">
        <f>IFERROR(INDEX(BA!$V$4:$V$952,MATCH(AM31,BA!$J$4:$J$952,0)),"")</f>
        <v/>
      </c>
      <c r="AN41" s="211"/>
      <c r="AO41" s="212"/>
    </row>
    <row r="42" spans="1:41" ht="15" customHeight="1">
      <c r="A42" s="14"/>
      <c r="B42" s="106" t="s">
        <v>66</v>
      </c>
      <c r="C42" s="210" t="str">
        <f>IFERROR(INDEX(BA!$X$4:$X$952,MATCH(C31,BA!$J$4:$J$952,0 )),"")</f>
        <v>NA</v>
      </c>
      <c r="D42" s="211"/>
      <c r="E42" s="212"/>
      <c r="G42" s="210" t="str">
        <f>IFERROR(INDEX(BA!$X$4:$X$952,MATCH(G31,BA!$J$4:$J$952,0 )),"")</f>
        <v>NA</v>
      </c>
      <c r="H42" s="211"/>
      <c r="I42" s="212"/>
      <c r="K42" s="210" t="str">
        <f>IFERROR(INDEX(BA!$X$4:$X$952,MATCH(K31,BA!$J$4:$J$952,0 )),"")</f>
        <v>NA</v>
      </c>
      <c r="L42" s="211"/>
      <c r="M42" s="212"/>
      <c r="O42" s="210" t="str">
        <f>IFERROR(INDEX(BA!$X$4:$X$952,MATCH(O31,BA!$J$4:$J$952,0 )),"")</f>
        <v/>
      </c>
      <c r="P42" s="211"/>
      <c r="Q42" s="212"/>
      <c r="S42" s="210" t="str">
        <f>IFERROR(INDEX(BA!$X$4:$X$952,MATCH(S31,BA!$J$4:$J$952,0 )),"")</f>
        <v/>
      </c>
      <c r="T42" s="211"/>
      <c r="U42" s="212"/>
      <c r="W42" s="210" t="str">
        <f>IFERROR(INDEX(BA!$X$4:$X$952,MATCH(W31,BA!$J$4:$J$952,0 )),"")</f>
        <v/>
      </c>
      <c r="X42" s="211"/>
      <c r="Y42" s="212"/>
      <c r="AA42" s="210" t="str">
        <f>IFERROR(INDEX(BA!$X$4:$X$952,MATCH(AA31,BA!$J$4:$J$952,0 )),"")</f>
        <v/>
      </c>
      <c r="AB42" s="211"/>
      <c r="AC42" s="212"/>
      <c r="AE42" s="210" t="str">
        <f>IFERROR(INDEX(BA!$X$4:$X$952,MATCH(AE31,BA!$J$4:$J$952,0 )),"")</f>
        <v/>
      </c>
      <c r="AF42" s="211"/>
      <c r="AG42" s="212"/>
      <c r="AI42" s="210" t="str">
        <f>IFERROR(INDEX(BA!$X$4:$X$952,MATCH(AI31,BA!$J$4:$J$952,0 )),"")</f>
        <v/>
      </c>
      <c r="AJ42" s="211"/>
      <c r="AK42" s="212"/>
      <c r="AM42" s="210" t="str">
        <f>IFERROR(INDEX(BA!$X$4:$X$952,MATCH(AM31,BA!$J$4:$J$952,0 )),"")</f>
        <v/>
      </c>
      <c r="AN42" s="211"/>
      <c r="AO42" s="212"/>
    </row>
    <row r="43" spans="1:41" ht="28.5" customHeight="1">
      <c r="A43" s="14"/>
      <c r="B43" s="106" t="s">
        <v>67</v>
      </c>
      <c r="C43" s="210" t="str">
        <f>IFERROR(INDEX(BA!$Y$4:$Y$952,MATCH(C31,BA!$J$4:$J$952,0 )),"NA")</f>
        <v>Gold Standard approved SDG Impact Quantification methodologies are available at https://globalgoals.goldstandard.org/</v>
      </c>
      <c r="D43" s="211"/>
      <c r="E43" s="212"/>
      <c r="G43" s="210" t="str">
        <f>IFERROR(INDEX(BA!$Y$4:$Y$952,MATCH(G31,BA!$J$4:$J$952,0)),"")</f>
        <v>NA</v>
      </c>
      <c r="H43" s="211"/>
      <c r="I43" s="212"/>
      <c r="K43" s="210" t="str">
        <f>IFERROR(INDEX(BA!$Y$4:$Y$952,MATCH(K31,BA!$J$4:$J$952,0 )),"")</f>
        <v>GRI 102: General Disclosures</v>
      </c>
      <c r="L43" s="211"/>
      <c r="M43" s="212"/>
      <c r="O43" s="210" t="str">
        <f>IFERROR(INDEX(BA!$Y$4:$Y$952,MATCH(O31,BA!$J$4:$J$952,0 )),"")</f>
        <v/>
      </c>
      <c r="P43" s="211"/>
      <c r="Q43" s="212"/>
      <c r="S43" s="210" t="str">
        <f>IFERROR(INDEX(BA!$Y$4:$Y$952,MATCH(S31,BA!$J$4:$J$952,0 )),"")</f>
        <v/>
      </c>
      <c r="T43" s="211"/>
      <c r="U43" s="212"/>
      <c r="W43" s="210" t="str">
        <f>IFERROR(INDEX(BA!$Y$4:$Y$952,MATCH(W31,BA!$J$4:$J$952,0 )),"")</f>
        <v/>
      </c>
      <c r="X43" s="211"/>
      <c r="Y43" s="212"/>
      <c r="AA43" s="210" t="str">
        <f>IFERROR(INDEX(BA!$Y$4:$Y$952,MATCH(AA31,BA!$J$4:$J$952,0 )),"")</f>
        <v/>
      </c>
      <c r="AB43" s="211"/>
      <c r="AC43" s="212"/>
      <c r="AE43" s="210" t="str">
        <f>IFERROR(INDEX(BA!$Y$4:$Y$952,MATCH(AE31,BA!$J$4:$J$952,0 )),"")</f>
        <v/>
      </c>
      <c r="AF43" s="211"/>
      <c r="AG43" s="212"/>
      <c r="AI43" s="210" t="str">
        <f>IFERROR(INDEX(BA!$Y$4:$Y$952,MATCH(AI31,BA!$J$4:$J$952,0 )),"")</f>
        <v/>
      </c>
      <c r="AJ43" s="211"/>
      <c r="AK43" s="212"/>
      <c r="AM43" s="210" t="str">
        <f>IFERROR(INDEX(BA!$Y$4:$Y$952,MATCH(AM31,BA!$J$4:$J$952,0 )),"")</f>
        <v/>
      </c>
      <c r="AN43" s="211"/>
      <c r="AO43" s="212"/>
    </row>
    <row r="44" spans="1:41" ht="15" customHeight="1">
      <c r="A44" s="14"/>
      <c r="B44" s="30"/>
      <c r="C44" s="210"/>
      <c r="D44" s="211"/>
      <c r="E44" s="212"/>
      <c r="G44" s="213"/>
      <c r="H44" s="214"/>
      <c r="I44" s="215"/>
      <c r="K44" s="210"/>
      <c r="L44" s="211"/>
      <c r="M44" s="212"/>
      <c r="O44" s="210"/>
      <c r="P44" s="211"/>
      <c r="Q44" s="212"/>
      <c r="S44" s="210"/>
      <c r="T44" s="211"/>
      <c r="U44" s="212"/>
      <c r="W44" s="210"/>
      <c r="X44" s="211"/>
      <c r="Y44" s="212"/>
      <c r="AA44" s="210"/>
      <c r="AB44" s="211"/>
      <c r="AC44" s="212"/>
      <c r="AE44" s="210"/>
      <c r="AF44" s="211"/>
      <c r="AG44" s="212"/>
      <c r="AI44" s="210"/>
      <c r="AJ44" s="211"/>
      <c r="AK44" s="212"/>
      <c r="AM44" s="210"/>
      <c r="AN44" s="211"/>
      <c r="AO44" s="212"/>
    </row>
    <row r="45" spans="1:41" ht="15" customHeight="1">
      <c r="A45" s="14"/>
      <c r="B45" s="30"/>
      <c r="C45" s="213"/>
      <c r="D45" s="214"/>
      <c r="E45" s="215"/>
      <c r="G45" s="213"/>
      <c r="H45" s="214"/>
      <c r="I45" s="215"/>
      <c r="K45" s="210"/>
      <c r="L45" s="211"/>
      <c r="M45" s="212"/>
      <c r="O45" s="210"/>
      <c r="P45" s="211"/>
      <c r="Q45" s="212"/>
      <c r="S45" s="210"/>
      <c r="T45" s="211"/>
      <c r="U45" s="212"/>
      <c r="W45" s="210"/>
      <c r="X45" s="211"/>
      <c r="Y45" s="212"/>
      <c r="AA45" s="210"/>
      <c r="AB45" s="211"/>
      <c r="AC45" s="212"/>
      <c r="AE45" s="210"/>
      <c r="AF45" s="211"/>
      <c r="AG45" s="212"/>
      <c r="AI45" s="210"/>
      <c r="AJ45" s="211"/>
      <c r="AK45" s="212"/>
      <c r="AM45" s="210"/>
      <c r="AN45" s="211"/>
      <c r="AO45" s="212"/>
    </row>
    <row r="46" spans="1:41" ht="15" customHeight="1">
      <c r="A46" s="14"/>
      <c r="B46" s="30"/>
      <c r="C46" s="213"/>
      <c r="D46" s="214"/>
      <c r="E46" s="215"/>
      <c r="G46" s="213"/>
      <c r="H46" s="214"/>
      <c r="I46" s="215"/>
      <c r="K46" s="210"/>
      <c r="L46" s="211"/>
      <c r="M46" s="212"/>
      <c r="O46" s="210"/>
      <c r="P46" s="211"/>
      <c r="Q46" s="212"/>
      <c r="S46" s="210"/>
      <c r="T46" s="211"/>
      <c r="U46" s="212"/>
      <c r="W46" s="210"/>
      <c r="X46" s="211"/>
      <c r="Y46" s="212"/>
      <c r="AA46" s="210"/>
      <c r="AB46" s="211"/>
      <c r="AC46" s="212"/>
      <c r="AE46" s="210"/>
      <c r="AF46" s="211"/>
      <c r="AG46" s="212"/>
      <c r="AI46" s="210"/>
      <c r="AJ46" s="211"/>
      <c r="AK46" s="212"/>
      <c r="AM46" s="210"/>
      <c r="AN46" s="211"/>
      <c r="AO46" s="212"/>
    </row>
    <row r="47" spans="1:41" ht="15" customHeight="1">
      <c r="A47" s="14"/>
      <c r="B47" s="30"/>
      <c r="C47" s="213"/>
      <c r="D47" s="214"/>
      <c r="E47" s="215"/>
      <c r="G47" s="213"/>
      <c r="H47" s="214"/>
      <c r="I47" s="215"/>
      <c r="K47" s="210"/>
      <c r="L47" s="211"/>
      <c r="M47" s="212"/>
      <c r="O47" s="210"/>
      <c r="P47" s="211"/>
      <c r="Q47" s="212"/>
      <c r="S47" s="210"/>
      <c r="T47" s="211"/>
      <c r="U47" s="212"/>
      <c r="W47" s="210"/>
      <c r="X47" s="211"/>
      <c r="Y47" s="212"/>
      <c r="AA47" s="210"/>
      <c r="AB47" s="211"/>
      <c r="AC47" s="212"/>
      <c r="AE47" s="210"/>
      <c r="AF47" s="211"/>
      <c r="AG47" s="212"/>
      <c r="AI47" s="210"/>
      <c r="AJ47" s="211"/>
      <c r="AK47" s="212"/>
      <c r="AM47" s="210"/>
      <c r="AN47" s="211"/>
      <c r="AO47" s="212"/>
    </row>
    <row r="48" spans="1:41" ht="15" customHeight="1">
      <c r="A48" s="14"/>
      <c r="B48" s="30"/>
      <c r="C48" s="219"/>
      <c r="D48" s="220"/>
      <c r="E48" s="221"/>
      <c r="G48" s="219"/>
      <c r="H48" s="220"/>
      <c r="I48" s="221"/>
      <c r="K48" s="210"/>
      <c r="L48" s="211"/>
      <c r="M48" s="212"/>
      <c r="O48" s="210"/>
      <c r="P48" s="211"/>
      <c r="Q48" s="212"/>
      <c r="S48" s="210"/>
      <c r="T48" s="211"/>
      <c r="U48" s="212"/>
      <c r="W48" s="210"/>
      <c r="X48" s="211"/>
      <c r="Y48" s="212"/>
      <c r="AA48" s="210"/>
      <c r="AB48" s="211"/>
      <c r="AC48" s="212"/>
      <c r="AE48" s="210"/>
      <c r="AF48" s="211"/>
      <c r="AG48" s="212"/>
      <c r="AI48" s="210"/>
      <c r="AJ48" s="211"/>
      <c r="AK48" s="212"/>
      <c r="AM48" s="210"/>
      <c r="AN48" s="211"/>
      <c r="AO48" s="212"/>
    </row>
    <row r="49" spans="1:41" ht="15" customHeight="1">
      <c r="A49" s="14"/>
      <c r="B49" s="30"/>
      <c r="C49" s="207"/>
      <c r="D49" s="208"/>
      <c r="E49" s="209"/>
      <c r="G49" s="207"/>
      <c r="H49" s="208"/>
      <c r="I49" s="209"/>
      <c r="K49" s="210"/>
      <c r="L49" s="211"/>
      <c r="M49" s="212"/>
      <c r="O49" s="210"/>
      <c r="P49" s="211"/>
      <c r="Q49" s="212"/>
      <c r="S49" s="210"/>
      <c r="T49" s="211"/>
      <c r="U49" s="212"/>
      <c r="W49" s="210"/>
      <c r="X49" s="211"/>
      <c r="Y49" s="212"/>
      <c r="AA49" s="210"/>
      <c r="AB49" s="211"/>
      <c r="AC49" s="212"/>
      <c r="AE49" s="210"/>
      <c r="AF49" s="211"/>
      <c r="AG49" s="212"/>
      <c r="AI49" s="210"/>
      <c r="AJ49" s="211"/>
      <c r="AK49" s="212"/>
      <c r="AM49" s="210"/>
      <c r="AN49" s="211"/>
      <c r="AO49" s="212"/>
    </row>
    <row r="50" spans="1:41" ht="22.95" customHeight="1" thickBot="1">
      <c r="A50" s="34" t="s">
        <v>68</v>
      </c>
      <c r="B50" s="161" t="s">
        <v>69</v>
      </c>
      <c r="C50" s="32"/>
      <c r="D50" s="32"/>
      <c r="E50" s="31"/>
      <c r="F50" s="33"/>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6"/>
    </row>
    <row r="51" spans="1:41" ht="13.8">
      <c r="A51" s="191" t="s">
        <v>70</v>
      </c>
      <c r="B51" s="160" t="s">
        <v>71</v>
      </c>
      <c r="C51" s="225" t="str" cm="1">
        <f t="array" ref="C51">IFERROR(_xlfn.IFS(B27&lt;&gt;"",C27,B28&lt;&gt;"",C28),"")</f>
        <v>Amount of GHGs emissions avoided or sequestered</v>
      </c>
      <c r="D51" s="226"/>
      <c r="E51" s="227"/>
      <c r="F51" s="37"/>
      <c r="G51" s="225" t="str" cm="1">
        <f t="array" ref="G51">IFERROR(_xlfn.IFS(F27&lt;&gt;"",G27,F28&lt;&gt;"",G28),"")</f>
        <v>Total electricity produced: Renewable</v>
      </c>
      <c r="H51" s="226"/>
      <c r="I51" s="227"/>
      <c r="J51" s="38"/>
      <c r="K51" s="225" t="str" cm="1">
        <f t="array" ref="K51">IFERROR(_xlfn.IFS(J27&lt;&gt;"",K27,J28&lt;&gt;"",K28),"")</f>
        <v>Total number of jobs</v>
      </c>
      <c r="L51" s="226"/>
      <c r="M51" s="227"/>
      <c r="N51" s="38"/>
      <c r="O51" s="225" cm="1">
        <f t="array" ref="O51">IFERROR(_xlfn.IFS(N27&lt;&gt;"",O27,N28&lt;&gt;"",O28),"")</f>
        <v>0</v>
      </c>
      <c r="P51" s="226"/>
      <c r="Q51" s="227"/>
      <c r="R51" s="38"/>
      <c r="S51" s="225" cm="1">
        <f t="array" ref="S51">IFERROR(_xlfn.IFS(R27&lt;&gt;"",S27,R28&lt;&gt;"",S28),"")</f>
        <v>0</v>
      </c>
      <c r="T51" s="226"/>
      <c r="U51" s="227"/>
      <c r="V51" s="38"/>
      <c r="W51" s="225" cm="1">
        <f t="array" ref="W51">IFERROR(_xlfn.IFS(V27&lt;&gt;"",W27,V28&lt;&gt;"",W28),"")</f>
        <v>0</v>
      </c>
      <c r="X51" s="226"/>
      <c r="Y51" s="227"/>
      <c r="Z51" s="38"/>
      <c r="AA51" s="225" cm="1">
        <f t="array" ref="AA51">IFERROR(_xlfn.IFS(Z27&lt;&gt;"",AA27,Z28&lt;&gt;"",AA28),"")</f>
        <v>0</v>
      </c>
      <c r="AB51" s="226"/>
      <c r="AC51" s="227"/>
      <c r="AD51" s="38"/>
      <c r="AE51" s="225" cm="1">
        <f t="array" ref="AE51">IFERROR(_xlfn.IFS(AD27&lt;&gt;"",AE27,AD28&lt;&gt;"",AE28),"")</f>
        <v>0</v>
      </c>
      <c r="AF51" s="226"/>
      <c r="AG51" s="227"/>
      <c r="AH51" s="38"/>
      <c r="AI51" s="225" cm="1">
        <f t="array" ref="AI51">IFERROR(_xlfn.IFS(AH27&lt;&gt;"",AI27,AH28&lt;&gt;"",AI28),"")</f>
        <v>0</v>
      </c>
      <c r="AJ51" s="226"/>
      <c r="AK51" s="227"/>
      <c r="AL51" s="38"/>
      <c r="AM51" s="225" cm="1">
        <f t="array" ref="AM51">IFERROR(_xlfn.IFS(AL27&lt;&gt;"",AM27,AL28&lt;&gt;"",AM28),"")</f>
        <v>0</v>
      </c>
      <c r="AN51" s="226"/>
      <c r="AO51" s="227"/>
    </row>
    <row r="52" spans="1:41" ht="15.6">
      <c r="A52" s="191"/>
      <c r="B52" s="106" t="s">
        <v>62</v>
      </c>
      <c r="C52" s="189" t="s">
        <v>1305</v>
      </c>
      <c r="D52" s="189"/>
      <c r="E52" s="189"/>
      <c r="F52" s="37"/>
      <c r="G52" s="189" t="s">
        <v>178</v>
      </c>
      <c r="H52" s="189"/>
      <c r="I52" s="189"/>
      <c r="J52" s="38"/>
      <c r="K52" s="189" t="s">
        <v>276</v>
      </c>
      <c r="L52" s="189"/>
      <c r="M52" s="189"/>
      <c r="N52" s="38"/>
      <c r="O52" s="186" t="s">
        <v>72</v>
      </c>
      <c r="P52" s="187"/>
      <c r="Q52" s="187"/>
      <c r="R52" s="38"/>
      <c r="S52" s="186" t="s">
        <v>72</v>
      </c>
      <c r="T52" s="187"/>
      <c r="U52" s="187"/>
      <c r="V52" s="38"/>
      <c r="W52" s="186" t="s">
        <v>72</v>
      </c>
      <c r="X52" s="187"/>
      <c r="Y52" s="187"/>
      <c r="Z52" s="38"/>
      <c r="AA52" s="186" t="s">
        <v>72</v>
      </c>
      <c r="AB52" s="187"/>
      <c r="AC52" s="187"/>
      <c r="AD52" s="38"/>
      <c r="AE52" s="186" t="s">
        <v>72</v>
      </c>
      <c r="AF52" s="187"/>
      <c r="AG52" s="187"/>
      <c r="AH52" s="38"/>
      <c r="AI52" s="186" t="s">
        <v>72</v>
      </c>
      <c r="AJ52" s="187"/>
      <c r="AK52" s="187"/>
      <c r="AL52" s="38"/>
      <c r="AM52" s="186" t="s">
        <v>72</v>
      </c>
      <c r="AN52" s="187"/>
      <c r="AO52" s="187"/>
    </row>
    <row r="53" spans="1:41">
      <c r="A53" s="191"/>
      <c r="B53" s="106" t="s">
        <v>63</v>
      </c>
      <c r="C53" s="189" t="s">
        <v>1310</v>
      </c>
      <c r="D53" s="189"/>
      <c r="E53" s="189"/>
      <c r="F53" s="37"/>
      <c r="G53" s="190" t="s">
        <v>1311</v>
      </c>
      <c r="H53" s="190"/>
      <c r="I53" s="190"/>
      <c r="J53" s="38"/>
      <c r="K53" s="190" t="s">
        <v>1316</v>
      </c>
      <c r="L53" s="189"/>
      <c r="M53" s="189"/>
      <c r="N53" s="38"/>
      <c r="O53" s="186" t="s">
        <v>72</v>
      </c>
      <c r="P53" s="187"/>
      <c r="Q53" s="187"/>
      <c r="R53" s="38"/>
      <c r="S53" s="186" t="s">
        <v>72</v>
      </c>
      <c r="T53" s="187"/>
      <c r="U53" s="187"/>
      <c r="V53" s="38"/>
      <c r="W53" s="186" t="s">
        <v>72</v>
      </c>
      <c r="X53" s="187"/>
      <c r="Y53" s="187"/>
      <c r="Z53" s="38"/>
      <c r="AA53" s="186" t="s">
        <v>72</v>
      </c>
      <c r="AB53" s="187"/>
      <c r="AC53" s="187"/>
      <c r="AD53" s="38"/>
      <c r="AE53" s="186" t="s">
        <v>72</v>
      </c>
      <c r="AF53" s="187"/>
      <c r="AG53" s="187"/>
      <c r="AH53" s="38"/>
      <c r="AI53" s="186" t="s">
        <v>72</v>
      </c>
      <c r="AJ53" s="187"/>
      <c r="AK53" s="187"/>
      <c r="AL53" s="38"/>
      <c r="AM53" s="186" t="s">
        <v>72</v>
      </c>
      <c r="AN53" s="187"/>
      <c r="AO53" s="187"/>
    </row>
    <row r="54" spans="1:41">
      <c r="A54" s="191"/>
      <c r="B54" s="106" t="s">
        <v>65</v>
      </c>
      <c r="C54" s="189" t="s">
        <v>1306</v>
      </c>
      <c r="D54" s="189"/>
      <c r="E54" s="189"/>
      <c r="F54" s="37"/>
      <c r="G54" s="189" t="s">
        <v>1312</v>
      </c>
      <c r="H54" s="189"/>
      <c r="I54" s="189"/>
      <c r="J54" s="38"/>
      <c r="K54" s="189" t="s">
        <v>1317</v>
      </c>
      <c r="L54" s="189"/>
      <c r="M54" s="189"/>
      <c r="N54" s="38"/>
      <c r="O54" s="186" t="s">
        <v>72</v>
      </c>
      <c r="P54" s="187"/>
      <c r="Q54" s="187"/>
      <c r="R54" s="38"/>
      <c r="S54" s="186" t="s">
        <v>72</v>
      </c>
      <c r="T54" s="187"/>
      <c r="U54" s="187"/>
      <c r="V54" s="38"/>
      <c r="W54" s="186" t="s">
        <v>72</v>
      </c>
      <c r="X54" s="187"/>
      <c r="Y54" s="187"/>
      <c r="Z54" s="38"/>
      <c r="AA54" s="186" t="s">
        <v>72</v>
      </c>
      <c r="AB54" s="187"/>
      <c r="AC54" s="187"/>
      <c r="AD54" s="38"/>
      <c r="AE54" s="186" t="s">
        <v>72</v>
      </c>
      <c r="AF54" s="187"/>
      <c r="AG54" s="187"/>
      <c r="AH54" s="38"/>
      <c r="AI54" s="186" t="s">
        <v>72</v>
      </c>
      <c r="AJ54" s="187"/>
      <c r="AK54" s="187"/>
      <c r="AL54" s="38"/>
      <c r="AM54" s="186" t="s">
        <v>72</v>
      </c>
      <c r="AN54" s="187"/>
      <c r="AO54" s="187"/>
    </row>
    <row r="55" spans="1:41">
      <c r="A55" s="191"/>
      <c r="B55" s="106" t="s">
        <v>64</v>
      </c>
      <c r="C55" s="190" t="s">
        <v>1309</v>
      </c>
      <c r="D55" s="190"/>
      <c r="E55" s="190"/>
      <c r="F55" s="37"/>
      <c r="G55" s="190" t="s">
        <v>1313</v>
      </c>
      <c r="H55" s="190"/>
      <c r="I55" s="190"/>
      <c r="J55" s="38"/>
      <c r="K55" s="190" t="s">
        <v>1320</v>
      </c>
      <c r="L55" s="190"/>
      <c r="M55" s="190"/>
      <c r="N55" s="38"/>
      <c r="O55" s="186" t="s">
        <v>72</v>
      </c>
      <c r="P55" s="187"/>
      <c r="Q55" s="187"/>
      <c r="R55" s="38"/>
      <c r="S55" s="186" t="s">
        <v>72</v>
      </c>
      <c r="T55" s="187"/>
      <c r="U55" s="187"/>
      <c r="V55" s="38"/>
      <c r="W55" s="186" t="s">
        <v>72</v>
      </c>
      <c r="X55" s="187"/>
      <c r="Y55" s="187"/>
      <c r="Z55" s="38"/>
      <c r="AA55" s="186" t="s">
        <v>72</v>
      </c>
      <c r="AB55" s="187"/>
      <c r="AC55" s="187"/>
      <c r="AD55" s="38"/>
      <c r="AE55" s="186" t="s">
        <v>72</v>
      </c>
      <c r="AF55" s="187"/>
      <c r="AG55" s="187"/>
      <c r="AH55" s="38"/>
      <c r="AI55" s="186" t="s">
        <v>72</v>
      </c>
      <c r="AJ55" s="187"/>
      <c r="AK55" s="187"/>
      <c r="AL55" s="38"/>
      <c r="AM55" s="186" t="s">
        <v>72</v>
      </c>
      <c r="AN55" s="187"/>
      <c r="AO55" s="187"/>
    </row>
    <row r="56" spans="1:41">
      <c r="A56" s="191"/>
      <c r="B56" s="106" t="s">
        <v>73</v>
      </c>
      <c r="C56" s="189" t="s">
        <v>1307</v>
      </c>
      <c r="D56" s="189"/>
      <c r="E56" s="189"/>
      <c r="F56" s="37"/>
      <c r="G56" s="190" t="s">
        <v>1314</v>
      </c>
      <c r="H56" s="190"/>
      <c r="I56" s="190"/>
      <c r="J56" s="38"/>
      <c r="K56" s="190" t="s">
        <v>1318</v>
      </c>
      <c r="L56" s="189"/>
      <c r="M56" s="189"/>
      <c r="N56" s="38"/>
      <c r="O56" s="186" t="s">
        <v>72</v>
      </c>
      <c r="P56" s="187"/>
      <c r="Q56" s="187"/>
      <c r="R56" s="38"/>
      <c r="S56" s="186" t="s">
        <v>72</v>
      </c>
      <c r="T56" s="187"/>
      <c r="U56" s="187"/>
      <c r="V56" s="38"/>
      <c r="W56" s="186" t="s">
        <v>72</v>
      </c>
      <c r="X56" s="187"/>
      <c r="Y56" s="187"/>
      <c r="Z56" s="38"/>
      <c r="AA56" s="186" t="s">
        <v>72</v>
      </c>
      <c r="AB56" s="187"/>
      <c r="AC56" s="187"/>
      <c r="AD56" s="38"/>
      <c r="AE56" s="186" t="s">
        <v>72</v>
      </c>
      <c r="AF56" s="187"/>
      <c r="AG56" s="187"/>
      <c r="AH56" s="38"/>
      <c r="AI56" s="186" t="s">
        <v>72</v>
      </c>
      <c r="AJ56" s="187"/>
      <c r="AK56" s="187"/>
      <c r="AL56" s="38"/>
      <c r="AM56" s="186" t="s">
        <v>72</v>
      </c>
      <c r="AN56" s="187"/>
      <c r="AO56" s="187"/>
    </row>
    <row r="57" spans="1:41">
      <c r="A57" s="191"/>
      <c r="B57" s="106" t="s">
        <v>74</v>
      </c>
      <c r="C57" s="190" t="s">
        <v>1308</v>
      </c>
      <c r="D57" s="190"/>
      <c r="E57" s="190"/>
      <c r="F57" s="37"/>
      <c r="G57" s="190" t="s">
        <v>1315</v>
      </c>
      <c r="H57" s="190"/>
      <c r="I57" s="190"/>
      <c r="J57" s="38"/>
      <c r="K57" s="190" t="s">
        <v>1319</v>
      </c>
      <c r="L57" s="190"/>
      <c r="M57" s="190"/>
      <c r="N57" s="38"/>
      <c r="O57" s="186" t="s">
        <v>72</v>
      </c>
      <c r="P57" s="187"/>
      <c r="Q57" s="187"/>
      <c r="R57" s="38"/>
      <c r="S57" s="186" t="s">
        <v>72</v>
      </c>
      <c r="T57" s="187"/>
      <c r="U57" s="187"/>
      <c r="V57" s="38"/>
      <c r="W57" s="186" t="s">
        <v>72</v>
      </c>
      <c r="X57" s="187"/>
      <c r="Y57" s="187"/>
      <c r="Z57" s="38"/>
      <c r="AA57" s="186" t="s">
        <v>72</v>
      </c>
      <c r="AB57" s="187"/>
      <c r="AC57" s="187"/>
      <c r="AD57" s="38"/>
      <c r="AE57" s="186" t="s">
        <v>72</v>
      </c>
      <c r="AF57" s="187"/>
      <c r="AG57" s="187"/>
      <c r="AH57" s="38"/>
      <c r="AI57" s="186" t="s">
        <v>72</v>
      </c>
      <c r="AJ57" s="187"/>
      <c r="AK57" s="187"/>
      <c r="AL57" s="38"/>
      <c r="AM57" s="186" t="s">
        <v>72</v>
      </c>
      <c r="AN57" s="187"/>
      <c r="AO57" s="187"/>
    </row>
    <row r="58" spans="1:41">
      <c r="B58" s="106" t="s">
        <v>75</v>
      </c>
      <c r="C58" s="106" t="s">
        <v>76</v>
      </c>
      <c r="D58" s="106" t="s">
        <v>77</v>
      </c>
      <c r="E58" s="106" t="s">
        <v>78</v>
      </c>
      <c r="F58" s="37"/>
      <c r="G58" s="40" t="s">
        <v>76</v>
      </c>
      <c r="H58" s="40" t="s">
        <v>77</v>
      </c>
      <c r="I58" s="40" t="s">
        <v>78</v>
      </c>
      <c r="J58" s="38"/>
      <c r="K58" s="40" t="s">
        <v>76</v>
      </c>
      <c r="L58" s="40" t="s">
        <v>77</v>
      </c>
      <c r="M58" s="40" t="s">
        <v>78</v>
      </c>
      <c r="N58" s="38"/>
      <c r="O58" s="40" t="s">
        <v>76</v>
      </c>
      <c r="P58" s="40" t="s">
        <v>77</v>
      </c>
      <c r="Q58" s="40" t="s">
        <v>78</v>
      </c>
      <c r="R58" s="38"/>
      <c r="S58" s="40" t="s">
        <v>76</v>
      </c>
      <c r="T58" s="40" t="s">
        <v>77</v>
      </c>
      <c r="U58" s="40" t="s">
        <v>78</v>
      </c>
      <c r="V58" s="38"/>
      <c r="W58" s="40" t="s">
        <v>76</v>
      </c>
      <c r="X58" s="40" t="s">
        <v>77</v>
      </c>
      <c r="Y58" s="40" t="s">
        <v>78</v>
      </c>
      <c r="Z58" s="38"/>
      <c r="AA58" s="40" t="s">
        <v>76</v>
      </c>
      <c r="AB58" s="40" t="s">
        <v>77</v>
      </c>
      <c r="AC58" s="40" t="s">
        <v>78</v>
      </c>
      <c r="AD58" s="38"/>
      <c r="AE58" s="40" t="s">
        <v>76</v>
      </c>
      <c r="AF58" s="40" t="s">
        <v>77</v>
      </c>
      <c r="AG58" s="40" t="s">
        <v>78</v>
      </c>
      <c r="AH58" s="38"/>
      <c r="AI58" s="40" t="s">
        <v>76</v>
      </c>
      <c r="AJ58" s="40" t="s">
        <v>77</v>
      </c>
      <c r="AK58" s="40" t="s">
        <v>78</v>
      </c>
      <c r="AL58" s="38"/>
      <c r="AM58" s="40" t="s">
        <v>76</v>
      </c>
      <c r="AN58" s="40" t="s">
        <v>77</v>
      </c>
      <c r="AO58" s="40" t="s">
        <v>78</v>
      </c>
    </row>
    <row r="59" spans="1:41" ht="12.75" customHeight="1">
      <c r="A59" s="188" t="s">
        <v>79</v>
      </c>
      <c r="B59" s="106">
        <v>2019</v>
      </c>
      <c r="C59" s="178">
        <v>11314.094658</v>
      </c>
      <c r="D59" s="41">
        <v>0</v>
      </c>
      <c r="E59" s="178">
        <v>11314.094658</v>
      </c>
      <c r="F59" s="37"/>
      <c r="G59" s="41">
        <v>0</v>
      </c>
      <c r="H59" s="179">
        <v>12159.155999999999</v>
      </c>
      <c r="I59" s="179">
        <v>12159.155999999999</v>
      </c>
      <c r="J59" s="38"/>
      <c r="K59" s="41">
        <v>0</v>
      </c>
      <c r="L59" s="41">
        <v>10</v>
      </c>
      <c r="M59" s="41">
        <v>10</v>
      </c>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8"/>
      <c r="B60" s="106">
        <v>2020</v>
      </c>
      <c r="C60" s="178">
        <v>80384.908204749998</v>
      </c>
      <c r="D60" s="41">
        <v>0</v>
      </c>
      <c r="E60" s="178">
        <v>80384.908204749998</v>
      </c>
      <c r="F60" s="37"/>
      <c r="G60" s="41">
        <v>0</v>
      </c>
      <c r="H60" s="179">
        <v>86388.939499999993</v>
      </c>
      <c r="I60" s="179">
        <v>86388.939499999993</v>
      </c>
      <c r="J60" s="38"/>
      <c r="K60" s="41">
        <v>0</v>
      </c>
      <c r="L60" s="41">
        <v>11</v>
      </c>
      <c r="M60" s="41">
        <v>11</v>
      </c>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c r="A61" s="188"/>
      <c r="B61" s="106">
        <v>2021</v>
      </c>
      <c r="C61" s="178">
        <v>84428</v>
      </c>
      <c r="D61" s="41">
        <v>0</v>
      </c>
      <c r="E61" s="178">
        <v>84428</v>
      </c>
      <c r="F61" s="37"/>
      <c r="G61" s="41">
        <v>0</v>
      </c>
      <c r="H61" s="179">
        <v>90734.194329999984</v>
      </c>
      <c r="I61" s="179">
        <v>90734.194329999984</v>
      </c>
      <c r="J61" s="38"/>
      <c r="K61" s="41">
        <v>0</v>
      </c>
      <c r="L61" s="41">
        <v>16</v>
      </c>
      <c r="M61" s="41">
        <v>16</v>
      </c>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ht="12.75" customHeight="1">
      <c r="A62" s="184" t="s">
        <v>80</v>
      </c>
      <c r="B62" s="106">
        <v>2022</v>
      </c>
      <c r="C62" s="178">
        <v>38026</v>
      </c>
      <c r="D62" s="41">
        <v>0</v>
      </c>
      <c r="E62" s="178">
        <v>38026</v>
      </c>
      <c r="F62" s="37"/>
      <c r="G62" s="41">
        <v>0</v>
      </c>
      <c r="H62" s="179">
        <v>40866.744500000001</v>
      </c>
      <c r="I62" s="179">
        <v>40866.744500000001</v>
      </c>
      <c r="J62" s="38"/>
      <c r="K62" s="41">
        <v>0</v>
      </c>
      <c r="L62" s="41">
        <v>10</v>
      </c>
      <c r="M62" s="41">
        <v>10</v>
      </c>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84"/>
      <c r="B63" s="106" t="s">
        <v>81</v>
      </c>
      <c r="C63" s="178">
        <v>214153</v>
      </c>
      <c r="D63" s="41">
        <v>0</v>
      </c>
      <c r="E63" s="178">
        <v>214153</v>
      </c>
      <c r="F63" s="37"/>
      <c r="G63" s="41">
        <v>0</v>
      </c>
      <c r="H63" s="246">
        <v>230149.03432999997</v>
      </c>
      <c r="I63" s="246">
        <v>230149.03432999997</v>
      </c>
      <c r="J63" s="38"/>
      <c r="K63" s="41">
        <v>0</v>
      </c>
      <c r="L63" s="41">
        <v>47</v>
      </c>
      <c r="M63" s="41">
        <v>47</v>
      </c>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c r="A64" s="184"/>
      <c r="B64" s="106" t="s">
        <v>82</v>
      </c>
      <c r="C64" s="180">
        <v>55538.25</v>
      </c>
      <c r="D64" s="41">
        <v>0</v>
      </c>
      <c r="E64" s="180">
        <v>55538.25</v>
      </c>
      <c r="F64" s="37"/>
      <c r="G64" s="41">
        <v>0</v>
      </c>
      <c r="H64" s="246">
        <v>57537.258000000002</v>
      </c>
      <c r="I64" s="246">
        <v>57537.258000000002</v>
      </c>
      <c r="J64" s="38"/>
      <c r="K64" s="41">
        <v>0</v>
      </c>
      <c r="L64" s="41">
        <v>11</v>
      </c>
      <c r="M64" s="41">
        <v>11</v>
      </c>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ht="12.75" customHeight="1">
      <c r="A65" s="184"/>
      <c r="B65" s="38"/>
      <c r="C65" s="38"/>
      <c r="D65" s="38"/>
      <c r="E65" s="38"/>
      <c r="F65" s="37"/>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row>
    <row r="66" spans="1:41" ht="13.2" customHeight="1">
      <c r="A66" s="184"/>
      <c r="B66" s="39" t="s">
        <v>83</v>
      </c>
      <c r="C66" s="230" t="s">
        <v>1322</v>
      </c>
      <c r="D66" s="230"/>
      <c r="E66" s="230"/>
      <c r="F66" s="37"/>
      <c r="G66" s="230" t="s">
        <v>1322</v>
      </c>
      <c r="H66" s="230"/>
      <c r="I66" s="230"/>
      <c r="J66" s="38"/>
      <c r="K66" s="230" t="s">
        <v>1322</v>
      </c>
      <c r="L66" s="230"/>
      <c r="M66" s="230"/>
      <c r="N66" s="38"/>
      <c r="O66" s="229" t="s">
        <v>84</v>
      </c>
      <c r="P66" s="229"/>
      <c r="Q66" s="229"/>
      <c r="R66" s="38"/>
      <c r="S66" s="229" t="s">
        <v>84</v>
      </c>
      <c r="T66" s="229"/>
      <c r="U66" s="229"/>
      <c r="V66" s="38"/>
      <c r="W66" s="229" t="s">
        <v>84</v>
      </c>
      <c r="X66" s="229"/>
      <c r="Y66" s="229"/>
      <c r="Z66" s="38"/>
      <c r="AA66" s="229" t="s">
        <v>84</v>
      </c>
      <c r="AB66" s="229"/>
      <c r="AC66" s="229"/>
      <c r="AD66" s="38"/>
      <c r="AE66" s="229" t="s">
        <v>84</v>
      </c>
      <c r="AF66" s="229"/>
      <c r="AG66" s="229"/>
      <c r="AH66" s="38"/>
      <c r="AI66" s="229" t="s">
        <v>84</v>
      </c>
      <c r="AJ66" s="229"/>
      <c r="AK66" s="229"/>
      <c r="AL66" s="38"/>
      <c r="AM66" s="229" t="s">
        <v>84</v>
      </c>
      <c r="AN66" s="229"/>
      <c r="AO66" s="229"/>
    </row>
    <row r="67" spans="1:41">
      <c r="A67" s="184"/>
      <c r="B67" s="231"/>
      <c r="C67" s="230"/>
      <c r="D67" s="230"/>
      <c r="E67" s="230"/>
      <c r="F67" s="37"/>
      <c r="G67" s="230"/>
      <c r="H67" s="230"/>
      <c r="I67" s="230"/>
      <c r="J67" s="38"/>
      <c r="K67" s="230"/>
      <c r="L67" s="230"/>
      <c r="M67" s="230"/>
      <c r="N67" s="38"/>
      <c r="O67" s="229"/>
      <c r="P67" s="229"/>
      <c r="Q67" s="229"/>
      <c r="R67" s="38"/>
      <c r="S67" s="229"/>
      <c r="T67" s="229"/>
      <c r="U67" s="229"/>
      <c r="V67" s="38"/>
      <c r="W67" s="229"/>
      <c r="X67" s="229"/>
      <c r="Y67" s="229"/>
      <c r="Z67" s="38"/>
      <c r="AA67" s="229"/>
      <c r="AB67" s="229"/>
      <c r="AC67" s="229"/>
      <c r="AD67" s="38"/>
      <c r="AE67" s="229"/>
      <c r="AF67" s="229"/>
      <c r="AG67" s="229"/>
      <c r="AH67" s="38"/>
      <c r="AI67" s="229"/>
      <c r="AJ67" s="229"/>
      <c r="AK67" s="229"/>
      <c r="AL67" s="38"/>
      <c r="AM67" s="229"/>
      <c r="AN67" s="229"/>
      <c r="AO67" s="229"/>
    </row>
    <row r="68" spans="1:41">
      <c r="A68" s="184"/>
      <c r="B68" s="232"/>
      <c r="C68" s="230"/>
      <c r="D68" s="230"/>
      <c r="E68" s="230"/>
      <c r="F68" s="37"/>
      <c r="G68" s="230"/>
      <c r="H68" s="230"/>
      <c r="I68" s="230"/>
      <c r="J68" s="38"/>
      <c r="K68" s="230"/>
      <c r="L68" s="230"/>
      <c r="M68" s="230"/>
      <c r="N68" s="38"/>
      <c r="O68" s="229"/>
      <c r="P68" s="229"/>
      <c r="Q68" s="229"/>
      <c r="R68" s="38"/>
      <c r="S68" s="229"/>
      <c r="T68" s="229"/>
      <c r="U68" s="229"/>
      <c r="V68" s="38"/>
      <c r="W68" s="229"/>
      <c r="X68" s="229"/>
      <c r="Y68" s="229"/>
      <c r="Z68" s="38"/>
      <c r="AA68" s="229"/>
      <c r="AB68" s="229"/>
      <c r="AC68" s="229"/>
      <c r="AD68" s="38"/>
      <c r="AE68" s="229"/>
      <c r="AF68" s="229"/>
      <c r="AG68" s="229"/>
      <c r="AH68" s="38"/>
      <c r="AI68" s="229"/>
      <c r="AJ68" s="229"/>
      <c r="AK68" s="229"/>
      <c r="AL68" s="38"/>
      <c r="AM68" s="229"/>
      <c r="AN68" s="229"/>
      <c r="AO68" s="229"/>
    </row>
    <row r="69" spans="1:41">
      <c r="A69" s="184"/>
      <c r="B69" s="232"/>
      <c r="C69" s="230"/>
      <c r="D69" s="230"/>
      <c r="E69" s="230"/>
      <c r="F69" s="37"/>
      <c r="G69" s="230"/>
      <c r="H69" s="230"/>
      <c r="I69" s="230"/>
      <c r="J69" s="38"/>
      <c r="K69" s="230"/>
      <c r="L69" s="230"/>
      <c r="M69" s="230"/>
      <c r="N69" s="38"/>
      <c r="O69" s="229"/>
      <c r="P69" s="229"/>
      <c r="Q69" s="229"/>
      <c r="R69" s="38"/>
      <c r="S69" s="229"/>
      <c r="T69" s="229"/>
      <c r="U69" s="229"/>
      <c r="V69" s="38"/>
      <c r="W69" s="229"/>
      <c r="X69" s="229"/>
      <c r="Y69" s="229"/>
      <c r="Z69" s="38"/>
      <c r="AA69" s="229"/>
      <c r="AB69" s="229"/>
      <c r="AC69" s="229"/>
      <c r="AD69" s="38"/>
      <c r="AE69" s="229"/>
      <c r="AF69" s="229"/>
      <c r="AG69" s="229"/>
      <c r="AH69" s="38"/>
      <c r="AI69" s="229"/>
      <c r="AJ69" s="229"/>
      <c r="AK69" s="229"/>
      <c r="AL69" s="38"/>
      <c r="AM69" s="229"/>
      <c r="AN69" s="229"/>
      <c r="AO69" s="229"/>
    </row>
    <row r="70" spans="1:41">
      <c r="A70" s="184"/>
      <c r="B70" s="232"/>
      <c r="C70" s="230"/>
      <c r="D70" s="230"/>
      <c r="E70" s="230"/>
      <c r="F70" s="37"/>
      <c r="G70" s="230"/>
      <c r="H70" s="230"/>
      <c r="I70" s="230"/>
      <c r="J70" s="38"/>
      <c r="K70" s="230"/>
      <c r="L70" s="230"/>
      <c r="M70" s="230"/>
      <c r="N70" s="38"/>
      <c r="O70" s="229"/>
      <c r="P70" s="229"/>
      <c r="Q70" s="229"/>
      <c r="R70" s="38"/>
      <c r="S70" s="229"/>
      <c r="T70" s="229"/>
      <c r="U70" s="229"/>
      <c r="V70" s="38"/>
      <c r="W70" s="229"/>
      <c r="X70" s="229"/>
      <c r="Y70" s="229"/>
      <c r="Z70" s="38"/>
      <c r="AA70" s="229"/>
      <c r="AB70" s="229"/>
      <c r="AC70" s="229"/>
      <c r="AD70" s="38"/>
      <c r="AE70" s="229"/>
      <c r="AF70" s="229"/>
      <c r="AG70" s="229"/>
      <c r="AH70" s="38"/>
      <c r="AI70" s="229"/>
      <c r="AJ70" s="229"/>
      <c r="AK70" s="229"/>
      <c r="AL70" s="38"/>
      <c r="AM70" s="229"/>
      <c r="AN70" s="229"/>
      <c r="AO70" s="229"/>
    </row>
    <row r="71" spans="1:41">
      <c r="A71" s="184"/>
      <c r="B71" s="232"/>
      <c r="C71" s="230"/>
      <c r="D71" s="230"/>
      <c r="E71" s="230"/>
      <c r="F71" s="37"/>
      <c r="G71" s="230"/>
      <c r="H71" s="230"/>
      <c r="I71" s="230"/>
      <c r="J71" s="38"/>
      <c r="K71" s="230"/>
      <c r="L71" s="230"/>
      <c r="M71" s="230"/>
      <c r="N71" s="38"/>
      <c r="O71" s="229"/>
      <c r="P71" s="229"/>
      <c r="Q71" s="229"/>
      <c r="R71" s="38"/>
      <c r="S71" s="229"/>
      <c r="T71" s="229"/>
      <c r="U71" s="229"/>
      <c r="V71" s="38"/>
      <c r="W71" s="229"/>
      <c r="X71" s="229"/>
      <c r="Y71" s="229"/>
      <c r="Z71" s="38"/>
      <c r="AA71" s="229"/>
      <c r="AB71" s="229"/>
      <c r="AC71" s="229"/>
      <c r="AD71" s="38"/>
      <c r="AE71" s="229"/>
      <c r="AF71" s="229"/>
      <c r="AG71" s="229"/>
      <c r="AH71" s="38"/>
      <c r="AI71" s="229"/>
      <c r="AJ71" s="229"/>
      <c r="AK71" s="229"/>
      <c r="AL71" s="38"/>
      <c r="AM71" s="229"/>
      <c r="AN71" s="229"/>
      <c r="AO71" s="229"/>
    </row>
    <row r="72" spans="1:41">
      <c r="A72" s="184"/>
      <c r="B72" s="233"/>
      <c r="C72" s="230"/>
      <c r="D72" s="230"/>
      <c r="E72" s="230"/>
      <c r="F72" s="37"/>
      <c r="G72" s="230"/>
      <c r="H72" s="230"/>
      <c r="I72" s="230"/>
      <c r="J72" s="38"/>
      <c r="K72" s="230"/>
      <c r="L72" s="230"/>
      <c r="M72" s="230"/>
      <c r="N72" s="38"/>
      <c r="O72" s="229"/>
      <c r="P72" s="229"/>
      <c r="Q72" s="229"/>
      <c r="R72" s="38"/>
      <c r="S72" s="229"/>
      <c r="T72" s="229"/>
      <c r="U72" s="229"/>
      <c r="V72" s="38"/>
      <c r="W72" s="229"/>
      <c r="X72" s="229"/>
      <c r="Y72" s="229"/>
      <c r="Z72" s="38"/>
      <c r="AA72" s="229"/>
      <c r="AB72" s="229"/>
      <c r="AC72" s="229"/>
      <c r="AD72" s="38"/>
      <c r="AE72" s="229"/>
      <c r="AF72" s="229"/>
      <c r="AG72" s="229"/>
      <c r="AH72" s="38"/>
      <c r="AI72" s="229"/>
      <c r="AJ72" s="229"/>
      <c r="AK72" s="229"/>
      <c r="AL72" s="38"/>
      <c r="AM72" s="229"/>
      <c r="AN72" s="229"/>
      <c r="AO72" s="229"/>
    </row>
    <row r="73" spans="1:41">
      <c r="A73" s="184"/>
    </row>
    <row r="74" spans="1:41">
      <c r="A74" s="184"/>
    </row>
    <row r="75" spans="1:41">
      <c r="A75" s="184"/>
    </row>
    <row r="76" spans="1:41">
      <c r="A76" s="184"/>
    </row>
    <row r="77" spans="1:41">
      <c r="A77" s="184"/>
    </row>
    <row r="78" spans="1:41">
      <c r="A78" s="184"/>
    </row>
    <row r="79" spans="1:41">
      <c r="A79" s="184"/>
    </row>
  </sheetData>
  <mergeCells count="326">
    <mergeCell ref="A21:A25"/>
    <mergeCell ref="AM66:AO72"/>
    <mergeCell ref="AE66:AG72"/>
    <mergeCell ref="AI66:AK72"/>
    <mergeCell ref="W66:Y72"/>
    <mergeCell ref="C66:E72"/>
    <mergeCell ref="B67:B72"/>
    <mergeCell ref="AA51:AC51"/>
    <mergeCell ref="AE51:AG51"/>
    <mergeCell ref="AI51:AK51"/>
    <mergeCell ref="G66:I72"/>
    <mergeCell ref="K66:M72"/>
    <mergeCell ref="O66:Q72"/>
    <mergeCell ref="S66:U72"/>
    <mergeCell ref="S54:U54"/>
    <mergeCell ref="S55:U55"/>
    <mergeCell ref="S56:U56"/>
    <mergeCell ref="S57:U57"/>
    <mergeCell ref="AA66:AC72"/>
    <mergeCell ref="W54:Y54"/>
    <mergeCell ref="W55:Y55"/>
    <mergeCell ref="W56:Y56"/>
    <mergeCell ref="W57:Y57"/>
    <mergeCell ref="AA54:AC54"/>
    <mergeCell ref="AA55:AC55"/>
    <mergeCell ref="AA56:AC56"/>
    <mergeCell ref="AA57:AC57"/>
    <mergeCell ref="AM51:AO51"/>
    <mergeCell ref="C51:E51"/>
    <mergeCell ref="G51:I51"/>
    <mergeCell ref="K51:M51"/>
    <mergeCell ref="O51:Q51"/>
    <mergeCell ref="S51:U51"/>
    <mergeCell ref="W51:Y51"/>
    <mergeCell ref="K52:M52"/>
    <mergeCell ref="K53:M53"/>
    <mergeCell ref="S52:U52"/>
    <mergeCell ref="S53:U53"/>
    <mergeCell ref="W52:Y52"/>
    <mergeCell ref="W53:Y53"/>
    <mergeCell ref="AA52:AC52"/>
    <mergeCell ref="AA53:AC53"/>
    <mergeCell ref="AE52:AG52"/>
    <mergeCell ref="AE53:AG53"/>
    <mergeCell ref="AM52:AO52"/>
    <mergeCell ref="AM53:AO53"/>
    <mergeCell ref="O55:Q55"/>
    <mergeCell ref="O56:Q56"/>
    <mergeCell ref="AM44:AO44"/>
    <mergeCell ref="AM45:AO45"/>
    <mergeCell ref="AM46:AO46"/>
    <mergeCell ref="AM47:AO47"/>
    <mergeCell ref="AM48:AO48"/>
    <mergeCell ref="AM49:AO49"/>
    <mergeCell ref="AI44:AK44"/>
    <mergeCell ref="AI45:AK45"/>
    <mergeCell ref="AI46:AK46"/>
    <mergeCell ref="AI47:AK47"/>
    <mergeCell ref="AI48:AK48"/>
    <mergeCell ref="AI49:AK49"/>
    <mergeCell ref="AE44:AG44"/>
    <mergeCell ref="AE45:AG45"/>
    <mergeCell ref="AE46:AG46"/>
    <mergeCell ref="AE47:AG47"/>
    <mergeCell ref="AE48:AG48"/>
    <mergeCell ref="AE49:AG49"/>
    <mergeCell ref="AA44:AC44"/>
    <mergeCell ref="AA45:AC45"/>
    <mergeCell ref="AA46:AC46"/>
    <mergeCell ref="AA47:AC47"/>
    <mergeCell ref="AA48:AC48"/>
    <mergeCell ref="AA49:AC49"/>
    <mergeCell ref="W44:Y44"/>
    <mergeCell ref="W45:Y45"/>
    <mergeCell ref="W46:Y46"/>
    <mergeCell ref="W47:Y47"/>
    <mergeCell ref="W48:Y48"/>
    <mergeCell ref="W49:Y49"/>
    <mergeCell ref="S44:U44"/>
    <mergeCell ref="S45:U45"/>
    <mergeCell ref="S46:U46"/>
    <mergeCell ref="S47:U47"/>
    <mergeCell ref="S48:U48"/>
    <mergeCell ref="S49:U49"/>
    <mergeCell ref="O44:Q44"/>
    <mergeCell ref="O45:Q45"/>
    <mergeCell ref="O46:Q46"/>
    <mergeCell ref="O47:Q47"/>
    <mergeCell ref="O48:Q48"/>
    <mergeCell ref="O49:Q49"/>
    <mergeCell ref="K44:M44"/>
    <mergeCell ref="K45:M45"/>
    <mergeCell ref="K46:M46"/>
    <mergeCell ref="K47:M47"/>
    <mergeCell ref="K48:M48"/>
    <mergeCell ref="K49:M49"/>
    <mergeCell ref="AI41:AK41"/>
    <mergeCell ref="AI42:AK42"/>
    <mergeCell ref="AI43:AK43"/>
    <mergeCell ref="AM41:AO41"/>
    <mergeCell ref="AM42:AO42"/>
    <mergeCell ref="AM43:AO43"/>
    <mergeCell ref="AA41:AC41"/>
    <mergeCell ref="AA42:AC42"/>
    <mergeCell ref="AA43:AC43"/>
    <mergeCell ref="AE41:AG41"/>
    <mergeCell ref="AE42:AG42"/>
    <mergeCell ref="AE43:AG43"/>
    <mergeCell ref="S41:U41"/>
    <mergeCell ref="S42:U42"/>
    <mergeCell ref="S43:U43"/>
    <mergeCell ref="W41:Y41"/>
    <mergeCell ref="W42:Y42"/>
    <mergeCell ref="W43:Y43"/>
    <mergeCell ref="K41:M41"/>
    <mergeCell ref="K42:M42"/>
    <mergeCell ref="K43:M43"/>
    <mergeCell ref="O41:Q41"/>
    <mergeCell ref="O42:Q42"/>
    <mergeCell ref="O43:Q43"/>
    <mergeCell ref="AI39:AK39"/>
    <mergeCell ref="AM39:AO39"/>
    <mergeCell ref="K40:M40"/>
    <mergeCell ref="O40:Q40"/>
    <mergeCell ref="S40:U40"/>
    <mergeCell ref="W40:Y40"/>
    <mergeCell ref="AA40:AC40"/>
    <mergeCell ref="AE40:AG40"/>
    <mergeCell ref="AI40:AK40"/>
    <mergeCell ref="AM40:AO40"/>
    <mergeCell ref="K39:M39"/>
    <mergeCell ref="O39:Q39"/>
    <mergeCell ref="S39:U39"/>
    <mergeCell ref="W39:Y39"/>
    <mergeCell ref="AA39:AC39"/>
    <mergeCell ref="AE39:AG39"/>
    <mergeCell ref="K38:M38"/>
    <mergeCell ref="O38:Q38"/>
    <mergeCell ref="S38:U38"/>
    <mergeCell ref="W38:Y38"/>
    <mergeCell ref="AA38:AC38"/>
    <mergeCell ref="AE38:AG38"/>
    <mergeCell ref="AI38:AK38"/>
    <mergeCell ref="AM38:AO38"/>
    <mergeCell ref="K37:M37"/>
    <mergeCell ref="O37:Q37"/>
    <mergeCell ref="S37:U37"/>
    <mergeCell ref="W37:Y37"/>
    <mergeCell ref="AA37:AC37"/>
    <mergeCell ref="AE37:AG37"/>
    <mergeCell ref="K36:M36"/>
    <mergeCell ref="O36:Q36"/>
    <mergeCell ref="S36:U36"/>
    <mergeCell ref="W36:Y36"/>
    <mergeCell ref="AA36:AC36"/>
    <mergeCell ref="AE36:AG36"/>
    <mergeCell ref="AI36:AK36"/>
    <mergeCell ref="AM36:AO36"/>
    <mergeCell ref="AI37:AK37"/>
    <mergeCell ref="AM37:AO37"/>
    <mergeCell ref="AI33:AK33"/>
    <mergeCell ref="AM33:AO33"/>
    <mergeCell ref="W34:Y34"/>
    <mergeCell ref="AA34:AC34"/>
    <mergeCell ref="AE34:AG34"/>
    <mergeCell ref="AI34:AK34"/>
    <mergeCell ref="AM34:AO34"/>
    <mergeCell ref="O35:Q35"/>
    <mergeCell ref="S35:U35"/>
    <mergeCell ref="W35:Y35"/>
    <mergeCell ref="AA35:AC35"/>
    <mergeCell ref="AE35:AG35"/>
    <mergeCell ref="AI35:AK35"/>
    <mergeCell ref="AM35:AO35"/>
    <mergeCell ref="AI31:AK31"/>
    <mergeCell ref="AM31:AO31"/>
    <mergeCell ref="O32:Q32"/>
    <mergeCell ref="S32:U32"/>
    <mergeCell ref="W32:Y32"/>
    <mergeCell ref="AA32:AC32"/>
    <mergeCell ref="AE32:AG32"/>
    <mergeCell ref="AI32:AK32"/>
    <mergeCell ref="AM32:AO32"/>
    <mergeCell ref="K32:M32"/>
    <mergeCell ref="K33:M33"/>
    <mergeCell ref="K34:M34"/>
    <mergeCell ref="K35:M35"/>
    <mergeCell ref="O31:Q31"/>
    <mergeCell ref="S31:U31"/>
    <mergeCell ref="O34:Q34"/>
    <mergeCell ref="S34:U34"/>
    <mergeCell ref="AE28:AG28"/>
    <mergeCell ref="W28:Y28"/>
    <mergeCell ref="K31:M31"/>
    <mergeCell ref="W31:Y31"/>
    <mergeCell ref="AA31:AC31"/>
    <mergeCell ref="AE31:AG31"/>
    <mergeCell ref="O33:Q33"/>
    <mergeCell ref="S33:U33"/>
    <mergeCell ref="W33:Y33"/>
    <mergeCell ref="AA33:AC33"/>
    <mergeCell ref="AE33:AG33"/>
    <mergeCell ref="AI24:AK24"/>
    <mergeCell ref="AI25:AK25"/>
    <mergeCell ref="AI27:AK27"/>
    <mergeCell ref="AI28:AK28"/>
    <mergeCell ref="AM24:AO24"/>
    <mergeCell ref="AM25:AO25"/>
    <mergeCell ref="AM27:AO27"/>
    <mergeCell ref="AM28:AO28"/>
    <mergeCell ref="AE23:AG23"/>
    <mergeCell ref="AI23:AK23"/>
    <mergeCell ref="AM23:AO23"/>
    <mergeCell ref="AE24:AG24"/>
    <mergeCell ref="AE25:AG25"/>
    <mergeCell ref="AE27:AG27"/>
    <mergeCell ref="AA24:AC24"/>
    <mergeCell ref="AA25:AC25"/>
    <mergeCell ref="AA27:AC27"/>
    <mergeCell ref="AA28:AC28"/>
    <mergeCell ref="AA23:AC23"/>
    <mergeCell ref="O23:Q23"/>
    <mergeCell ref="S23:U23"/>
    <mergeCell ref="W23:Y23"/>
    <mergeCell ref="W24:Y24"/>
    <mergeCell ref="W25:Y25"/>
    <mergeCell ref="W27:Y27"/>
    <mergeCell ref="O24:Q24"/>
    <mergeCell ref="O25:Q25"/>
    <mergeCell ref="O27:Q27"/>
    <mergeCell ref="O28:Q28"/>
    <mergeCell ref="S24:U24"/>
    <mergeCell ref="S25:U25"/>
    <mergeCell ref="S27:U27"/>
    <mergeCell ref="S28:U28"/>
    <mergeCell ref="K23:M23"/>
    <mergeCell ref="K24:M24"/>
    <mergeCell ref="K25:M25"/>
    <mergeCell ref="K27:M27"/>
    <mergeCell ref="K28:M28"/>
    <mergeCell ref="C47:E47"/>
    <mergeCell ref="G47:I47"/>
    <mergeCell ref="G48:I48"/>
    <mergeCell ref="C48:E48"/>
    <mergeCell ref="G35:I35"/>
    <mergeCell ref="G36:I36"/>
    <mergeCell ref="G37:I37"/>
    <mergeCell ref="G38:I38"/>
    <mergeCell ref="C38:E38"/>
    <mergeCell ref="C39:E39"/>
    <mergeCell ref="G39:I39"/>
    <mergeCell ref="C37:E37"/>
    <mergeCell ref="C23:E23"/>
    <mergeCell ref="G23:I23"/>
    <mergeCell ref="G28:I28"/>
    <mergeCell ref="G27:I27"/>
    <mergeCell ref="G31:I31"/>
    <mergeCell ref="G32:I32"/>
    <mergeCell ref="G33:I33"/>
    <mergeCell ref="C49:E49"/>
    <mergeCell ref="G49:I49"/>
    <mergeCell ref="C44:E44"/>
    <mergeCell ref="G44:I44"/>
    <mergeCell ref="C45:E45"/>
    <mergeCell ref="G45:I45"/>
    <mergeCell ref="C46:E46"/>
    <mergeCell ref="G46:I46"/>
    <mergeCell ref="G40:I40"/>
    <mergeCell ref="C40:E40"/>
    <mergeCell ref="C42:E42"/>
    <mergeCell ref="G42:I42"/>
    <mergeCell ref="C43:E43"/>
    <mergeCell ref="G43:I43"/>
    <mergeCell ref="C41:E41"/>
    <mergeCell ref="G41:I41"/>
    <mergeCell ref="G34:I34"/>
    <mergeCell ref="C31:E31"/>
    <mergeCell ref="C32:E32"/>
    <mergeCell ref="C33:E33"/>
    <mergeCell ref="C34:E34"/>
    <mergeCell ref="C36:E36"/>
    <mergeCell ref="C35:E35"/>
    <mergeCell ref="G25:I25"/>
    <mergeCell ref="G24:I24"/>
    <mergeCell ref="C25:E25"/>
    <mergeCell ref="C24:E24"/>
    <mergeCell ref="C27:E27"/>
    <mergeCell ref="C28:E28"/>
    <mergeCell ref="O57:Q57"/>
    <mergeCell ref="A51:A57"/>
    <mergeCell ref="C52:E52"/>
    <mergeCell ref="C53:E53"/>
    <mergeCell ref="C54:E54"/>
    <mergeCell ref="C55:E55"/>
    <mergeCell ref="C56:E56"/>
    <mergeCell ref="C57:E57"/>
    <mergeCell ref="G52:I52"/>
    <mergeCell ref="G53:I53"/>
    <mergeCell ref="G54:I54"/>
    <mergeCell ref="G55:I55"/>
    <mergeCell ref="G56:I56"/>
    <mergeCell ref="G57:I57"/>
    <mergeCell ref="A62:A79"/>
    <mergeCell ref="A1:A2"/>
    <mergeCell ref="AM54:AO54"/>
    <mergeCell ref="AM55:AO55"/>
    <mergeCell ref="AM56:AO56"/>
    <mergeCell ref="AM57:AO57"/>
    <mergeCell ref="A59:A61"/>
    <mergeCell ref="AE54:AG54"/>
    <mergeCell ref="AE55:AG55"/>
    <mergeCell ref="AE56:AG56"/>
    <mergeCell ref="AE57:AG57"/>
    <mergeCell ref="AI52:AK52"/>
    <mergeCell ref="AI53:AK53"/>
    <mergeCell ref="AI54:AK54"/>
    <mergeCell ref="AI55:AK55"/>
    <mergeCell ref="AI56:AK56"/>
    <mergeCell ref="AI57:AK57"/>
    <mergeCell ref="K54:M54"/>
    <mergeCell ref="K55:M55"/>
    <mergeCell ref="K56:M56"/>
    <mergeCell ref="K57:M57"/>
    <mergeCell ref="O52:Q52"/>
    <mergeCell ref="O53:Q53"/>
    <mergeCell ref="O54:Q54"/>
  </mergeCells>
  <phoneticPr fontId="5" type="noConversion"/>
  <dataValidations count="12">
    <dataValidation type="list" allowBlank="1" showInputMessage="1" showErrorMessage="1" sqref="AM28:AO28 AI28:AK28 AE28:AG28 AA28:AC28 W28:Y28 S28:U28 O28:Q28 K28:M28 G28:I28 C28:E28" xr:uid="{670A50C9-D2B8-4B46-AAA7-CF72AC63397D}">
      <formula1>_xlfn.IFS($C$19="Renewable",(INDEX(SREI,,MATCH(C25,SRE,0))),$C$19="CSA",(INDEX(SCSAI,,MATCH(C25,SCSA,0))),$C$19="Forestry",(INDEX(SFI,,MATCH(C25,SF,0))),$C$19="AGR",(INDEX(SAGRI,,MATCH(C25,SAGR,0))),$C$19="Waste Management",(INDEX(SWM,,MATCH(C25,SWMI,0))))</formula1>
    </dataValidation>
    <dataValidation type="list" allowBlank="1" showInputMessage="1" showErrorMessage="1" sqref="C27 E27" xr:uid="{5A498376-9D89-4C67-845F-B9F038FA47E9}">
      <formula1>_xlfn.IFS(C19="Renewable",(INDEX(RE,,MATCH(C24,REC,0))),C19="CSA",(INDEX(IMP_CSA,,MATCH(C24,IMP_CSAC,0))),C19="Forestry",(INDEX(AR,,MATCH(C24,ARC,0))),C19="AGR",(INDEX(AGR,,MATCH(C24,AGRC,0))),C19="Waste Management",(INDEX(WM,,MATCH(C24,WMC,0))))</formula1>
    </dataValidation>
    <dataValidation type="list" allowBlank="1" showInputMessage="1" showErrorMessage="1" sqref="D27" xr:uid="{CAF8860A-33F5-4BB3-84BE-A8A6B60C7B93}">
      <formula1>_xlfn.IFS(#REF!="Renewable",(INDEX(RE,,MATCH(D24,REC,0))),#REF!="CSA",(INDEX(IMP_CSA,,MATCH(D24,IMP_CSAC,0))),#REF!="Forestry",(INDEX(AR,,MATCH(D24,ARC,0))),#REF!="AGR",(INDEX(AGR,,MATCH(D24,AGRC,0))),#REF!="Waste Management",(INDEX(WM,,MATCH(D24,WMC,0))))</formula1>
    </dataValidation>
    <dataValidation type="list" allowBlank="1" showInputMessage="1" showErrorMessage="1" sqref="G27:I27" xr:uid="{A1ABE5A4-9298-44E2-A219-D04AAE4E27AB}">
      <formula1>_xlfn.IFS(C19="Renewable",(INDEX(RE,,MATCH(G24,REC,0))),C19="CSA",(INDEX(IMP_CSA,,MATCH(G24,IMP_CSAC,0))),C19="Forestry",(INDEX(AR,,MATCH(G24,ARC,0))),C19="AGR",(INDEX(AGR,,MATCH(G24,AGRC,0))),C19="Waste Management",(INDEX(WM,,MATCH(G24,WMC,0))))</formula1>
    </dataValidation>
    <dataValidation type="list" allowBlank="1" showInputMessage="1" showErrorMessage="1" sqref="K27:M27" xr:uid="{D0988FC5-7347-4B25-A037-CA0C602768EE}">
      <formula1>_xlfn.IFS(C19="Renewable",(INDEX(RE,,MATCH(K24,REC,0))),C19="CSA",(INDEX(IMP_CSA,,MATCH(K24,IMP_CSAC,0))),C19="Forestry",(INDEX(AR,,MATCH(K24,ARC,0))),C19="AGR",(INDEX(AGR,,MATCH(K24,AGRC,0))),C19="Waste Management",(INDEX(WM,,MATCH(K24,WMC,0))))</formula1>
    </dataValidation>
    <dataValidation type="list" allowBlank="1" showInputMessage="1" showErrorMessage="1" sqref="O27:Q27" xr:uid="{69580054-E570-4064-B090-263F65E36A89}">
      <formula1>_xlfn.IFS(C19="Renewable",(INDEX(RE,,MATCH(O24,REC,0))),C19="CSA",(INDEX(IMP_CSA,,MATCH(O24,IMP_CSAC,0))),C19="Forestry",(INDEX(AR,,MATCH(O24,ARC,0))),C19="AGR",(INDEX(AGR,,MATCH(O24,AGRC,0))),C19="Waste Management",(INDEX(WM,,MATCH(O24,WMC,0))))</formula1>
    </dataValidation>
    <dataValidation type="list" allowBlank="1" showInputMessage="1" showErrorMessage="1" sqref="S27:U27" xr:uid="{2851ADC8-3540-4829-95B5-BE3025648517}">
      <formula1>_xlfn.IFS(C19="Renewable",(INDEX(RE,,MATCH(S24,REC,0))),C19="CSA",(INDEX(IMP_CSA,,MATCH(S24,IMP_CSAC,0))),C19="Forestry",(INDEX(AR,,MATCH(S24,ARC,0))),C19="AGR",(INDEX(AGR,,MATCH(S24,AGRC,0))),C19="Waste Management",(INDEX(WM,,MATCH(S24,WMC,0))))</formula1>
    </dataValidation>
    <dataValidation type="list" allowBlank="1" showInputMessage="1" showErrorMessage="1" sqref="W27:Y27" xr:uid="{30F3A171-04EC-43F2-94B2-A784B14CD8B3}">
      <formula1>_xlfn.IFS(C19="Renewable",(INDEX(RE,,MATCH(W24,REC,0))),C19="CSA",(INDEX(IMP_CSA,,MATCH(W24,IMP_CSAC,0))),C19="Forestry",(INDEX(AR,,MATCH(W24,ARC,0))),C19="AGR",(INDEX(AGR,,MATCH(W24,AGRC,0))),C19="Waste Management",(INDEX(WM,,MATCH(W24,WMC,0))))</formula1>
    </dataValidation>
    <dataValidation type="list" allowBlank="1" showInputMessage="1" showErrorMessage="1" sqref="AA27:AC27" xr:uid="{D7950CED-C5F4-4D64-80E1-E37774485909}">
      <formula1>_xlfn.IFS(C19="Renewable",(INDEX(RE,,MATCH(AA24,REC,0))),C19="CSA",(INDEX(IMP_CSA,,MATCH(AA24,IMP_CSAC,0))),C19="Forestry",(INDEX(AR,,MATCH(AA24,ARC,0))),C19="AGR",(INDEX(AGR,,MATCH(AA24,AGRC,0))),C19="Waste Management",(INDEX(WM,,MATCH(AA24,WMC,0))))</formula1>
    </dataValidation>
    <dataValidation type="list" allowBlank="1" showInputMessage="1" showErrorMessage="1" sqref="AE27:AG27" xr:uid="{7075FA42-3E58-4715-BA6B-98DAF8E1B660}">
      <formula1>_xlfn.IFS(C19="Renewable",(INDEX(RE,,MATCH(AE24,REC,0))),C19="CSA",(INDEX(IMP_CSA,,MATCH(AE24,IMP_CSAC,0))),C19="Forestry",(INDEX(AR,,MATCH(AE24,ARC,0))),C19="AGR",(INDEX(AGR,,MATCH(AE24,AGRC,0))),C19="Waste Management",(INDEX(WM,,MATCH(AE24,WMC,0))))</formula1>
    </dataValidation>
    <dataValidation type="list" allowBlank="1" showInputMessage="1" showErrorMessage="1" sqref="AI27:AK27" xr:uid="{1A52C44D-25DB-417B-9ADA-B0BB927639CC}">
      <formula1>_xlfn.IFS(C19="Renewable",(INDEX(RE,,MATCH(AI24,REC,0))),C19="CSA",(INDEX(IMP_CSA,,MATCH(AI24,IMP_CSAC,0))),C19="Forestry",(INDEX(AR,,MATCH(AI24,ARC,0))),C19="AGR",(INDEX(AGR,,MATCH(AI24,AGRC,0))),C19="Waste Management",(INDEX(WM,,MATCH(AI24,WMC,0))))</formula1>
    </dataValidation>
    <dataValidation type="list" allowBlank="1" showInputMessage="1" showErrorMessage="1" sqref="AM27:AO27" xr:uid="{D0D6D25C-0DC4-4DA6-9A05-F353DD28673C}">
      <formula1>_xlfn.IFS(C19="Renewable",(INDEX(RE,,MATCH(AM24,REC,0))),C19="CSA",(INDEX(IMP_CSA,,MATCH(AM24,IMP_CSAC,0))),C19="Forestry",(INDEX(AR,,MATCH(AM24,ARC,0))),C19="AGR",(INDEX(AGR,,MATCH(AM24,AGRC,0))),C19="Waste Management",(INDEX(WM,,MATCH(AM24,WMC,0))))</formula1>
    </dataValidation>
  </dataValidations>
  <hyperlinks>
    <hyperlink ref="E19" location="Background!A3" display="&gt;&gt; Check the list of Technology types included in current version. " xr:uid="{68EF3EA0-1BDE-4BC6-A3E0-7540A5045867}"/>
    <hyperlink ref="E21" location="Background!L2" display="&gt;&gt; List of impact category" xr:uid="{E0D831B6-D389-4244-A8D3-CD3367014ED2}"/>
    <hyperlink ref="E20" location="Background!M3" display="&gt;&gt; SDGs" xr:uid="{84DDE4DA-04E0-45EE-8614-4767317B6F02}"/>
    <hyperlink ref="C29" location="Mapping!AA1" display="&gt;&gt; List of all monitoring indicators" xr:uid="{A9F07C41-9A8C-4376-83D7-F4B2A345F2CE}"/>
    <hyperlink ref="G29" location="Mapping!AA1" display="&gt;&gt; List of all monitoring indicators" xr:uid="{7CDEC738-B496-4D34-8B2C-E61CA8A67046}"/>
    <hyperlink ref="K29" location="Mapping!AA1" display="&gt;&gt; List of all monitoring indicators" xr:uid="{C9BF7183-D40C-40BD-B79B-D2C5588100D1}"/>
    <hyperlink ref="O29" location="Mapping!AA1" display="&gt;&gt; List of all monitoring indicators" xr:uid="{E3DD0027-E9B9-4488-A2CE-A5AB48278C58}"/>
    <hyperlink ref="S29" location="Mapping!AA1" display="&gt;&gt; List of all monitoring indicators" xr:uid="{7996BB6B-13CF-4413-81EE-19EC5D18AB85}"/>
    <hyperlink ref="W29" location="Mapping!AA1" display="&gt;&gt; List of all monitoring indicators" xr:uid="{F89227DF-BEEC-4AC7-8B1B-37BB595A9B15}"/>
    <hyperlink ref="AA29" location="Mapping!AA1" display="&gt;&gt; List of all monitoring indicators" xr:uid="{3C592965-5243-4B98-95FC-F37894DD8CE6}"/>
    <hyperlink ref="AE29" location="Mapping!AA1" display="&gt;&gt; List of all monitoring indicators" xr:uid="{91A63D54-D6F6-4663-988F-6C8116512BD8}"/>
    <hyperlink ref="AI29" location="Mapping!AA1" display="&gt;&gt; List of all monitoring indicators" xr:uid="{076F6FAE-202A-4CEA-83F1-04FF8A478FA0}"/>
    <hyperlink ref="AM29" location="Mapping!AA1" display="&gt;&gt; List of all monitoring indicators" xr:uid="{D61931CF-8129-47EA-A1A4-3196D0E45631}"/>
    <hyperlink ref="A37" location="BA!R3" display="For more details please refer to BA worksheet" xr:uid="{07C37663-6F83-48AC-A8DC-75C978164189}"/>
    <hyperlink ref="A51:A57"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C19</xm:sqref>
        </x14:dataValidation>
        <x14:dataValidation type="list" allowBlank="1" showInputMessage="1" showErrorMessage="1" xr:uid="{8A58BB1E-3A7B-492C-85C4-1E5CA428AD4B}">
          <x14:formula1>
            <xm:f>Background!$N$5:$N$24</xm:f>
          </x14:formula1>
          <xm:sqref>AI25 AM25 AE25 AA25 W25 S25 O25 K25 C25 G25</xm:sqref>
        </x14:dataValidation>
        <x14:dataValidation type="list" allowBlank="1" showInputMessage="1" showErrorMessage="1" xr:uid="{7F06DE23-DF0C-4910-88C3-01E210B00257}">
          <x14:formula1>
            <xm:f>Background!$L$5:$L$29</xm:f>
          </x14:formula1>
          <xm:sqref>AI24 AM24 AE24 AA24 W24 S24 O24 K24 C24 G24</xm:sqref>
        </x14:dataValidation>
        <x14:dataValidation type="list" allowBlank="1" showInputMessage="1" showErrorMessage="1" xr:uid="{D21A8C46-5D0E-4021-893A-BB4C2A77D3DA}">
          <x14:formula1>
            <xm:f>Background!$L$28:$L$31</xm:f>
          </x14:formula1>
          <xm:sqref>C21:C22</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265625"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zoomScaleNormal="100" zoomScalePageLayoutView="97" workbookViewId="0">
      <pane ySplit="1" topLeftCell="A50" activePane="bottomLeft" state="frozen"/>
      <selection pane="bottomLeft" sqref="A1:XFD1048576"/>
    </sheetView>
  </sheetViews>
  <sheetFormatPr defaultColWidth="12.26953125" defaultRowHeight="10.199999999999999" outlineLevelRow="1"/>
  <cols>
    <col min="1" max="1" width="50.7265625" style="117" customWidth="1"/>
    <col min="2" max="8" width="17.453125" style="117" customWidth="1"/>
    <col min="9" max="9" width="17.453125" style="149" customWidth="1"/>
    <col min="10" max="10" width="17.453125" style="117" customWidth="1"/>
    <col min="11" max="11" width="17.453125" style="149" customWidth="1"/>
    <col min="12" max="19" width="17.453125" style="117" customWidth="1"/>
    <col min="20" max="24" width="12" style="117" customWidth="1"/>
    <col min="25" max="25" width="5.54296875" style="117" customWidth="1"/>
    <col min="26" max="26" width="10" style="117" customWidth="1"/>
    <col min="27" max="27" width="17.7265625" style="135" customWidth="1"/>
    <col min="28" max="28" width="51" style="135" customWidth="1"/>
    <col min="29" max="29" width="34.26953125" style="135" customWidth="1"/>
    <col min="30" max="30" width="37.453125" style="135" customWidth="1"/>
    <col min="31" max="31" width="19.453125" style="135" customWidth="1"/>
    <col min="32" max="32" width="48.26953125" style="135" customWidth="1"/>
    <col min="33" max="34" width="12.26953125" style="117" customWidth="1"/>
    <col min="35" max="44" width="12.453125" style="117" customWidth="1"/>
    <col min="45" max="45" width="12.26953125" style="117"/>
    <col min="46" max="49" width="12.26953125" style="117" customWidth="1"/>
    <col min="50" max="51" width="19.26953125" style="117" customWidth="1"/>
    <col min="52" max="52" width="33.7265625" style="117" customWidth="1"/>
    <col min="53" max="53" width="23.26953125" style="117" customWidth="1"/>
    <col min="54" max="54" width="22.453125" style="117" customWidth="1"/>
    <col min="55" max="55" width="33.26953125" style="117" customWidth="1"/>
    <col min="56" max="56" width="30.453125" style="117" customWidth="1"/>
    <col min="57" max="57" width="40.453125" style="117" customWidth="1"/>
    <col min="58" max="58" width="43.7265625" style="117" customWidth="1"/>
    <col min="59" max="59" width="27.81640625" style="117" customWidth="1"/>
    <col min="60" max="60" width="42.81640625" style="117" customWidth="1"/>
    <col min="61" max="61" width="48.7265625" style="117" customWidth="1"/>
    <col min="62" max="62" width="21.26953125" style="117" customWidth="1"/>
    <col min="63" max="63" width="23.54296875" style="117" customWidth="1"/>
    <col min="64" max="64" width="19.26953125" style="117" customWidth="1"/>
    <col min="65" max="65" width="47.81640625" style="117" customWidth="1"/>
    <col min="66" max="66" width="32.453125" style="117" customWidth="1"/>
    <col min="67" max="67" width="12.26953125" style="117" customWidth="1"/>
    <col min="68" max="16384" width="12.2695312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399999999999999"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399999999999999"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30.6"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30.6"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30.6"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6"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399999999999999"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399999999999999"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30.6"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30.6"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4.950000000000003"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0.6"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1.2"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1.2"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6"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6"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1"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399999999999999"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6"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399999999999999"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6"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6"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399999999999999"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399999999999999"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30.6"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30.6"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30.6"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399999999999999"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6"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399999999999999"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399999999999999"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30.6"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6"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6"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30.6"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30.6"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30.6"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6"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399999999999999"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399999999999999"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30.6"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6"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1"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30.6"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6"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30.6"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6"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6"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30.6"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799999999999997"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7" spans="1:66" collapsed="1"/>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20.399999999999999"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ht="20.399999999999999"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ht="20.399999999999999"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6"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30.6"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30.6"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30.6"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399999999999999"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6"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399999999999999"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399999999999999"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30.6"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51"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51"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799999999999997"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799999999999997"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399999999999999"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51"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20.399999999999999"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ht="20.399999999999999"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ht="20.399999999999999"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30.6"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30.6"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30.6"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399999999999999"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399999999999999"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30.6"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30.6"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399999999999999"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399999999999999"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799999999999997"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399999999999999"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399999999999999"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row r="269" spans="1:66" ht="30.6">
      <c r="B269" s="142"/>
      <c r="AB269" s="135" t="s">
        <v>146</v>
      </c>
    </row>
    <row r="271" spans="1:66" ht="30.6">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Normal="100" workbookViewId="0">
      <pane ySplit="3" topLeftCell="A4" activePane="bottomLeft" state="frozen"/>
      <selection pane="bottomLeft" activeCell="M148" sqref="M148"/>
    </sheetView>
  </sheetViews>
  <sheetFormatPr defaultColWidth="9" defaultRowHeight="13.2"/>
  <cols>
    <col min="1" max="9" width="12.453125" style="4" customWidth="1"/>
    <col min="10" max="11" width="13.81640625" style="2" customWidth="1"/>
    <col min="12" max="13" width="24.26953125" style="1" customWidth="1"/>
    <col min="14" max="14" width="49.54296875" style="1" customWidth="1"/>
    <col min="15" max="15" width="22" style="4" customWidth="1"/>
    <col min="16" max="16" width="33.453125" style="6" customWidth="1"/>
    <col min="17" max="17" width="63.54296875" style="4" customWidth="1"/>
    <col min="18" max="18" width="55.7265625" style="1" customWidth="1"/>
    <col min="19" max="19" width="17.453125" style="4" customWidth="1"/>
    <col min="20" max="22" width="17.453125" style="1" customWidth="1"/>
    <col min="23" max="24" width="17.453125" style="4" customWidth="1"/>
    <col min="25" max="25" width="17.453125" style="1" customWidth="1"/>
    <col min="26" max="16384" width="9" style="1"/>
  </cols>
  <sheetData>
    <row r="2" spans="1:25">
      <c r="A2" s="63" t="s">
        <v>153</v>
      </c>
      <c r="B2" s="63"/>
      <c r="C2" s="63"/>
      <c r="D2" s="63"/>
      <c r="E2" s="63"/>
      <c r="F2" s="63"/>
      <c r="G2" s="63"/>
      <c r="H2" s="63"/>
      <c r="I2" s="63"/>
    </row>
    <row r="3" spans="1:25" ht="26.4">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5.6">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6">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105.6">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7.6">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6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58.4">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6.6">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03.60000000000002">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6">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9.2">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8.8">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64">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7.6">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92.4">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43.2">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409.6">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58.4">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11.2">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4.8">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84.8">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58.4">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58.4">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96.6">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2.4">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8">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2.4">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8.8">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2.4">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6">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24.4">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98">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90.39999999999998">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90.39999999999998">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6">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11.2">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5.6">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6">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6">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79.2">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6">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45.19999999999999">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4">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9.2">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8">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6">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8">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52.8">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52.8">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79.2">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79.2">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2">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6">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0.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6">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0.4">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8.2">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2.4">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6">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6">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6">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6">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8.4">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3">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599999999999994">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8.8">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6">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92.4">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92.4">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6">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6">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52.8">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8">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4">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8">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8">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6">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6">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6">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6">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6">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6">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7.799999999999997">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4">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8">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8">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8">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6">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18.8">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18.8">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18.8">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8">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6">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6">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599999999999994">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0.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6">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0.4">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6">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8.2">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0.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0.8">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79.2">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0.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8.2">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599999999999994">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7.799999999999997">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0.4">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8.4">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6">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5.6">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6">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599999999999994">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599999999999994">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8">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0.4">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03.60000000000002">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71.6">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8">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8">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8">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8">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7.79999999999999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7.799999999999997">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4">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2.8">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82.8">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82.8">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52.8">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5.2">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6">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6">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6">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6">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6">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6">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6">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6">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7.799999999999997">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8">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6">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599999999999994">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6.4">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7.79999999999999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0.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0.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8">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8">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8">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8">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6">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6">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6">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6">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6">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8">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52.8">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6">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0.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6">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5.599999999999994">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6.4">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4">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8">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6">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0.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50.4">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6">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6">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7.799999999999997">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6">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6">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0.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3.80000000000001">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6">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6">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0.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6">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0.4">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0.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9.2">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9.2">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599999999999994">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37.79999999999999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0.4">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6">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8.2">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6">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6.4">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6">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7.799999999999997">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8.2">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6">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0.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105.6">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50.4">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3">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63">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3.80000000000001">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4">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5.599999999999994">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2.4">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8.6">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8">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7.799999999999997">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79.2">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6">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92.4">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8">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92.4">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63">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8">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8">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6">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6">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6">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6">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6">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0.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6">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0.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1.19999999999999">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0.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8">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6">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7.799999999999997">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37.79999999999999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0.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37.799999999999997">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63">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7.799999999999997">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7.799999999999997">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6.4">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3">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6">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3">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3">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3">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50.4">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37.79999999999999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8.2">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0.4">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7.799999999999997">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7.799999999999997">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8.2">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0.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52.8">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5.599999999999994">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6">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6">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2.4">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0.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37.79999999999999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52.8">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7.799999999999997">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9.2">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3">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8">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3">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8">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6">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79.2">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4">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7.799999999999997">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9.6">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5.599999999999994">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0.4">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9.2">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9.2">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3.2"/>
  <cols>
    <col min="1" max="1" width="5.7265625" style="8" customWidth="1"/>
    <col min="2" max="2" width="54.453125" style="46" customWidth="1"/>
    <col min="3" max="3" width="32.453125" style="8" customWidth="1"/>
    <col min="4" max="4" width="36.26953125" style="8" customWidth="1"/>
    <col min="5" max="16384" width="9" style="8"/>
  </cols>
  <sheetData>
    <row r="2" spans="1:4">
      <c r="A2" s="8" t="s">
        <v>819</v>
      </c>
      <c r="B2" s="47"/>
    </row>
    <row r="3" spans="1:4">
      <c r="C3" s="8" t="s">
        <v>820</v>
      </c>
      <c r="D3" s="8" t="s">
        <v>821</v>
      </c>
    </row>
    <row r="4" spans="1:4">
      <c r="B4" s="44" t="s">
        <v>822</v>
      </c>
    </row>
    <row r="5" spans="1:4">
      <c r="B5" s="43"/>
    </row>
    <row r="6" spans="1:4" ht="66">
      <c r="B6" s="44" t="s">
        <v>823</v>
      </c>
      <c r="C6" s="235" t="s">
        <v>824</v>
      </c>
      <c r="D6" s="235" t="s">
        <v>825</v>
      </c>
    </row>
    <row r="7" spans="1:4" ht="39.6">
      <c r="A7" s="45" t="s">
        <v>826</v>
      </c>
      <c r="B7" s="44" t="s">
        <v>827</v>
      </c>
      <c r="C7" s="235"/>
      <c r="D7" s="235"/>
    </row>
    <row r="8" spans="1:4" ht="39.6">
      <c r="B8" s="44" t="s">
        <v>828</v>
      </c>
      <c r="C8" s="235"/>
      <c r="D8" s="235"/>
    </row>
    <row r="9" spans="1:4" ht="39.6">
      <c r="B9" s="44" t="s">
        <v>829</v>
      </c>
      <c r="C9" s="235"/>
      <c r="D9" s="235"/>
    </row>
    <row r="10" spans="1:4" ht="38.25" customHeight="1">
      <c r="B10" s="44" t="s">
        <v>830</v>
      </c>
      <c r="C10" s="1" t="s">
        <v>831</v>
      </c>
      <c r="D10" s="235"/>
    </row>
    <row r="12" spans="1:4">
      <c r="B12" s="44" t="s">
        <v>832</v>
      </c>
      <c r="D12" s="48"/>
    </row>
    <row r="13" spans="1:4" ht="39.6">
      <c r="B13" s="44" t="s">
        <v>833</v>
      </c>
      <c r="C13" s="235" t="s">
        <v>834</v>
      </c>
      <c r="D13" s="193" t="s">
        <v>835</v>
      </c>
    </row>
    <row r="14" spans="1:4" ht="39.6">
      <c r="B14" s="44" t="s">
        <v>836</v>
      </c>
      <c r="C14" s="235"/>
      <c r="D14" s="193"/>
    </row>
    <row r="15" spans="1:4" ht="39.6">
      <c r="B15" s="44" t="s">
        <v>837</v>
      </c>
      <c r="C15" s="235"/>
      <c r="D15" s="193"/>
    </row>
    <row r="16" spans="1:4" ht="26.4">
      <c r="B16" s="44" t="s">
        <v>838</v>
      </c>
      <c r="C16" s="235"/>
      <c r="D16" s="193"/>
    </row>
    <row r="17" spans="2:4">
      <c r="B17" s="44"/>
      <c r="D17" s="48"/>
    </row>
    <row r="18" spans="2:4">
      <c r="B18" s="44" t="s">
        <v>839</v>
      </c>
      <c r="D18" s="48"/>
    </row>
    <row r="19" spans="2:4" ht="39.6">
      <c r="B19" s="44" t="s">
        <v>840</v>
      </c>
      <c r="D19" s="193" t="s">
        <v>835</v>
      </c>
    </row>
    <row r="20" spans="2:4" ht="39.6">
      <c r="B20" s="44" t="s">
        <v>841</v>
      </c>
      <c r="C20" s="46" t="s">
        <v>842</v>
      </c>
      <c r="D20" s="193"/>
    </row>
    <row r="21" spans="2:4" ht="39.6">
      <c r="B21" s="44" t="s">
        <v>843</v>
      </c>
      <c r="C21" s="46" t="s">
        <v>844</v>
      </c>
      <c r="D21" s="193"/>
    </row>
    <row r="22" spans="2:4" ht="39.6">
      <c r="B22" s="44" t="s">
        <v>845</v>
      </c>
      <c r="C22" s="46" t="s">
        <v>846</v>
      </c>
      <c r="D22" s="193"/>
    </row>
    <row r="23" spans="2:4">
      <c r="B23" s="43"/>
      <c r="D23" s="48"/>
    </row>
    <row r="24" spans="2:4">
      <c r="B24" s="44" t="s">
        <v>847</v>
      </c>
      <c r="D24" s="48"/>
    </row>
    <row r="25" spans="2:4" ht="51" customHeight="1">
      <c r="B25" s="44" t="s">
        <v>848</v>
      </c>
      <c r="C25" s="234" t="s">
        <v>849</v>
      </c>
      <c r="D25" s="234" t="s">
        <v>850</v>
      </c>
    </row>
    <row r="26" spans="2:4" ht="39.6">
      <c r="B26" s="44" t="s">
        <v>851</v>
      </c>
      <c r="C26" s="234"/>
      <c r="D26" s="234"/>
    </row>
    <row r="27" spans="2:4" ht="39.6">
      <c r="B27" s="44" t="s">
        <v>852</v>
      </c>
      <c r="C27" s="234"/>
      <c r="D27" s="234"/>
    </row>
    <row r="28" spans="2:4" ht="39.6">
      <c r="B28" s="44" t="s">
        <v>853</v>
      </c>
      <c r="C28" s="234"/>
      <c r="D28" s="234"/>
    </row>
    <row r="29" spans="2:4" ht="39.6">
      <c r="B29" s="44" t="s">
        <v>854</v>
      </c>
      <c r="C29" s="234"/>
      <c r="D29" s="234"/>
    </row>
    <row r="30" spans="2:4" ht="39.6">
      <c r="B30" s="44" t="s">
        <v>855</v>
      </c>
      <c r="C30" s="234"/>
      <c r="D30" s="234"/>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265625" defaultRowHeight="13.8"/>
  <cols>
    <col min="1" max="1" width="27.453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H31" sqref="H31"/>
    </sheetView>
  </sheetViews>
  <sheetFormatPr defaultColWidth="9" defaultRowHeight="13.2"/>
  <cols>
    <col min="1" max="1" width="14.81640625" style="70" customWidth="1"/>
    <col min="2" max="9" width="17.54296875" style="8" customWidth="1"/>
    <col min="10" max="10" width="1.7265625" style="14" customWidth="1"/>
    <col min="11" max="11" width="1.453125" style="14" customWidth="1"/>
    <col min="12" max="12" width="47" style="8" customWidth="1"/>
    <col min="13" max="13" width="2" style="8" customWidth="1"/>
    <col min="14" max="14" width="47.81640625" style="8" customWidth="1"/>
    <col min="15" max="15" width="2" style="8" customWidth="1"/>
    <col min="16" max="16" width="24" style="8" customWidth="1"/>
    <col min="17" max="17" width="3.453125" style="8" customWidth="1"/>
    <col min="18" max="18" width="15.453125" style="8" customWidth="1"/>
    <col min="19" max="19" width="43.453125" style="8" customWidth="1"/>
    <col min="20" max="20" width="70.26953125" style="8" customWidth="1"/>
    <col min="21" max="24" width="19.726562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3.8">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8"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8"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5.6">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6">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6">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6">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8"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115" zoomScaleNormal="115" workbookViewId="0">
      <pane xSplit="2" ySplit="2" topLeftCell="C3" activePane="bottomRight" state="frozen"/>
      <selection pane="topRight" activeCell="C1" sqref="C1"/>
      <selection pane="bottomLeft" activeCell="A3" sqref="A3"/>
      <selection pane="bottomRight" activeCell="A8" sqref="A8"/>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236" t="s">
        <v>13</v>
      </c>
      <c r="B1" s="71"/>
      <c r="C1" s="170"/>
      <c r="D1" s="170"/>
      <c r="E1" s="171"/>
    </row>
    <row r="2" spans="1:5" s="14" customFormat="1" ht="15">
      <c r="A2" s="236"/>
      <c r="B2" s="71" t="s">
        <v>14</v>
      </c>
      <c r="C2" s="166" t="s">
        <v>15</v>
      </c>
      <c r="D2" s="167" t="s">
        <v>16</v>
      </c>
    </row>
    <row r="3" spans="1:5" s="14" customFormat="1" ht="12.75" customHeight="1">
      <c r="A3" s="168"/>
    </row>
    <row r="4" spans="1:5" s="14" customFormat="1" ht="19.05"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228" t="s">
        <v>5</v>
      </c>
      <c r="B20" s="11" t="s">
        <v>42</v>
      </c>
      <c r="C20" s="102" t="s">
        <v>43</v>
      </c>
      <c r="E20" s="108" t="s">
        <v>44</v>
      </c>
      <c r="O20" s="69"/>
    </row>
    <row r="21" spans="1:41 16384:16384" s="14" customFormat="1">
      <c r="A21" s="228"/>
      <c r="B21" s="17"/>
    </row>
    <row r="22" spans="1:41 16384:16384">
      <c r="A22" s="228"/>
      <c r="C22" s="237" t="s">
        <v>45</v>
      </c>
      <c r="D22" s="238"/>
      <c r="E22" s="239"/>
      <c r="G22" s="240" t="s">
        <v>46</v>
      </c>
      <c r="H22" s="241"/>
      <c r="I22" s="242"/>
      <c r="K22" s="240" t="s">
        <v>46</v>
      </c>
      <c r="L22" s="241"/>
      <c r="M22" s="242"/>
      <c r="O22" s="240" t="s">
        <v>46</v>
      </c>
      <c r="P22" s="241"/>
      <c r="Q22" s="242"/>
      <c r="S22" s="240" t="s">
        <v>46</v>
      </c>
      <c r="T22" s="241"/>
      <c r="U22" s="242"/>
      <c r="W22" s="240" t="s">
        <v>46</v>
      </c>
      <c r="X22" s="241"/>
      <c r="Y22" s="242"/>
      <c r="AA22" s="240" t="s">
        <v>46</v>
      </c>
      <c r="AB22" s="241"/>
      <c r="AC22" s="242"/>
      <c r="AE22" s="240" t="s">
        <v>46</v>
      </c>
      <c r="AF22" s="241"/>
      <c r="AG22" s="242"/>
      <c r="AI22" s="240" t="s">
        <v>46</v>
      </c>
      <c r="AJ22" s="241"/>
      <c r="AK22" s="242"/>
      <c r="AM22" s="240" t="s">
        <v>46</v>
      </c>
      <c r="AN22" s="241"/>
      <c r="AO22" s="242"/>
    </row>
    <row r="23" spans="1:41 16384:16384">
      <c r="A23" s="228"/>
      <c r="B23" s="172" t="str">
        <f>IF(C20="Start with impact category","Select Impact category &gt;&gt;","")</f>
        <v/>
      </c>
      <c r="C23" s="198"/>
      <c r="D23" s="199"/>
      <c r="E23" s="200"/>
      <c r="F23" s="115" t="str">
        <f>IF($B$23="Select Impact category &gt;&gt;", "&gt;&gt;","")</f>
        <v/>
      </c>
      <c r="G23" s="198"/>
      <c r="H23" s="199"/>
      <c r="I23" s="200"/>
      <c r="J23" s="115" t="str">
        <f>IF($B$23="Select Impact category &gt;&gt;", "&gt;&gt;","")</f>
        <v/>
      </c>
      <c r="K23" s="198"/>
      <c r="L23" s="199"/>
      <c r="M23" s="200"/>
      <c r="N23" s="115" t="str">
        <f>IF($B$23="Select Impact category &gt;&gt;", "&gt;&gt;","")</f>
        <v/>
      </c>
      <c r="O23" s="198"/>
      <c r="P23" s="199"/>
      <c r="Q23" s="200"/>
      <c r="R23" s="115" t="str">
        <f>IF($B$23="Select Impact category &gt;&gt;", "&gt;&gt;","")</f>
        <v/>
      </c>
      <c r="S23" s="198"/>
      <c r="T23" s="199"/>
      <c r="U23" s="200"/>
      <c r="V23" s="115" t="str">
        <f>IF($B$23="Select Impact category &gt;&gt;", "&gt;&gt;","")</f>
        <v/>
      </c>
      <c r="W23" s="198"/>
      <c r="X23" s="199"/>
      <c r="Y23" s="200"/>
      <c r="Z23" s="115" t="str">
        <f>IF($B$23="Select Impact category &gt;&gt;", "&gt;&gt;","")</f>
        <v/>
      </c>
      <c r="AA23" s="198"/>
      <c r="AB23" s="199"/>
      <c r="AC23" s="200"/>
      <c r="AD23" s="115" t="str">
        <f>IF($B$23="Select Impact category &gt;&gt;", "&gt;&gt;","")</f>
        <v/>
      </c>
      <c r="AE23" s="198"/>
      <c r="AF23" s="199"/>
      <c r="AG23" s="200"/>
      <c r="AH23" s="115" t="str">
        <f>IF($B$23="Select Impact category &gt;&gt;", "&gt;&gt;","")</f>
        <v/>
      </c>
      <c r="AI23" s="198"/>
      <c r="AJ23" s="199"/>
      <c r="AK23" s="200"/>
      <c r="AL23" s="115" t="str">
        <f>IF($B$23="Select Impact category &gt;&gt;", "&gt;&gt;","")</f>
        <v/>
      </c>
      <c r="AM23" s="198"/>
      <c r="AN23" s="199"/>
      <c r="AO23" s="200"/>
    </row>
    <row r="24" spans="1:41 16384:16384" ht="12.75" customHeight="1">
      <c r="A24" s="228"/>
      <c r="B24" s="172" t="str">
        <f>IF(C20="Start with SDG","Select SDG &gt;&gt;","")</f>
        <v>Select SDG &gt;&gt;</v>
      </c>
      <c r="C24" s="195" t="s">
        <v>133</v>
      </c>
      <c r="D24" s="196"/>
      <c r="E24" s="197"/>
      <c r="F24" s="115" t="str">
        <f>IF($B$24="Select SDG &gt;&gt;","&gt;&gt;","")</f>
        <v>&gt;&gt;</v>
      </c>
      <c r="G24" s="195" t="s">
        <v>128</v>
      </c>
      <c r="H24" s="196"/>
      <c r="I24" s="197"/>
      <c r="J24" s="115" t="str">
        <f>IF($B$24="Select SDG &gt;&gt;","&gt;&gt;","")</f>
        <v>&gt;&gt;</v>
      </c>
      <c r="K24" s="195" t="s">
        <v>126</v>
      </c>
      <c r="L24" s="196"/>
      <c r="M24" s="197"/>
      <c r="N24" s="115" t="str">
        <f>IF($B$24="Select SDG &gt;&gt;","&gt;&gt;","")</f>
        <v>&gt;&gt;</v>
      </c>
      <c r="O24" s="195"/>
      <c r="P24" s="196"/>
      <c r="Q24" s="197"/>
      <c r="R24" s="115" t="str">
        <f>IF($B$24="Select SDG &gt;&gt;","&gt;&gt;","")</f>
        <v>&gt;&gt;</v>
      </c>
      <c r="S24" s="195"/>
      <c r="T24" s="196"/>
      <c r="U24" s="197"/>
      <c r="V24" s="115" t="str">
        <f>IF($B$24="Select SDG &gt;&gt;","&gt;&gt;","")</f>
        <v>&gt;&gt;</v>
      </c>
      <c r="W24" s="195"/>
      <c r="X24" s="196"/>
      <c r="Y24" s="197"/>
      <c r="Z24" s="115" t="str">
        <f>IF($B$24="Select SDG &gt;&gt;","&gt;&gt;","")</f>
        <v>&gt;&gt;</v>
      </c>
      <c r="AA24" s="195"/>
      <c r="AB24" s="196"/>
      <c r="AC24" s="197"/>
      <c r="AD24" s="115" t="str">
        <f>IF($B$24="Select SDG &gt;&gt;","&gt;&gt;","")</f>
        <v>&gt;&gt;</v>
      </c>
      <c r="AE24" s="195"/>
      <c r="AF24" s="196"/>
      <c r="AG24" s="197"/>
      <c r="AH24" s="115" t="str">
        <f>IF($B$24="Select SDG &gt;&gt;","&gt;&gt;","")</f>
        <v>&gt;&gt;</v>
      </c>
      <c r="AI24" s="195"/>
      <c r="AJ24" s="196"/>
      <c r="AK24" s="197"/>
      <c r="AL24" s="115" t="str">
        <f>IF($B$24="Select SDG &gt;&gt;","&gt;&gt;","")</f>
        <v>&gt;&gt;</v>
      </c>
      <c r="AM24" s="195"/>
      <c r="AN24" s="196"/>
      <c r="AO24" s="197"/>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201"/>
      <c r="D26" s="202"/>
      <c r="E26" s="203"/>
      <c r="F26" s="115" t="str">
        <f>IF($B$26="Select Monitoring indicator &gt;&gt;", "&gt;&gt;","")</f>
        <v/>
      </c>
      <c r="G26" s="198"/>
      <c r="H26" s="199"/>
      <c r="I26" s="200"/>
      <c r="J26" s="115" t="str">
        <f>IF($B$26="Select Monitoring indicator &gt;&gt;","&gt;&gt;","")</f>
        <v/>
      </c>
      <c r="K26" s="198"/>
      <c r="L26" s="199"/>
      <c r="M26" s="200"/>
      <c r="N26" s="115" t="str">
        <f>IF($B$26="Select Monitoring indicator &gt;&gt;","&gt;&gt;","")</f>
        <v/>
      </c>
      <c r="O26" s="198"/>
      <c r="P26" s="199"/>
      <c r="Q26" s="200"/>
      <c r="R26" s="115" t="str">
        <f>IF($B$26="Select Monitoring indicator &gt;&gt;","&gt;&gt;","")</f>
        <v/>
      </c>
      <c r="S26" s="198"/>
      <c r="T26" s="199"/>
      <c r="U26" s="200"/>
      <c r="V26" s="115" t="str">
        <f>IF($B$26="Select Monitoring indicator &gt;&gt;","&gt;&gt;","")</f>
        <v/>
      </c>
      <c r="W26" s="198"/>
      <c r="X26" s="199"/>
      <c r="Y26" s="200"/>
      <c r="Z26" s="115" t="str">
        <f>IF($B$26="Select Monitoring indicator &gt;&gt;","&gt;&gt;","")</f>
        <v/>
      </c>
      <c r="AA26" s="198"/>
      <c r="AB26" s="199"/>
      <c r="AC26" s="200"/>
      <c r="AD26" s="115" t="str">
        <f>IF($B$26="Select Monitoring indicator &gt;&gt;","&gt;&gt;","")</f>
        <v/>
      </c>
      <c r="AE26" s="198"/>
      <c r="AF26" s="199"/>
      <c r="AG26" s="200"/>
      <c r="AH26" s="115" t="str">
        <f>IF($B$26="Select Monitoring indicator &gt;&gt;","&gt;&gt;","")</f>
        <v/>
      </c>
      <c r="AI26" s="198"/>
      <c r="AJ26" s="199"/>
      <c r="AK26" s="200"/>
      <c r="AL26" s="115" t="str">
        <f>IF($B$26="Select Monitoring indicator &gt;&gt;","&gt;&gt;","")</f>
        <v/>
      </c>
      <c r="AM26" s="198"/>
      <c r="AN26" s="199"/>
      <c r="AO26" s="200"/>
    </row>
    <row r="27" spans="1:41 16384:16384" ht="12.75" customHeight="1">
      <c r="B27" s="173" t="str">
        <f>IF(C24&lt;&gt;"","Select Monitoring indicator &gt;&gt;","")</f>
        <v>Select Monitoring indicator &gt;&gt;</v>
      </c>
      <c r="C27" s="204" t="s">
        <v>215</v>
      </c>
      <c r="D27" s="205"/>
      <c r="E27" s="206"/>
      <c r="F27" s="115" t="str">
        <f>IF($B$27="Select Monitoring indicator &gt;&gt;","&gt;&gt;","")</f>
        <v>&gt;&gt;</v>
      </c>
      <c r="G27" s="195" t="s">
        <v>273</v>
      </c>
      <c r="H27" s="196"/>
      <c r="I27" s="197"/>
      <c r="J27" s="115" t="str">
        <f>IF($B$27="Select Monitoring indicator &gt;&gt;","&gt;&gt;","")</f>
        <v>&gt;&gt;</v>
      </c>
      <c r="K27" s="195" t="s">
        <v>1019</v>
      </c>
      <c r="L27" s="196"/>
      <c r="M27" s="197"/>
      <c r="N27" s="115" t="str">
        <f>IF($B$27="Select Monitoring indicator &gt;&gt;","&gt;&gt;","")</f>
        <v>&gt;&gt;</v>
      </c>
      <c r="O27" s="195"/>
      <c r="P27" s="196"/>
      <c r="Q27" s="197"/>
      <c r="R27" s="115" t="str">
        <f>IF($B$27="Select Monitoring indicator &gt;&gt;","&gt;&gt;","")</f>
        <v>&gt;&gt;</v>
      </c>
      <c r="S27" s="195"/>
      <c r="T27" s="196"/>
      <c r="U27" s="197"/>
      <c r="V27" s="115" t="str">
        <f>IF($B$27="Select Monitoring indicator &gt;&gt;","&gt;&gt;","")</f>
        <v>&gt;&gt;</v>
      </c>
      <c r="W27" s="195"/>
      <c r="X27" s="196"/>
      <c r="Y27" s="197"/>
      <c r="Z27" s="115" t="str">
        <f>IF($B$27="Select Monitoring indicator &gt;&gt;","&gt;&gt;","")</f>
        <v>&gt;&gt;</v>
      </c>
      <c r="AA27" s="195"/>
      <c r="AB27" s="196"/>
      <c r="AC27" s="197"/>
      <c r="AD27" s="115" t="str">
        <f>IF($B$27="Select Monitoring indicator &gt;&gt;","&gt;&gt;","")</f>
        <v>&gt;&gt;</v>
      </c>
      <c r="AE27" s="195"/>
      <c r="AF27" s="196"/>
      <c r="AG27" s="197"/>
      <c r="AH27" s="115" t="str">
        <f>IF($B$27="Select Monitoring indicator &gt;&gt;","&gt;&gt;","")</f>
        <v>&gt;&gt;</v>
      </c>
      <c r="AI27" s="195"/>
      <c r="AJ27" s="196"/>
      <c r="AK27" s="197"/>
      <c r="AL27" s="115" t="str">
        <f>IF($B$27="Select Monitoring indicator &gt;&gt;","&gt;&gt;","")</f>
        <v>&gt;&gt;</v>
      </c>
      <c r="AM27" s="195"/>
      <c r="AN27" s="196"/>
      <c r="AO27" s="197"/>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8"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192" t="str" cm="1">
        <f t="array" ref="C30">IFERROR(_xlfn.IFS(C23&lt;&gt;"",IFERROR(INDEX(BA!$J$4:$J$952,MATCH(C26,BA!$P$4:$P$952,0)),""),C24&lt;&gt;"",IFERROR(INDEX(BA!$J$4:$J$952,MATCH(C27,BA!$P$4:$P$952,0)),"")),"")</f>
        <v>GSDM-I13.2.1</v>
      </c>
      <c r="D30" s="193"/>
      <c r="E30" s="194"/>
      <c r="G30" s="192" t="str" cm="1">
        <f t="array" ref="G30">IFERROR(_xlfn.IFS(G23&lt;&gt;"",IFERROR(INDEX(BA!$J$4:$J$952,MATCH(G26,BA!$P$4:$P$952,0)),""),G24&lt;&gt;"",IFERROR(INDEX(BA!$J$4:$J$952,MATCH(G27,BA!$P$4:$P$952,0)),"")),"")</f>
        <v>GSDM-I8.5.1</v>
      </c>
      <c r="H30" s="193"/>
      <c r="I30" s="194"/>
      <c r="K30" s="192" t="str" cm="1">
        <f t="array" ref="K30">IFERROR(_xlfn.IFS(K23&lt;&gt;"",IFERROR(INDEX(BA!$J$4:$J$952,MATCH(K26,BA!$P$4:$P$952,0)),""),K24&lt;&gt;"",IFERROR(INDEX(BA!$J$4:$J$952,MATCH(K27,BA!$P$4:$P$952,0)),"")),"")</f>
        <v>GSDG-I6.1.1</v>
      </c>
      <c r="L30" s="193"/>
      <c r="M30" s="194"/>
      <c r="O30" s="192" t="str" cm="1">
        <f t="array" ref="O30">IFERROR(_xlfn.IFS(O23&lt;&gt;"",IFERROR(INDEX(BA!$J$4:$J$952,MATCH(O26,BA!$P$4:$P$952,0)),""),O24&lt;&gt;"",IFERROR(INDEX(BA!$J$4:$J$952,MATCH(O27,BA!$P$4:$P$952,0)),"")),"")</f>
        <v/>
      </c>
      <c r="P30" s="193"/>
      <c r="Q30" s="194"/>
      <c r="S30" s="192" t="str" cm="1">
        <f t="array" ref="S30">IFERROR(_xlfn.IFS(S23&lt;&gt;"",IFERROR(INDEX(BA!$J$4:$J$952,MATCH(S26,BA!$P$4:$P$952,0)),""),S24&lt;&gt;"",IFERROR(INDEX(BA!$J$4:$J$952,MATCH(S27,BA!$P$4:$P$952,0)),"")),"")</f>
        <v/>
      </c>
      <c r="T30" s="193"/>
      <c r="U30" s="194"/>
      <c r="W30" s="192" t="str" cm="1">
        <f t="array" ref="W30">IFERROR(_xlfn.IFS(W23&lt;&gt;"",IFERROR(INDEX(BA!$J$4:$J$952,MATCH(W26,BA!$P$4:$P$952,0)),""),W24&lt;&gt;"",IFERROR(INDEX(BA!$J$4:$J$952,MATCH(W27,BA!$P$4:$P$952,0)),"")),"")</f>
        <v/>
      </c>
      <c r="X30" s="193"/>
      <c r="Y30" s="194"/>
      <c r="AA30" s="192" t="str" cm="1">
        <f t="array" ref="AA30">IFERROR(_xlfn.IFS(AA23&lt;&gt;"",IFERROR(INDEX(BA!$J$4:$J$952,MATCH(AA26,BA!$P$4:$P$952,0)),""),AA24&lt;&gt;"",IFERROR(INDEX(BA!$J$4:$J$952,MATCH(AA27,BA!$P$4:$P$952,0)),"")),"")</f>
        <v/>
      </c>
      <c r="AB30" s="193"/>
      <c r="AC30" s="194"/>
      <c r="AE30" s="192" t="str" cm="1">
        <f t="array" ref="AE30">IFERROR(_xlfn.IFS(AE23&lt;&gt;"",IFERROR(INDEX(BA!$J$4:$J$952,MATCH(AE26,BA!$P$4:$P$952,0)),""),AE24&lt;&gt;"",IFERROR(INDEX(BA!$J$4:$J$952,MATCH(AE27,BA!$P$4:$P$952,0)),"")),"")</f>
        <v/>
      </c>
      <c r="AF30" s="193"/>
      <c r="AG30" s="194"/>
      <c r="AI30" s="192" t="str" cm="1">
        <f t="array" ref="AI30">IFERROR(_xlfn.IFS(AI23&lt;&gt;"",IFERROR(INDEX(BA!$J$4:$J$952,MATCH(AI26,BA!$P$4:$P$952,0)),""),AI24&lt;&gt;"",IFERROR(INDEX(BA!$J$4:$J$952,MATCH(AI27,BA!$P$4:$P$952,0)),"")),"")</f>
        <v/>
      </c>
      <c r="AJ30" s="193"/>
      <c r="AK30" s="194"/>
      <c r="AM30" s="192" t="str" cm="1">
        <f t="array" ref="AM30">IFERROR(_xlfn.IFS(AM23&lt;&gt;"",IFERROR(INDEX(BA!$J$4:$J$952,MATCH(AM26,BA!$P$4:$P$952,0)),""),AM24&lt;&gt;"",IFERROR(INDEX(BA!$J$4:$J$952,MATCH(AM27,BA!$P$4:$P$952,0)),"")),"")</f>
        <v/>
      </c>
      <c r="AN30" s="193"/>
      <c r="AO30" s="194"/>
    </row>
    <row r="31" spans="1:41 16384:16384">
      <c r="A31" s="14"/>
      <c r="B31" s="104" t="s">
        <v>56</v>
      </c>
      <c r="C31" s="192" t="str">
        <f>IFERROR(INDEX(BA!$O$4:$O$952,MATCH(C30,BA!$J$4:$J$952,0)),"")</f>
        <v xml:space="preserve">Reduction in GHGs emissions </v>
      </c>
      <c r="D31" s="193"/>
      <c r="E31" s="194"/>
      <c r="G31" s="192" t="str">
        <f>IFERROR(INDEX(BA!$O$4:$O$952,MATCH(G30,BA!$J$4:$J$952,0)),"")</f>
        <v>Increased employment opportunities</v>
      </c>
      <c r="H31" s="193"/>
      <c r="I31" s="194"/>
      <c r="K31" s="192" t="str">
        <f>IFERROR(INDEX(BA!$O$4:$O$952,MATCH(K30,BA!$J$4:$J$952,0)),"")</f>
        <v>Access to improved source of water</v>
      </c>
      <c r="L31" s="193"/>
      <c r="M31" s="194"/>
      <c r="O31" s="192" t="str">
        <f>IFERROR(INDEX(BA!$O$4:$O$952,MATCH(O30,BA!$J$4:$J$952,0)),"")</f>
        <v/>
      </c>
      <c r="P31" s="193"/>
      <c r="Q31" s="194"/>
      <c r="S31" s="192" t="str">
        <f>IFERROR(INDEX(BA!$O$4:$O$952,MATCH(S30,BA!$J$4:$J$952,0)),"")</f>
        <v/>
      </c>
      <c r="T31" s="193"/>
      <c r="U31" s="194"/>
      <c r="W31" s="192" t="str">
        <f>IFERROR(INDEX(BA!$O$4:$O$952,MATCH(W30,BA!$J$4:$J$952,0)),"")</f>
        <v/>
      </c>
      <c r="X31" s="193"/>
      <c r="Y31" s="194"/>
      <c r="AA31" s="192" t="str">
        <f>IFERROR(INDEX(BA!$O$4:$O$952,MATCH(AA30,BA!$J$4:$J$952,0)),"")</f>
        <v/>
      </c>
      <c r="AB31" s="193"/>
      <c r="AC31" s="194"/>
      <c r="AE31" s="192" t="str">
        <f>IFERROR(INDEX(BA!$O$4:$O$952,MATCH(AE30,BA!$J$4:$J$952,0)),"")</f>
        <v/>
      </c>
      <c r="AF31" s="193"/>
      <c r="AG31" s="194"/>
      <c r="AI31" s="192" t="str">
        <f>IFERROR(INDEX(BA!$O$4:$O$952,MATCH(AI30,BA!$J$4:$J$952,0)),"")</f>
        <v/>
      </c>
      <c r="AJ31" s="193"/>
      <c r="AK31" s="194"/>
      <c r="AM31" s="192" t="str">
        <f>IFERROR(INDEX(BA!$O$4:$O$952,MATCH(AM30,BA!$J$4:$J$952,0)),"")</f>
        <v/>
      </c>
      <c r="AN31" s="193"/>
      <c r="AO31" s="194"/>
    </row>
    <row r="32" spans="1:41 16384:16384" ht="15" customHeight="1">
      <c r="A32" s="14"/>
      <c r="B32" s="104" t="s">
        <v>57</v>
      </c>
      <c r="C32" s="192" t="str">
        <f>IFERROR(INDEX(BA!$L$4:$L$952,MATCH(C30,BA!$J$4:$J$952,0)),"")</f>
        <v>Climate change mitigation</v>
      </c>
      <c r="D32" s="193"/>
      <c r="E32" s="194"/>
      <c r="G32" s="192" t="str">
        <f>IFERROR(INDEX(BA!$L$4:$L$952,MATCH(G30,BA!$J$4:$J$952,0)),"")</f>
        <v>Employment</v>
      </c>
      <c r="H32" s="193"/>
      <c r="I32" s="194"/>
      <c r="K32" s="192" t="str">
        <f>IFERROR(INDEX(BA!$L$4:$L$952,MATCH(K30,BA!$J$4:$J$952,0)),"")</f>
        <v>Access to basic services</v>
      </c>
      <c r="L32" s="193"/>
      <c r="M32" s="194"/>
      <c r="O32" s="192" t="str">
        <f>IFERROR(INDEX(BA!$L$4:$L$952,MATCH(O30,BA!$J$4:$J$952,0)),"")</f>
        <v/>
      </c>
      <c r="P32" s="193"/>
      <c r="Q32" s="194"/>
      <c r="S32" s="192" t="str">
        <f>IFERROR(INDEX(BA!$L$4:$L$952,MATCH(S30,BA!$J$4:$J$952,0)),"")</f>
        <v/>
      </c>
      <c r="T32" s="193"/>
      <c r="U32" s="194"/>
      <c r="W32" s="192" t="str">
        <f>IFERROR(INDEX(BA!$L$4:$L$952,MATCH(W30,BA!$J$4:$J$952,0)),"")</f>
        <v/>
      </c>
      <c r="X32" s="193"/>
      <c r="Y32" s="194"/>
      <c r="AA32" s="192" t="str">
        <f>IFERROR(INDEX(BA!$L$4:$L$952,MATCH(AA30,BA!$J$4:$J$952,0)),"")</f>
        <v/>
      </c>
      <c r="AB32" s="193"/>
      <c r="AC32" s="194"/>
      <c r="AE32" s="192" t="str">
        <f>IFERROR(INDEX(BA!$L$4:$L$952,MATCH(AE30,BA!$J$4:$J$952,0)),"")</f>
        <v/>
      </c>
      <c r="AF32" s="193"/>
      <c r="AG32" s="194"/>
      <c r="AI32" s="192" t="str">
        <f>IFERROR(INDEX(BA!$L$4:$L$952,MATCH(AI30,BA!$J$4:$J$952,0)),"")</f>
        <v/>
      </c>
      <c r="AJ32" s="193"/>
      <c r="AK32" s="194"/>
      <c r="AM32" s="192" t="str">
        <f>IFERROR(INDEX(BA!$L$4:$L$952,MATCH(AM30,BA!$J$4:$J$952,0)),"")</f>
        <v/>
      </c>
      <c r="AN32" s="193"/>
      <c r="AO32" s="194"/>
    </row>
    <row r="33" spans="1:41" ht="15" customHeight="1">
      <c r="A33" s="14"/>
      <c r="B33" s="104" t="s">
        <v>58</v>
      </c>
      <c r="C33" s="192" t="str">
        <f>IFERROR(INDEX(BA!$M$4:$M$952,MATCH(C30,BA!$J$4:$J$952,0)),"")</f>
        <v>13. Climate action</v>
      </c>
      <c r="D33" s="193"/>
      <c r="E33" s="194"/>
      <c r="G33" s="192" t="str">
        <f>IFERROR(INDEX(BA!$M$4:$M$952,MATCH(G30,BA!$J$4:$J$952,0)),"")</f>
        <v>8. Decent work and economic growth</v>
      </c>
      <c r="H33" s="193"/>
      <c r="I33" s="194"/>
      <c r="K33" s="192" t="str">
        <f>IFERROR(INDEX(BA!$M$4:$M$952,MATCH(K30,BA!$J$4:$J$952,0)),"")</f>
        <v xml:space="preserve">6. Clean water and sanitation </v>
      </c>
      <c r="L33" s="193"/>
      <c r="M33" s="194"/>
      <c r="O33" s="192" t="str">
        <f>IFERROR(INDEX(BA!$M$4:$M$952,MATCH(O30,BA!$J$4:$J$952,0)),"")</f>
        <v/>
      </c>
      <c r="P33" s="193"/>
      <c r="Q33" s="194"/>
      <c r="S33" s="192" t="str">
        <f>IFERROR(INDEX(BA!$M$4:$M$952,MATCH(S30,BA!$J$4:$J$952,0)),"")</f>
        <v/>
      </c>
      <c r="T33" s="193"/>
      <c r="U33" s="194"/>
      <c r="W33" s="192" t="str">
        <f>IFERROR(INDEX(BA!$M$4:$M$952,MATCH(W30,BA!$J$4:$J$952,0)),"")</f>
        <v/>
      </c>
      <c r="X33" s="193"/>
      <c r="Y33" s="194"/>
      <c r="AA33" s="192" t="str">
        <f>IFERROR(INDEX(BA!$M$4:$M$952,MATCH(AA30,BA!$J$4:$J$952,0)),"")</f>
        <v/>
      </c>
      <c r="AB33" s="193"/>
      <c r="AC33" s="194"/>
      <c r="AE33" s="192" t="str">
        <f>IFERROR(INDEX(BA!$M$4:$M$952,MATCH(AE30,BA!$J$4:$J$952,0)),"")</f>
        <v/>
      </c>
      <c r="AF33" s="193"/>
      <c r="AG33" s="194"/>
      <c r="AI33" s="192" t="str">
        <f>IFERROR(INDEX(BA!$M$4:$M$952,MATCH(AI30,BA!$J$4:$J$952,0)),"")</f>
        <v/>
      </c>
      <c r="AJ33" s="193"/>
      <c r="AK33" s="194"/>
      <c r="AM33" s="192" t="str">
        <f>IFERROR(INDEX(BA!$M$4:$M$952,MATCH(AM30,BA!$J$4:$J$952,0)),"")</f>
        <v/>
      </c>
      <c r="AN33" s="193"/>
      <c r="AO33" s="194"/>
    </row>
    <row r="34" spans="1:41" ht="15" customHeight="1">
      <c r="A34" s="14"/>
      <c r="B34" s="104" t="s">
        <v>59</v>
      </c>
      <c r="C34" s="192" t="str">
        <f>IFERROR(INDEX(BA!$N$4:$N$952,MATCH(C30,BA!$J$4:$J$952,0)),"")</f>
        <v>13.2 Integrate climate change measures into national policies, strategies and planning</v>
      </c>
      <c r="D34" s="193"/>
      <c r="E34" s="194"/>
      <c r="G34" s="192" t="str">
        <f>IFERROR(INDEX(BA!$N$4:$N$952,MATCH(G30,BA!$J$4:$J$952,0)),"")</f>
        <v>8.5 By 2030, achieve full and productive employment and decent work for all women and men, including for young people and persons with disabilities, and equal pay for work of equal value</v>
      </c>
      <c r="H34" s="193"/>
      <c r="I34" s="194"/>
      <c r="K34" s="192" t="str">
        <f>IFERROR(INDEX(BA!$N$4:$N$952,MATCH(K30,BA!$J$4:$J$952,0)),"")</f>
        <v>6.1 By 2030, achieve universal and equitable access to safe and affordable drinking water for all</v>
      </c>
      <c r="L34" s="193"/>
      <c r="M34" s="194"/>
      <c r="O34" s="192" t="str">
        <f>IFERROR(INDEX(BA!$N$4:$N$952,MATCH(O30,BA!$J$4:$J$952,0)),"")</f>
        <v/>
      </c>
      <c r="P34" s="193"/>
      <c r="Q34" s="194"/>
      <c r="S34" s="192" t="str">
        <f>IFERROR(INDEX(BA!$N$4:$N$952,MATCH(S30,BA!$J$4:$J$952,0)),"")</f>
        <v/>
      </c>
      <c r="T34" s="193"/>
      <c r="U34" s="194"/>
      <c r="W34" s="192" t="str">
        <f>IFERROR(INDEX(BA!$N$4:$N$952,MATCH(W30,BA!$J$4:$J$952,0)),"")</f>
        <v/>
      </c>
      <c r="X34" s="193"/>
      <c r="Y34" s="194"/>
      <c r="AA34" s="192" t="str">
        <f>IFERROR(INDEX(BA!$N$4:$N$952,MATCH(AA30,BA!$J$4:$J$952,0)),"")</f>
        <v/>
      </c>
      <c r="AB34" s="193"/>
      <c r="AC34" s="194"/>
      <c r="AE34" s="192" t="str">
        <f>IFERROR(INDEX(BA!$N$4:$N$952,MATCH(AE30,BA!$J$4:$J$952,0)),"")</f>
        <v/>
      </c>
      <c r="AF34" s="193"/>
      <c r="AG34" s="194"/>
      <c r="AI34" s="192" t="str">
        <f>IFERROR(INDEX(BA!$N$4:$N$952,MATCH(AI30,BA!$J$4:$J$952,0)),"")</f>
        <v/>
      </c>
      <c r="AJ34" s="193"/>
      <c r="AK34" s="194"/>
      <c r="AM34" s="192" t="str">
        <f>IFERROR(INDEX(BA!$N$4:$N$952,MATCH(AM30,BA!$J$4:$J$952,0)),"")</f>
        <v/>
      </c>
      <c r="AN34" s="193"/>
      <c r="AO34" s="194"/>
    </row>
    <row r="35" spans="1:41" ht="140.25" customHeight="1">
      <c r="A35" s="14"/>
      <c r="B35" s="104" t="s">
        <v>60</v>
      </c>
      <c r="C35" s="192" t="str">
        <f>IFERROR(INDEX(BA!$Q$4:$Q$952,MATCH($C$30,BA!$J$4:$J$952,0)),"")</f>
        <v>Refers to total amount of greenhouse gases avoided or sequestered during the reporting period.</v>
      </c>
      <c r="D35" s="193"/>
      <c r="E35" s="194"/>
      <c r="G35" s="192" t="str">
        <f>IFERROR(INDEX(BA!$Q$4:$Q$952,MATCH($G$30,BA!$J$4:$J$952,0)),"")</f>
        <v>Refers to total jobs generated as a result of the project.</v>
      </c>
      <c r="H35" s="193"/>
      <c r="I35" s="194"/>
      <c r="K35" s="192"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93"/>
      <c r="M35" s="194"/>
      <c r="O35" s="192" t="str">
        <f>IFERROR(INDEX(BA!$Q$4:$Q$952,MATCH($O$30,BA!$J$4:$J$952,0)),"")</f>
        <v/>
      </c>
      <c r="P35" s="193"/>
      <c r="Q35" s="194"/>
      <c r="S35" s="192" t="str">
        <f>IFERROR(INDEX(BA!$Q$4:$Q$952,MATCH($S$30,BA!$J$4:$J$952,0)),"")</f>
        <v/>
      </c>
      <c r="T35" s="193"/>
      <c r="U35" s="194"/>
      <c r="W35" s="192" t="str">
        <f>IFERROR(INDEX(BA!$Q$4:$Q$952,MATCH($W$30,BA!$J$4:$J$952,0)),"")</f>
        <v/>
      </c>
      <c r="X35" s="193"/>
      <c r="Y35" s="194"/>
      <c r="AA35" s="192" t="str">
        <f>IFERROR(INDEX(BA!$Q$4:$Q$952,MATCH($AA$30,BA!$J$4:$J$952,0)),"")</f>
        <v/>
      </c>
      <c r="AB35" s="193"/>
      <c r="AC35" s="194"/>
      <c r="AE35" s="192" t="str">
        <f>IFERROR(INDEX(BA!$Q$4:$Q$952,MATCH($AE$30,BA!$J$4:$J$952,0)),"")</f>
        <v/>
      </c>
      <c r="AF35" s="193"/>
      <c r="AG35" s="194"/>
      <c r="AI35" s="192" t="str">
        <f>IFERROR(INDEX(BA!$Q$4:$Q$952,MATCH($AI$30,BA!$J$4:$J$952,0)),"")</f>
        <v/>
      </c>
      <c r="AJ35" s="193"/>
      <c r="AK35" s="194"/>
      <c r="AM35" s="192" t="str">
        <f>IFERROR(INDEX(BA!$Q$4:$Q$952,MATCH($AM$30,BA!$J$4:$J$952,0)),"")</f>
        <v/>
      </c>
      <c r="AN35" s="193"/>
      <c r="AO35" s="194"/>
    </row>
    <row r="36" spans="1:41" ht="187.5" customHeight="1">
      <c r="A36" s="114" t="s">
        <v>61</v>
      </c>
      <c r="B36" s="105" t="str">
        <f>BA!R3</f>
        <v>Guidance, calculation method and other considerations</v>
      </c>
      <c r="C36" s="192"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3"/>
      <c r="E36" s="194"/>
      <c r="G36" s="192"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93"/>
      <c r="I36" s="194"/>
      <c r="K36" s="192"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93"/>
      <c r="M36" s="194"/>
      <c r="O36" s="192" t="str">
        <f>IFERROR(INDEX(BA!$R$4:$R$952,MATCH($O$30,BA!$J$4:$J$952,0)),"")</f>
        <v/>
      </c>
      <c r="P36" s="193"/>
      <c r="Q36" s="194"/>
      <c r="S36" s="192" t="str">
        <f>IFERROR(INDEX(BA!$R$4:$R$952,MATCH($S$30,BA!$J$4:$J$952,0)),"")</f>
        <v/>
      </c>
      <c r="T36" s="193"/>
      <c r="U36" s="194"/>
      <c r="W36" s="192" t="str">
        <f>IFERROR(INDEX(BA!$R$4:$R$952,MATCH($W$30,BA!$J$4:$J$952,0)),"")</f>
        <v/>
      </c>
      <c r="X36" s="193"/>
      <c r="Y36" s="194"/>
      <c r="AA36" s="192" t="str">
        <f>IFERROR(INDEX(BA!$R$4:$R$952,MATCH($AA$30,BA!$J$4:$J$952,0)),"")</f>
        <v/>
      </c>
      <c r="AB36" s="193"/>
      <c r="AC36" s="194"/>
      <c r="AE36" s="192" t="str">
        <f>IFERROR(INDEX(BA!$R$4:$R$952,MATCH($AE$30,BA!$J$4:$J$952,0)),"")</f>
        <v/>
      </c>
      <c r="AF36" s="193"/>
      <c r="AG36" s="194"/>
      <c r="AI36" s="192" t="str">
        <f>IFERROR(INDEX(BA!$R$4:$R$952,MATCH($AI$30,BA!$J$4:$J$952,0)),"")</f>
        <v/>
      </c>
      <c r="AJ36" s="193"/>
      <c r="AK36" s="194"/>
      <c r="AM36" s="192" t="str">
        <f>IFERROR(INDEX(BA!$R$4:$R$952,MATCH($AM$30,BA!$J$4:$J$952,0)),"")</f>
        <v/>
      </c>
      <c r="AN36" s="193"/>
      <c r="AO36" s="194"/>
    </row>
    <row r="37" spans="1:41" ht="15" customHeight="1">
      <c r="A37" s="14"/>
      <c r="B37" s="106" t="s">
        <v>62</v>
      </c>
      <c r="C37" s="210" t="str">
        <f>IFERROR(INDEX(BA!$S$4:$S$952,MATCH(C30,BA!$J$4:$J$952,0)),"")</f>
        <v>tCO2eq</v>
      </c>
      <c r="D37" s="211"/>
      <c r="E37" s="212"/>
      <c r="G37" s="210" t="str">
        <f>IFERROR(INDEX(BA!$S$4:$S$952,MATCH(G30,BA!$J$4:$J$952,0)),"")</f>
        <v>Number</v>
      </c>
      <c r="H37" s="211"/>
      <c r="I37" s="212"/>
      <c r="K37" s="210" t="str">
        <f>IFERROR(INDEX(BA!$S$4:$S$952,MATCH(K30,BA!$J$4:$J$952,0)),"")</f>
        <v>% or Number</v>
      </c>
      <c r="L37" s="211"/>
      <c r="M37" s="212"/>
      <c r="O37" s="210" t="str">
        <f>IFERROR(INDEX(BA!$S$4:$S$952,MATCH(O30,BA!$J$4:$J$952,0)),"")</f>
        <v/>
      </c>
      <c r="P37" s="211"/>
      <c r="Q37" s="212"/>
      <c r="S37" s="210" t="str">
        <f>IFERROR(INDEX(BA!$S$4:$S$952,MATCH(S30,BA!$J$4:$J$952,0)),"")</f>
        <v/>
      </c>
      <c r="T37" s="211"/>
      <c r="U37" s="212"/>
      <c r="W37" s="210" t="str">
        <f>IFERROR(INDEX(BA!$S$4:$S$952,MATCH(W30,BA!$J$4:$J$952,0)),"")</f>
        <v/>
      </c>
      <c r="X37" s="211"/>
      <c r="Y37" s="212"/>
      <c r="AA37" s="210" t="str">
        <f>IFERROR(INDEX(BA!$S$4:$S$952,MATCH(AA30,BA!$J$4:$J$952,0)),"")</f>
        <v/>
      </c>
      <c r="AB37" s="211"/>
      <c r="AC37" s="212"/>
      <c r="AE37" s="210" t="str">
        <f>IFERROR(INDEX(BA!$S$4:$S$952,MATCH(AE30,BA!$J$4:$J$952,0)),"")</f>
        <v/>
      </c>
      <c r="AF37" s="211"/>
      <c r="AG37" s="212"/>
      <c r="AI37" s="210" t="str">
        <f>IFERROR(INDEX(BA!$S$4:$S$952,MATCH(AI30,BA!$J$4:$J$952,0)),"")</f>
        <v/>
      </c>
      <c r="AJ37" s="211"/>
      <c r="AK37" s="212"/>
      <c r="AM37" s="210" t="str">
        <f>IFERROR(INDEX(BA!$S$4:$S$952,MATCH(AM30,BA!$J$4:$J$952,0)),"")</f>
        <v/>
      </c>
      <c r="AN37" s="211"/>
      <c r="AO37" s="212"/>
    </row>
    <row r="38" spans="1:41" ht="15" customHeight="1">
      <c r="A38" s="14"/>
      <c r="B38" s="106" t="s">
        <v>63</v>
      </c>
      <c r="C38" s="210" t="str">
        <f>IFERROR(INDEX(BA!$T$4:$T$952,MATCH(C30,BA!$J$4:$J$952,0)),"")</f>
        <v>Project activity</v>
      </c>
      <c r="D38" s="211"/>
      <c r="E38" s="212"/>
      <c r="G38" s="210" t="str">
        <f>IFERROR(INDEX(BA!$T$4:$T$952,MATCH(G30,BA!$J$4:$J$952,0)),"")</f>
        <v>Project activity</v>
      </c>
      <c r="H38" s="211"/>
      <c r="I38" s="212"/>
      <c r="K38" s="210" t="str">
        <f>IFERROR(INDEX(BA!$T$4:$T$952,MATCH(K30,BA!$J$4:$J$952,0)),"")</f>
        <v>Project activity</v>
      </c>
      <c r="L38" s="211"/>
      <c r="M38" s="212"/>
      <c r="O38" s="210" t="str">
        <f>IFERROR(INDEX(BA!$T$4:$T$952,MATCH(O30,BA!$J$4:$J$952,0)),"")</f>
        <v/>
      </c>
      <c r="P38" s="211"/>
      <c r="Q38" s="212"/>
      <c r="S38" s="210" t="str">
        <f>IFERROR(INDEX(BA!$T$4:$T$952,MATCH(S30,BA!$J$4:$J$952,0)),"")</f>
        <v/>
      </c>
      <c r="T38" s="211"/>
      <c r="U38" s="212"/>
      <c r="W38" s="210" t="str">
        <f>IFERROR(INDEX(BA!$T$4:$T$952,MATCH(W30,BA!$J$4:$J$952,0)),"")</f>
        <v/>
      </c>
      <c r="X38" s="211"/>
      <c r="Y38" s="212"/>
      <c r="AA38" s="210" t="str">
        <f>IFERROR(INDEX(BA!$T$4:$T$952,MATCH(AA30,BA!$J$4:$J$952,0)),"")</f>
        <v/>
      </c>
      <c r="AB38" s="211"/>
      <c r="AC38" s="212"/>
      <c r="AE38" s="210" t="str">
        <f>IFERROR(INDEX(BA!$T$4:$T$952,MATCH(AE30,BA!$J$4:$J$952,0)),"")</f>
        <v/>
      </c>
      <c r="AF38" s="211"/>
      <c r="AG38" s="212"/>
      <c r="AI38" s="210" t="str">
        <f>IFERROR(INDEX(BA!$T$4:$T$952,MATCH(AI30,BA!$J$4:$J$952,0)),"")</f>
        <v/>
      </c>
      <c r="AJ38" s="211"/>
      <c r="AK38" s="212"/>
      <c r="AM38" s="210" t="str">
        <f>IFERROR(INDEX(BA!$T$4:$T$952,MATCH(AM30,BA!$J$4:$J$952,0)),"")</f>
        <v/>
      </c>
      <c r="AN38" s="211"/>
      <c r="AO38" s="212"/>
    </row>
    <row r="39" spans="1:41" ht="15" customHeight="1">
      <c r="A39" s="14"/>
      <c r="B39" s="106" t="s">
        <v>64</v>
      </c>
      <c r="C39" s="210" t="str">
        <f>IFERROR(INDEX(BA!$U$4:$U$952,MATCH(C30,BA!$J$4:$J$952,0)),"")</f>
        <v>Calculation</v>
      </c>
      <c r="D39" s="211"/>
      <c r="E39" s="212"/>
      <c r="G39" s="210"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11"/>
      <c r="I39" s="212"/>
      <c r="K39" s="210" t="str">
        <f>IFERROR(INDEX(BA!$U$4:$U$952,MATCH(K30,BA!$J$4:$J$952,0)),"")</f>
        <v>Household surveys</v>
      </c>
      <c r="L39" s="211"/>
      <c r="M39" s="212"/>
      <c r="O39" s="210" t="str">
        <f>IFERROR(INDEX(BA!$U$4:$U$952,MATCH(O30,BA!$J$4:$J$952,0)),"")</f>
        <v/>
      </c>
      <c r="P39" s="211"/>
      <c r="Q39" s="212"/>
      <c r="S39" s="210" t="str">
        <f>IFERROR(INDEX(BA!$U$4:$U$952,MATCH(S30,BA!$J$4:$J$952,0)),"")</f>
        <v/>
      </c>
      <c r="T39" s="211"/>
      <c r="U39" s="212"/>
      <c r="W39" s="210" t="str">
        <f>IFERROR(INDEX(BA!$U$4:$U$952,MATCH(W30,BA!$J$4:$J$952,0)),"")</f>
        <v/>
      </c>
      <c r="X39" s="211"/>
      <c r="Y39" s="212"/>
      <c r="AA39" s="210" t="str">
        <f>IFERROR(INDEX(BA!$U$4:$U$952,MATCH(AA30,BA!$J$4:$J$952,0)),"")</f>
        <v/>
      </c>
      <c r="AB39" s="211"/>
      <c r="AC39" s="212"/>
      <c r="AE39" s="210" t="str">
        <f>IFERROR(INDEX(BA!$U$4:$U$952,MATCH(AE30,BA!$J$4:$J$952,0)),"")</f>
        <v/>
      </c>
      <c r="AF39" s="211"/>
      <c r="AG39" s="212"/>
      <c r="AI39" s="210" t="str">
        <f>IFERROR(INDEX(BA!$U$4:$U$952,MATCH(AI30,BA!$J$4:$J$952,0)),"")</f>
        <v/>
      </c>
      <c r="AJ39" s="211"/>
      <c r="AK39" s="212"/>
      <c r="AM39" s="210" t="str">
        <f>IFERROR(INDEX(BA!$U$4:$U$952,MATCH(AM30,BA!$J$4:$J$952,0)),"")</f>
        <v/>
      </c>
      <c r="AN39" s="211"/>
      <c r="AO39" s="212"/>
    </row>
    <row r="40" spans="1:41" ht="15" customHeight="1">
      <c r="A40" s="14"/>
      <c r="B40" s="106" t="s">
        <v>65</v>
      </c>
      <c r="C40" s="210" t="str">
        <f>IFERROR(INDEX(BA!$V$4:$V$952,MATCH(C30,BA!$J$4:$J$952,0)),"")</f>
        <v>Annual</v>
      </c>
      <c r="D40" s="211"/>
      <c r="E40" s="212"/>
      <c r="G40" s="210" t="str">
        <f>IFERROR(INDEX(BA!$V$4:$V$952,MATCH(G30,BA!$J$4:$J$952,0)),"")</f>
        <v>Annual</v>
      </c>
      <c r="H40" s="211"/>
      <c r="I40" s="212"/>
      <c r="K40" s="210" t="str">
        <f>IFERROR(INDEX(BA!$V$4:$V$952,MATCH(K30,BA!$J$4:$J$952,0)),"")</f>
        <v>Annual</v>
      </c>
      <c r="L40" s="211"/>
      <c r="M40" s="212"/>
      <c r="O40" s="210" t="str">
        <f>IFERROR(INDEX(BA!$V$4:$V$952,MATCH(O30,BA!$J$4:$J$952,0)),"")</f>
        <v/>
      </c>
      <c r="P40" s="211"/>
      <c r="Q40" s="212"/>
      <c r="S40" s="210" t="str">
        <f>IFERROR(INDEX(BA!$V$4:$V$952,MATCH(S30,BA!$J$4:$J$952,0)),"")</f>
        <v/>
      </c>
      <c r="T40" s="211"/>
      <c r="U40" s="212"/>
      <c r="W40" s="210" t="str">
        <f>IFERROR(INDEX(BA!$V$4:$V$952,MATCH(W30,BA!$J$4:$J$952,0)),"")</f>
        <v/>
      </c>
      <c r="X40" s="211"/>
      <c r="Y40" s="212"/>
      <c r="AA40" s="210" t="str">
        <f>IFERROR(INDEX(BA!$V$4:$V$952,MATCH(AA30,BA!$J$4:$J$952,0)),"")</f>
        <v/>
      </c>
      <c r="AB40" s="211"/>
      <c r="AC40" s="212"/>
      <c r="AE40" s="210" t="str">
        <f>IFERROR(INDEX(BA!$V$4:$V$952,MATCH(AE30,BA!$J$4:$J$952,0)),"")</f>
        <v/>
      </c>
      <c r="AF40" s="211"/>
      <c r="AG40" s="212"/>
      <c r="AI40" s="210" t="str">
        <f>IFERROR(INDEX(BA!$V$4:$V$952,MATCH(AI30,BA!$J$4:$J$952,0)),"")</f>
        <v/>
      </c>
      <c r="AJ40" s="211"/>
      <c r="AK40" s="212"/>
      <c r="AM40" s="210" t="str">
        <f>IFERROR(INDEX(BA!$V$4:$V$952,MATCH(AM30,BA!$J$4:$J$952,0)),"")</f>
        <v/>
      </c>
      <c r="AN40" s="211"/>
      <c r="AO40" s="212"/>
    </row>
    <row r="41" spans="1:41" ht="15" customHeight="1">
      <c r="A41" s="14"/>
      <c r="B41" s="106" t="s">
        <v>66</v>
      </c>
      <c r="C41" s="210" t="str">
        <f>IFERROR(INDEX(BA!$X$4:$X$952,MATCH(C30,BA!$J$4:$J$952,0 )),"")</f>
        <v>NA</v>
      </c>
      <c r="D41" s="211"/>
      <c r="E41" s="212"/>
      <c r="G41" s="210" t="str">
        <f>IFERROR(INDEX(BA!$X$4:$X$952,MATCH(G30,BA!$J$4:$J$952,0 )),"")</f>
        <v>NA</v>
      </c>
      <c r="H41" s="211"/>
      <c r="I41" s="212"/>
      <c r="K41" s="210">
        <f>IFERROR(INDEX(BA!$X$4:$X$952,MATCH(K30,BA!$J$4:$J$952,0 )),"")</f>
        <v>0</v>
      </c>
      <c r="L41" s="211"/>
      <c r="M41" s="212"/>
      <c r="O41" s="210" t="str">
        <f>IFERROR(INDEX(BA!$X$4:$X$952,MATCH(O30,BA!$J$4:$J$952,0 )),"")</f>
        <v/>
      </c>
      <c r="P41" s="211"/>
      <c r="Q41" s="212"/>
      <c r="S41" s="210" t="str">
        <f>IFERROR(INDEX(BA!$X$4:$X$952,MATCH(S30,BA!$J$4:$J$952,0 )),"")</f>
        <v/>
      </c>
      <c r="T41" s="211"/>
      <c r="U41" s="212"/>
      <c r="W41" s="210" t="str">
        <f>IFERROR(INDEX(BA!$X$4:$X$952,MATCH(W30,BA!$J$4:$J$952,0 )),"")</f>
        <v/>
      </c>
      <c r="X41" s="211"/>
      <c r="Y41" s="212"/>
      <c r="AA41" s="210" t="str">
        <f>IFERROR(INDEX(BA!$X$4:$X$952,MATCH(AA30,BA!$J$4:$J$952,0 )),"")</f>
        <v/>
      </c>
      <c r="AB41" s="211"/>
      <c r="AC41" s="212"/>
      <c r="AE41" s="210" t="str">
        <f>IFERROR(INDEX(BA!$X$4:$X$952,MATCH(AE30,BA!$J$4:$J$952,0 )),"")</f>
        <v/>
      </c>
      <c r="AF41" s="211"/>
      <c r="AG41" s="212"/>
      <c r="AI41" s="210" t="str">
        <f>IFERROR(INDEX(BA!$X$4:$X$952,MATCH(AI30,BA!$J$4:$J$952,0 )),"")</f>
        <v/>
      </c>
      <c r="AJ41" s="211"/>
      <c r="AK41" s="212"/>
      <c r="AM41" s="210" t="str">
        <f>IFERROR(INDEX(BA!$X$4:$X$952,MATCH(AM30,BA!$J$4:$J$952,0 )),"")</f>
        <v/>
      </c>
      <c r="AN41" s="211"/>
      <c r="AO41" s="212"/>
    </row>
    <row r="42" spans="1:41" ht="28.5" customHeight="1">
      <c r="A42" s="14"/>
      <c r="B42" s="106" t="s">
        <v>67</v>
      </c>
      <c r="C42" s="210" t="str">
        <f>IFERROR(INDEX(BA!$Y$4:$Y$952,MATCH(C30,BA!$J$4:$J$952,0 )),"NA")</f>
        <v>Gold Standard approved SDG Impact Quantification methodologies are available at https://globalgoals.goldstandard.org/</v>
      </c>
      <c r="D42" s="211"/>
      <c r="E42" s="212"/>
      <c r="G42" s="210" t="str">
        <f>IFERROR(INDEX(BA!$Y$4:$Y$952,MATCH(G30,BA!$J$4:$J$952,0)),"")</f>
        <v>GRI 102: General Disclosures</v>
      </c>
      <c r="H42" s="211"/>
      <c r="I42" s="212"/>
      <c r="K42" s="210" t="str">
        <f>IFERROR(INDEX(BA!$Y$4:$Y$952,MATCH(K30,BA!$J$4:$J$952,0 )),"")</f>
        <v>Drinking water: https://washdata.org/monitoring/drinking-water</v>
      </c>
      <c r="L42" s="211"/>
      <c r="M42" s="212"/>
      <c r="O42" s="210" t="str">
        <f>IFERROR(INDEX(BA!$Y$4:$Y$952,MATCH(O30,BA!$J$4:$J$952,0 )),"")</f>
        <v/>
      </c>
      <c r="P42" s="211"/>
      <c r="Q42" s="212"/>
      <c r="S42" s="210" t="str">
        <f>IFERROR(INDEX(BA!$Y$4:$Y$952,MATCH(S30,BA!$J$4:$J$952,0 )),"")</f>
        <v/>
      </c>
      <c r="T42" s="211"/>
      <c r="U42" s="212"/>
      <c r="W42" s="210" t="str">
        <f>IFERROR(INDEX(BA!$Y$4:$Y$952,MATCH(W30,BA!$J$4:$J$952,0 )),"")</f>
        <v/>
      </c>
      <c r="X42" s="211"/>
      <c r="Y42" s="212"/>
      <c r="AA42" s="210" t="str">
        <f>IFERROR(INDEX(BA!$Y$4:$Y$952,MATCH(AA30,BA!$J$4:$J$952,0 )),"")</f>
        <v/>
      </c>
      <c r="AB42" s="211"/>
      <c r="AC42" s="212"/>
      <c r="AE42" s="210" t="str">
        <f>IFERROR(INDEX(BA!$Y$4:$Y$952,MATCH(AE30,BA!$J$4:$J$952,0 )),"")</f>
        <v/>
      </c>
      <c r="AF42" s="211"/>
      <c r="AG42" s="212"/>
      <c r="AI42" s="210" t="str">
        <f>IFERROR(INDEX(BA!$Y$4:$Y$952,MATCH(AI30,BA!$J$4:$J$952,0 )),"")</f>
        <v/>
      </c>
      <c r="AJ42" s="211"/>
      <c r="AK42" s="212"/>
      <c r="AM42" s="210" t="str">
        <f>IFERROR(INDEX(BA!$Y$4:$Y$952,MATCH(AM30,BA!$J$4:$J$952,0 )),"")</f>
        <v/>
      </c>
      <c r="AN42" s="211"/>
      <c r="AO42" s="212"/>
    </row>
    <row r="43" spans="1:41" ht="15" customHeight="1">
      <c r="A43" s="14"/>
      <c r="B43" s="30"/>
      <c r="C43" s="210"/>
      <c r="D43" s="211"/>
      <c r="E43" s="212"/>
      <c r="G43" s="213"/>
      <c r="H43" s="214"/>
      <c r="I43" s="215"/>
      <c r="K43" s="210"/>
      <c r="L43" s="211"/>
      <c r="M43" s="212"/>
      <c r="O43" s="210"/>
      <c r="P43" s="211"/>
      <c r="Q43" s="212"/>
      <c r="S43" s="210"/>
      <c r="T43" s="211"/>
      <c r="U43" s="212"/>
      <c r="W43" s="210"/>
      <c r="X43" s="211"/>
      <c r="Y43" s="212"/>
      <c r="AA43" s="210"/>
      <c r="AB43" s="211"/>
      <c r="AC43" s="212"/>
      <c r="AE43" s="210"/>
      <c r="AF43" s="211"/>
      <c r="AG43" s="212"/>
      <c r="AI43" s="210"/>
      <c r="AJ43" s="211"/>
      <c r="AK43" s="212"/>
      <c r="AM43" s="210"/>
      <c r="AN43" s="211"/>
      <c r="AO43" s="212"/>
    </row>
    <row r="44" spans="1:41" ht="15" customHeight="1">
      <c r="A44" s="14"/>
      <c r="B44" s="30"/>
      <c r="C44" s="213"/>
      <c r="D44" s="214"/>
      <c r="E44" s="215"/>
      <c r="G44" s="213"/>
      <c r="H44" s="214"/>
      <c r="I44" s="215"/>
      <c r="K44" s="210"/>
      <c r="L44" s="211"/>
      <c r="M44" s="212"/>
      <c r="O44" s="210"/>
      <c r="P44" s="211"/>
      <c r="Q44" s="212"/>
      <c r="S44" s="210"/>
      <c r="T44" s="211"/>
      <c r="U44" s="212"/>
      <c r="W44" s="210"/>
      <c r="X44" s="211"/>
      <c r="Y44" s="212"/>
      <c r="AA44" s="210"/>
      <c r="AB44" s="211"/>
      <c r="AC44" s="212"/>
      <c r="AE44" s="210"/>
      <c r="AF44" s="211"/>
      <c r="AG44" s="212"/>
      <c r="AI44" s="210"/>
      <c r="AJ44" s="211"/>
      <c r="AK44" s="212"/>
      <c r="AM44" s="210"/>
      <c r="AN44" s="211"/>
      <c r="AO44" s="212"/>
    </row>
    <row r="45" spans="1:41" ht="15" customHeight="1">
      <c r="A45" s="14"/>
      <c r="B45" s="30"/>
      <c r="C45" s="213"/>
      <c r="D45" s="214"/>
      <c r="E45" s="215"/>
      <c r="G45" s="213"/>
      <c r="H45" s="214"/>
      <c r="I45" s="215"/>
      <c r="K45" s="210"/>
      <c r="L45" s="211"/>
      <c r="M45" s="212"/>
      <c r="O45" s="210"/>
      <c r="P45" s="211"/>
      <c r="Q45" s="212"/>
      <c r="S45" s="210"/>
      <c r="T45" s="211"/>
      <c r="U45" s="212"/>
      <c r="W45" s="210"/>
      <c r="X45" s="211"/>
      <c r="Y45" s="212"/>
      <c r="AA45" s="210"/>
      <c r="AB45" s="211"/>
      <c r="AC45" s="212"/>
      <c r="AE45" s="210"/>
      <c r="AF45" s="211"/>
      <c r="AG45" s="212"/>
      <c r="AI45" s="210"/>
      <c r="AJ45" s="211"/>
      <c r="AK45" s="212"/>
      <c r="AM45" s="210"/>
      <c r="AN45" s="211"/>
      <c r="AO45" s="212"/>
    </row>
    <row r="46" spans="1:41" ht="15" customHeight="1">
      <c r="A46" s="14"/>
      <c r="B46" s="30"/>
      <c r="C46" s="213"/>
      <c r="D46" s="214"/>
      <c r="E46" s="215"/>
      <c r="G46" s="213"/>
      <c r="H46" s="214"/>
      <c r="I46" s="215"/>
      <c r="K46" s="210"/>
      <c r="L46" s="211"/>
      <c r="M46" s="212"/>
      <c r="O46" s="210"/>
      <c r="P46" s="211"/>
      <c r="Q46" s="212"/>
      <c r="S46" s="210"/>
      <c r="T46" s="211"/>
      <c r="U46" s="212"/>
      <c r="W46" s="210"/>
      <c r="X46" s="211"/>
      <c r="Y46" s="212"/>
      <c r="AA46" s="210"/>
      <c r="AB46" s="211"/>
      <c r="AC46" s="212"/>
      <c r="AE46" s="210"/>
      <c r="AF46" s="211"/>
      <c r="AG46" s="212"/>
      <c r="AI46" s="210"/>
      <c r="AJ46" s="211"/>
      <c r="AK46" s="212"/>
      <c r="AM46" s="210"/>
      <c r="AN46" s="211"/>
      <c r="AO46" s="212"/>
    </row>
    <row r="47" spans="1:41" ht="15" customHeight="1">
      <c r="A47" s="14"/>
      <c r="B47" s="30"/>
      <c r="C47" s="219"/>
      <c r="D47" s="220"/>
      <c r="E47" s="221"/>
      <c r="G47" s="219"/>
      <c r="H47" s="220"/>
      <c r="I47" s="221"/>
      <c r="K47" s="210"/>
      <c r="L47" s="211"/>
      <c r="M47" s="212"/>
      <c r="O47" s="210"/>
      <c r="P47" s="211"/>
      <c r="Q47" s="212"/>
      <c r="S47" s="210"/>
      <c r="T47" s="211"/>
      <c r="U47" s="212"/>
      <c r="W47" s="210"/>
      <c r="X47" s="211"/>
      <c r="Y47" s="212"/>
      <c r="AA47" s="210"/>
      <c r="AB47" s="211"/>
      <c r="AC47" s="212"/>
      <c r="AE47" s="210"/>
      <c r="AF47" s="211"/>
      <c r="AG47" s="212"/>
      <c r="AI47" s="210"/>
      <c r="AJ47" s="211"/>
      <c r="AK47" s="212"/>
      <c r="AM47" s="210"/>
      <c r="AN47" s="211"/>
      <c r="AO47" s="212"/>
    </row>
    <row r="48" spans="1:41" ht="15" customHeight="1">
      <c r="A48" s="14"/>
      <c r="B48" s="30"/>
      <c r="C48" s="207"/>
      <c r="D48" s="208"/>
      <c r="E48" s="209"/>
      <c r="G48" s="207"/>
      <c r="H48" s="208"/>
      <c r="I48" s="209"/>
      <c r="K48" s="210"/>
      <c r="L48" s="211"/>
      <c r="M48" s="212"/>
      <c r="O48" s="210"/>
      <c r="P48" s="211"/>
      <c r="Q48" s="212"/>
      <c r="S48" s="210"/>
      <c r="T48" s="211"/>
      <c r="U48" s="212"/>
      <c r="W48" s="210"/>
      <c r="X48" s="211"/>
      <c r="Y48" s="212"/>
      <c r="AA48" s="210"/>
      <c r="AB48" s="211"/>
      <c r="AC48" s="212"/>
      <c r="AE48" s="210"/>
      <c r="AF48" s="211"/>
      <c r="AG48" s="212"/>
      <c r="AI48" s="210"/>
      <c r="AJ48" s="211"/>
      <c r="AK48" s="212"/>
      <c r="AM48" s="210"/>
      <c r="AN48" s="211"/>
      <c r="AO48" s="212"/>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191" t="s">
        <v>70</v>
      </c>
      <c r="B50" s="160" t="s">
        <v>71</v>
      </c>
      <c r="C50" s="225" t="str" cm="1">
        <f t="array" ref="C50">IFERROR(_xlfn.IFS(B26&lt;&gt;"",C26,B27&lt;&gt;"",C27),"")</f>
        <v>Amount of GHGs emissions avoided or sequestered</v>
      </c>
      <c r="D50" s="226"/>
      <c r="E50" s="227"/>
      <c r="F50" s="37"/>
      <c r="G50" s="225" t="str" cm="1">
        <f t="array" ref="G50">IFERROR(_xlfn.IFS(F26&lt;&gt;"",G26,F27&lt;&gt;"",G27),"")</f>
        <v>Total number of jobs</v>
      </c>
      <c r="H50" s="226"/>
      <c r="I50" s="227"/>
      <c r="J50" s="38"/>
      <c r="K50" s="225" t="str" cm="1">
        <f t="array" ref="K50">IFERROR(_xlfn.IFS(J26&lt;&gt;"",K26,J27&lt;&gt;"",K27),"")</f>
        <v>6.1.1 Proportion of population using safely managed drinking water services</v>
      </c>
      <c r="L50" s="226"/>
      <c r="M50" s="227"/>
      <c r="N50" s="38"/>
      <c r="O50" s="225" cm="1">
        <f t="array" ref="O50">IFERROR(_xlfn.IFS(N26&lt;&gt;"",O26,N27&lt;&gt;"",O27),"")</f>
        <v>0</v>
      </c>
      <c r="P50" s="226"/>
      <c r="Q50" s="227"/>
      <c r="R50" s="38"/>
      <c r="S50" s="225" cm="1">
        <f t="array" ref="S50">IFERROR(_xlfn.IFS(R26&lt;&gt;"",S26,R27&lt;&gt;"",S27),"")</f>
        <v>0</v>
      </c>
      <c r="T50" s="226"/>
      <c r="U50" s="227"/>
      <c r="V50" s="38"/>
      <c r="W50" s="225" cm="1">
        <f t="array" ref="W50">IFERROR(_xlfn.IFS(V26&lt;&gt;"",W26,V27&lt;&gt;"",W27),"")</f>
        <v>0</v>
      </c>
      <c r="X50" s="226"/>
      <c r="Y50" s="227"/>
      <c r="Z50" s="38"/>
      <c r="AA50" s="225" cm="1">
        <f t="array" ref="AA50">IFERROR(_xlfn.IFS(Z26&lt;&gt;"",AA26,Z27&lt;&gt;"",AA27),"")</f>
        <v>0</v>
      </c>
      <c r="AB50" s="226"/>
      <c r="AC50" s="227"/>
      <c r="AD50" s="38"/>
      <c r="AE50" s="225" cm="1">
        <f t="array" ref="AE50">IFERROR(_xlfn.IFS(AD26&lt;&gt;"",AE26,AD27&lt;&gt;"",AE27),"")</f>
        <v>0</v>
      </c>
      <c r="AF50" s="226"/>
      <c r="AG50" s="227"/>
      <c r="AH50" s="38"/>
      <c r="AI50" s="225" cm="1">
        <f t="array" ref="AI50">IFERROR(_xlfn.IFS(AH26&lt;&gt;"",AI26,AH27&lt;&gt;"",AI27),"")</f>
        <v>0</v>
      </c>
      <c r="AJ50" s="226"/>
      <c r="AK50" s="227"/>
      <c r="AL50" s="38"/>
      <c r="AM50" s="225" cm="1">
        <f t="array" ref="AM50">IFERROR(_xlfn.IFS(AL26&lt;&gt;"",AM26,AL27&lt;&gt;"",AM27),"")</f>
        <v>0</v>
      </c>
      <c r="AN50" s="226"/>
      <c r="AO50" s="227"/>
    </row>
    <row r="51" spans="1:41">
      <c r="A51" s="191"/>
      <c r="B51" s="106" t="s">
        <v>62</v>
      </c>
      <c r="C51" s="186" t="s">
        <v>218</v>
      </c>
      <c r="D51" s="187"/>
      <c r="E51" s="187"/>
      <c r="F51" s="37"/>
      <c r="G51" s="186" t="s">
        <v>1293</v>
      </c>
      <c r="H51" s="187"/>
      <c r="I51" s="187"/>
      <c r="J51" s="38"/>
      <c r="K51" s="186" t="s">
        <v>276</v>
      </c>
      <c r="L51" s="187"/>
      <c r="M51" s="187"/>
      <c r="N51" s="38"/>
      <c r="O51" s="186" t="s">
        <v>72</v>
      </c>
      <c r="P51" s="187"/>
      <c r="Q51" s="187"/>
      <c r="R51" s="38"/>
      <c r="S51" s="186" t="s">
        <v>72</v>
      </c>
      <c r="T51" s="187"/>
      <c r="U51" s="187"/>
      <c r="V51" s="38"/>
      <c r="W51" s="186" t="s">
        <v>72</v>
      </c>
      <c r="X51" s="187"/>
      <c r="Y51" s="187"/>
      <c r="Z51" s="38"/>
      <c r="AA51" s="186" t="s">
        <v>72</v>
      </c>
      <c r="AB51" s="187"/>
      <c r="AC51" s="187"/>
      <c r="AD51" s="38"/>
      <c r="AE51" s="186" t="s">
        <v>72</v>
      </c>
      <c r="AF51" s="187"/>
      <c r="AG51" s="187"/>
      <c r="AH51" s="38"/>
      <c r="AI51" s="186" t="s">
        <v>72</v>
      </c>
      <c r="AJ51" s="187"/>
      <c r="AK51" s="187"/>
      <c r="AL51" s="38"/>
      <c r="AM51" s="186" t="s">
        <v>72</v>
      </c>
      <c r="AN51" s="187"/>
      <c r="AO51" s="187"/>
    </row>
    <row r="52" spans="1:41">
      <c r="A52" s="191"/>
      <c r="B52" s="106" t="s">
        <v>63</v>
      </c>
      <c r="C52" s="186" t="s">
        <v>1294</v>
      </c>
      <c r="D52" s="187"/>
      <c r="E52" s="187"/>
      <c r="F52" s="37"/>
      <c r="G52" s="186" t="s">
        <v>1295</v>
      </c>
      <c r="H52" s="187"/>
      <c r="I52" s="187"/>
      <c r="J52" s="38"/>
      <c r="K52" s="186" t="s">
        <v>1296</v>
      </c>
      <c r="L52" s="187"/>
      <c r="M52" s="187"/>
      <c r="N52" s="38"/>
      <c r="O52" s="186" t="s">
        <v>72</v>
      </c>
      <c r="P52" s="187"/>
      <c r="Q52" s="187"/>
      <c r="R52" s="38"/>
      <c r="S52" s="186" t="s">
        <v>72</v>
      </c>
      <c r="T52" s="187"/>
      <c r="U52" s="187"/>
      <c r="V52" s="38"/>
      <c r="W52" s="186" t="s">
        <v>72</v>
      </c>
      <c r="X52" s="187"/>
      <c r="Y52" s="187"/>
      <c r="Z52" s="38"/>
      <c r="AA52" s="186" t="s">
        <v>72</v>
      </c>
      <c r="AB52" s="187"/>
      <c r="AC52" s="187"/>
      <c r="AD52" s="38"/>
      <c r="AE52" s="186" t="s">
        <v>72</v>
      </c>
      <c r="AF52" s="187"/>
      <c r="AG52" s="187"/>
      <c r="AH52" s="38"/>
      <c r="AI52" s="186" t="s">
        <v>72</v>
      </c>
      <c r="AJ52" s="187"/>
      <c r="AK52" s="187"/>
      <c r="AL52" s="38"/>
      <c r="AM52" s="186" t="s">
        <v>72</v>
      </c>
      <c r="AN52" s="187"/>
      <c r="AO52" s="187"/>
    </row>
    <row r="53" spans="1:41">
      <c r="A53" s="191"/>
      <c r="B53" s="106" t="s">
        <v>65</v>
      </c>
      <c r="C53" s="186" t="s">
        <v>220</v>
      </c>
      <c r="D53" s="187"/>
      <c r="E53" s="187"/>
      <c r="F53" s="37"/>
      <c r="G53" s="186" t="s">
        <v>220</v>
      </c>
      <c r="H53" s="187"/>
      <c r="I53" s="187"/>
      <c r="J53" s="38"/>
      <c r="K53" s="186" t="s">
        <v>205</v>
      </c>
      <c r="L53" s="187"/>
      <c r="M53" s="187"/>
      <c r="N53" s="38"/>
      <c r="O53" s="186" t="s">
        <v>72</v>
      </c>
      <c r="P53" s="187"/>
      <c r="Q53" s="187"/>
      <c r="R53" s="38"/>
      <c r="S53" s="186" t="s">
        <v>72</v>
      </c>
      <c r="T53" s="187"/>
      <c r="U53" s="187"/>
      <c r="V53" s="38"/>
      <c r="W53" s="186" t="s">
        <v>72</v>
      </c>
      <c r="X53" s="187"/>
      <c r="Y53" s="187"/>
      <c r="Z53" s="38"/>
      <c r="AA53" s="186" t="s">
        <v>72</v>
      </c>
      <c r="AB53" s="187"/>
      <c r="AC53" s="187"/>
      <c r="AD53" s="38"/>
      <c r="AE53" s="186" t="s">
        <v>72</v>
      </c>
      <c r="AF53" s="187"/>
      <c r="AG53" s="187"/>
      <c r="AH53" s="38"/>
      <c r="AI53" s="186" t="s">
        <v>72</v>
      </c>
      <c r="AJ53" s="187"/>
      <c r="AK53" s="187"/>
      <c r="AL53" s="38"/>
      <c r="AM53" s="186" t="s">
        <v>72</v>
      </c>
      <c r="AN53" s="187"/>
      <c r="AO53" s="187"/>
    </row>
    <row r="54" spans="1:41">
      <c r="A54" s="191"/>
      <c r="B54" s="106" t="s">
        <v>64</v>
      </c>
      <c r="C54" s="186"/>
      <c r="D54" s="187"/>
      <c r="E54" s="187"/>
      <c r="F54" s="37"/>
      <c r="G54" s="243" t="s">
        <v>1297</v>
      </c>
      <c r="H54" s="244"/>
      <c r="I54" s="244"/>
      <c r="J54" s="38"/>
      <c r="K54" s="186" t="s">
        <v>1298</v>
      </c>
      <c r="L54" s="187"/>
      <c r="M54" s="187"/>
      <c r="N54" s="38"/>
      <c r="O54" s="186" t="s">
        <v>72</v>
      </c>
      <c r="P54" s="187"/>
      <c r="Q54" s="187"/>
      <c r="R54" s="38"/>
      <c r="S54" s="186" t="s">
        <v>72</v>
      </c>
      <c r="T54" s="187"/>
      <c r="U54" s="187"/>
      <c r="V54" s="38"/>
      <c r="W54" s="186" t="s">
        <v>72</v>
      </c>
      <c r="X54" s="187"/>
      <c r="Y54" s="187"/>
      <c r="Z54" s="38"/>
      <c r="AA54" s="186" t="s">
        <v>72</v>
      </c>
      <c r="AB54" s="187"/>
      <c r="AC54" s="187"/>
      <c r="AD54" s="38"/>
      <c r="AE54" s="186" t="s">
        <v>72</v>
      </c>
      <c r="AF54" s="187"/>
      <c r="AG54" s="187"/>
      <c r="AH54" s="38"/>
      <c r="AI54" s="186" t="s">
        <v>72</v>
      </c>
      <c r="AJ54" s="187"/>
      <c r="AK54" s="187"/>
      <c r="AL54" s="38"/>
      <c r="AM54" s="186" t="s">
        <v>72</v>
      </c>
      <c r="AN54" s="187"/>
      <c r="AO54" s="187"/>
    </row>
    <row r="55" spans="1:41">
      <c r="A55" s="191"/>
      <c r="B55" s="106" t="s">
        <v>73</v>
      </c>
      <c r="C55" s="186" t="s">
        <v>72</v>
      </c>
      <c r="D55" s="187"/>
      <c r="E55" s="187"/>
      <c r="F55" s="37"/>
      <c r="G55" s="186" t="s">
        <v>1299</v>
      </c>
      <c r="H55" s="187"/>
      <c r="I55" s="187"/>
      <c r="J55" s="38"/>
      <c r="K55" s="186" t="s">
        <v>206</v>
      </c>
      <c r="L55" s="187"/>
      <c r="M55" s="187"/>
      <c r="N55" s="38"/>
      <c r="O55" s="186" t="s">
        <v>72</v>
      </c>
      <c r="P55" s="187"/>
      <c r="Q55" s="187"/>
      <c r="R55" s="38"/>
      <c r="S55" s="186" t="s">
        <v>72</v>
      </c>
      <c r="T55" s="187"/>
      <c r="U55" s="187"/>
      <c r="V55" s="38"/>
      <c r="W55" s="186" t="s">
        <v>72</v>
      </c>
      <c r="X55" s="187"/>
      <c r="Y55" s="187"/>
      <c r="Z55" s="38"/>
      <c r="AA55" s="186" t="s">
        <v>72</v>
      </c>
      <c r="AB55" s="187"/>
      <c r="AC55" s="187"/>
      <c r="AD55" s="38"/>
      <c r="AE55" s="186" t="s">
        <v>72</v>
      </c>
      <c r="AF55" s="187"/>
      <c r="AG55" s="187"/>
      <c r="AH55" s="38"/>
      <c r="AI55" s="186" t="s">
        <v>72</v>
      </c>
      <c r="AJ55" s="187"/>
      <c r="AK55" s="187"/>
      <c r="AL55" s="38"/>
      <c r="AM55" s="186" t="s">
        <v>72</v>
      </c>
      <c r="AN55" s="187"/>
      <c r="AO55" s="187"/>
    </row>
    <row r="56" spans="1:41">
      <c r="A56" s="191"/>
      <c r="B56" s="106" t="s">
        <v>74</v>
      </c>
      <c r="C56" s="186" t="s">
        <v>72</v>
      </c>
      <c r="D56" s="187"/>
      <c r="E56" s="187"/>
      <c r="F56" s="37"/>
      <c r="G56" s="186"/>
      <c r="H56" s="187"/>
      <c r="I56" s="187"/>
      <c r="J56" s="38"/>
      <c r="K56" s="186"/>
      <c r="L56" s="187"/>
      <c r="M56" s="187"/>
      <c r="N56" s="38"/>
      <c r="O56" s="186" t="s">
        <v>72</v>
      </c>
      <c r="P56" s="187"/>
      <c r="Q56" s="187"/>
      <c r="R56" s="38"/>
      <c r="S56" s="186" t="s">
        <v>72</v>
      </c>
      <c r="T56" s="187"/>
      <c r="U56" s="187"/>
      <c r="V56" s="38"/>
      <c r="W56" s="186" t="s">
        <v>72</v>
      </c>
      <c r="X56" s="187"/>
      <c r="Y56" s="187"/>
      <c r="Z56" s="38"/>
      <c r="AA56" s="186" t="s">
        <v>72</v>
      </c>
      <c r="AB56" s="187"/>
      <c r="AC56" s="187"/>
      <c r="AD56" s="38"/>
      <c r="AE56" s="186" t="s">
        <v>72</v>
      </c>
      <c r="AF56" s="187"/>
      <c r="AG56" s="187"/>
      <c r="AH56" s="38"/>
      <c r="AI56" s="186" t="s">
        <v>72</v>
      </c>
      <c r="AJ56" s="187"/>
      <c r="AK56" s="187"/>
      <c r="AL56" s="38"/>
      <c r="AM56" s="186" t="s">
        <v>72</v>
      </c>
      <c r="AN56" s="187"/>
      <c r="AO56" s="187"/>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88"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88"/>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8"/>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84"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84"/>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84"/>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84"/>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84"/>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84"/>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184"/>
      <c r="B67" s="39" t="s">
        <v>83</v>
      </c>
      <c r="C67" s="245" t="s">
        <v>1300</v>
      </c>
      <c r="D67" s="245"/>
      <c r="E67" s="245"/>
      <c r="F67" s="37"/>
      <c r="G67" s="229" t="s">
        <v>1301</v>
      </c>
      <c r="H67" s="229"/>
      <c r="I67" s="229"/>
      <c r="J67" s="38"/>
      <c r="K67" s="229" t="s">
        <v>84</v>
      </c>
      <c r="L67" s="229"/>
      <c r="M67" s="229"/>
      <c r="N67" s="38"/>
      <c r="O67" s="229" t="s">
        <v>84</v>
      </c>
      <c r="P67" s="229"/>
      <c r="Q67" s="229"/>
      <c r="R67" s="38"/>
      <c r="S67" s="229" t="s">
        <v>84</v>
      </c>
      <c r="T67" s="229"/>
      <c r="U67" s="229"/>
      <c r="V67" s="38"/>
      <c r="W67" s="229" t="s">
        <v>84</v>
      </c>
      <c r="X67" s="229"/>
      <c r="Y67" s="229"/>
      <c r="Z67" s="38"/>
      <c r="AA67" s="229" t="s">
        <v>84</v>
      </c>
      <c r="AB67" s="229"/>
      <c r="AC67" s="229"/>
      <c r="AD67" s="38"/>
      <c r="AE67" s="229" t="s">
        <v>84</v>
      </c>
      <c r="AF67" s="229"/>
      <c r="AG67" s="229"/>
      <c r="AH67" s="38"/>
      <c r="AI67" s="229" t="s">
        <v>84</v>
      </c>
      <c r="AJ67" s="229"/>
      <c r="AK67" s="229"/>
      <c r="AL67" s="38"/>
      <c r="AM67" s="229" t="s">
        <v>84</v>
      </c>
      <c r="AN67" s="229"/>
      <c r="AO67" s="229"/>
    </row>
    <row r="68" spans="1:41">
      <c r="A68" s="184"/>
      <c r="B68" s="231"/>
      <c r="C68" s="245"/>
      <c r="D68" s="245"/>
      <c r="E68" s="245"/>
      <c r="F68" s="37"/>
      <c r="G68" s="229"/>
      <c r="H68" s="229"/>
      <c r="I68" s="229"/>
      <c r="J68" s="38"/>
      <c r="K68" s="229"/>
      <c r="L68" s="229"/>
      <c r="M68" s="229"/>
      <c r="N68" s="38"/>
      <c r="O68" s="229"/>
      <c r="P68" s="229"/>
      <c r="Q68" s="229"/>
      <c r="R68" s="38"/>
      <c r="S68" s="229"/>
      <c r="T68" s="229"/>
      <c r="U68" s="229"/>
      <c r="V68" s="38"/>
      <c r="W68" s="229"/>
      <c r="X68" s="229"/>
      <c r="Y68" s="229"/>
      <c r="Z68" s="38"/>
      <c r="AA68" s="229"/>
      <c r="AB68" s="229"/>
      <c r="AC68" s="229"/>
      <c r="AD68" s="38"/>
      <c r="AE68" s="229"/>
      <c r="AF68" s="229"/>
      <c r="AG68" s="229"/>
      <c r="AH68" s="38"/>
      <c r="AI68" s="229"/>
      <c r="AJ68" s="229"/>
      <c r="AK68" s="229"/>
      <c r="AL68" s="38"/>
      <c r="AM68" s="229"/>
      <c r="AN68" s="229"/>
      <c r="AO68" s="229"/>
    </row>
    <row r="69" spans="1:41">
      <c r="A69" s="184"/>
      <c r="B69" s="232"/>
      <c r="C69" s="245"/>
      <c r="D69" s="245"/>
      <c r="E69" s="245"/>
      <c r="F69" s="37"/>
      <c r="G69" s="229"/>
      <c r="H69" s="229"/>
      <c r="I69" s="229"/>
      <c r="J69" s="38"/>
      <c r="K69" s="229"/>
      <c r="L69" s="229"/>
      <c r="M69" s="229"/>
      <c r="N69" s="38"/>
      <c r="O69" s="229"/>
      <c r="P69" s="229"/>
      <c r="Q69" s="229"/>
      <c r="R69" s="38"/>
      <c r="S69" s="229"/>
      <c r="T69" s="229"/>
      <c r="U69" s="229"/>
      <c r="V69" s="38"/>
      <c r="W69" s="229"/>
      <c r="X69" s="229"/>
      <c r="Y69" s="229"/>
      <c r="Z69" s="38"/>
      <c r="AA69" s="229"/>
      <c r="AB69" s="229"/>
      <c r="AC69" s="229"/>
      <c r="AD69" s="38"/>
      <c r="AE69" s="229"/>
      <c r="AF69" s="229"/>
      <c r="AG69" s="229"/>
      <c r="AH69" s="38"/>
      <c r="AI69" s="229"/>
      <c r="AJ69" s="229"/>
      <c r="AK69" s="229"/>
      <c r="AL69" s="38"/>
      <c r="AM69" s="229"/>
      <c r="AN69" s="229"/>
      <c r="AO69" s="229"/>
    </row>
    <row r="70" spans="1:41">
      <c r="A70" s="184"/>
      <c r="B70" s="232"/>
      <c r="C70" s="245"/>
      <c r="D70" s="245"/>
      <c r="E70" s="245"/>
      <c r="F70" s="37"/>
      <c r="G70" s="229"/>
      <c r="H70" s="229"/>
      <c r="I70" s="229"/>
      <c r="J70" s="38"/>
      <c r="K70" s="229"/>
      <c r="L70" s="229"/>
      <c r="M70" s="229"/>
      <c r="N70" s="38"/>
      <c r="O70" s="229"/>
      <c r="P70" s="229"/>
      <c r="Q70" s="229"/>
      <c r="R70" s="38"/>
      <c r="S70" s="229"/>
      <c r="T70" s="229"/>
      <c r="U70" s="229"/>
      <c r="V70" s="38"/>
      <c r="W70" s="229"/>
      <c r="X70" s="229"/>
      <c r="Y70" s="229"/>
      <c r="Z70" s="38"/>
      <c r="AA70" s="229"/>
      <c r="AB70" s="229"/>
      <c r="AC70" s="229"/>
      <c r="AD70" s="38"/>
      <c r="AE70" s="229"/>
      <c r="AF70" s="229"/>
      <c r="AG70" s="229"/>
      <c r="AH70" s="38"/>
      <c r="AI70" s="229"/>
      <c r="AJ70" s="229"/>
      <c r="AK70" s="229"/>
      <c r="AL70" s="38"/>
      <c r="AM70" s="229"/>
      <c r="AN70" s="229"/>
      <c r="AO70" s="229"/>
    </row>
    <row r="71" spans="1:41">
      <c r="A71" s="184"/>
      <c r="B71" s="232"/>
      <c r="C71" s="245"/>
      <c r="D71" s="245"/>
      <c r="E71" s="245"/>
      <c r="F71" s="37"/>
      <c r="G71" s="229"/>
      <c r="H71" s="229"/>
      <c r="I71" s="229"/>
      <c r="J71" s="38"/>
      <c r="K71" s="229"/>
      <c r="L71" s="229"/>
      <c r="M71" s="229"/>
      <c r="N71" s="38"/>
      <c r="O71" s="229"/>
      <c r="P71" s="229"/>
      <c r="Q71" s="229"/>
      <c r="R71" s="38"/>
      <c r="S71" s="229"/>
      <c r="T71" s="229"/>
      <c r="U71" s="229"/>
      <c r="V71" s="38"/>
      <c r="W71" s="229"/>
      <c r="X71" s="229"/>
      <c r="Y71" s="229"/>
      <c r="Z71" s="38"/>
      <c r="AA71" s="229"/>
      <c r="AB71" s="229"/>
      <c r="AC71" s="229"/>
      <c r="AD71" s="38"/>
      <c r="AE71" s="229"/>
      <c r="AF71" s="229"/>
      <c r="AG71" s="229"/>
      <c r="AH71" s="38"/>
      <c r="AI71" s="229"/>
      <c r="AJ71" s="229"/>
      <c r="AK71" s="229"/>
      <c r="AL71" s="38"/>
      <c r="AM71" s="229"/>
      <c r="AN71" s="229"/>
      <c r="AO71" s="229"/>
    </row>
    <row r="72" spans="1:41">
      <c r="A72" s="184"/>
      <c r="B72" s="232"/>
      <c r="C72" s="245"/>
      <c r="D72" s="245"/>
      <c r="E72" s="245"/>
      <c r="F72" s="37"/>
      <c r="G72" s="229"/>
      <c r="H72" s="229"/>
      <c r="I72" s="229"/>
      <c r="J72" s="38"/>
      <c r="K72" s="229"/>
      <c r="L72" s="229"/>
      <c r="M72" s="229"/>
      <c r="N72" s="38"/>
      <c r="O72" s="229"/>
      <c r="P72" s="229"/>
      <c r="Q72" s="229"/>
      <c r="R72" s="38"/>
      <c r="S72" s="229"/>
      <c r="T72" s="229"/>
      <c r="U72" s="229"/>
      <c r="V72" s="38"/>
      <c r="W72" s="229"/>
      <c r="X72" s="229"/>
      <c r="Y72" s="229"/>
      <c r="Z72" s="38"/>
      <c r="AA72" s="229"/>
      <c r="AB72" s="229"/>
      <c r="AC72" s="229"/>
      <c r="AD72" s="38"/>
      <c r="AE72" s="229"/>
      <c r="AF72" s="229"/>
      <c r="AG72" s="229"/>
      <c r="AH72" s="38"/>
      <c r="AI72" s="229"/>
      <c r="AJ72" s="229"/>
      <c r="AK72" s="229"/>
      <c r="AL72" s="38"/>
      <c r="AM72" s="229"/>
      <c r="AN72" s="229"/>
      <c r="AO72" s="229"/>
    </row>
    <row r="73" spans="1:41">
      <c r="A73" s="184"/>
      <c r="B73" s="233"/>
      <c r="C73" s="245"/>
      <c r="D73" s="245"/>
      <c r="E73" s="245"/>
      <c r="F73" s="37"/>
      <c r="G73" s="229"/>
      <c r="H73" s="229"/>
      <c r="I73" s="229"/>
      <c r="J73" s="38"/>
      <c r="K73" s="229"/>
      <c r="L73" s="229"/>
      <c r="M73" s="229"/>
      <c r="N73" s="38"/>
      <c r="O73" s="229"/>
      <c r="P73" s="229"/>
      <c r="Q73" s="229"/>
      <c r="R73" s="38"/>
      <c r="S73" s="229"/>
      <c r="T73" s="229"/>
      <c r="U73" s="229"/>
      <c r="V73" s="38"/>
      <c r="W73" s="229"/>
      <c r="X73" s="229"/>
      <c r="Y73" s="229"/>
      <c r="Z73" s="38"/>
      <c r="AA73" s="229"/>
      <c r="AB73" s="229"/>
      <c r="AC73" s="229"/>
      <c r="AD73" s="38"/>
      <c r="AE73" s="229"/>
      <c r="AF73" s="229"/>
      <c r="AG73" s="229"/>
      <c r="AH73" s="38"/>
      <c r="AI73" s="229"/>
      <c r="AJ73" s="229"/>
      <c r="AK73" s="229"/>
      <c r="AL73" s="38"/>
      <c r="AM73" s="229"/>
      <c r="AN73" s="229"/>
      <c r="AO73" s="229"/>
    </row>
    <row r="74" spans="1:41">
      <c r="A74" s="184"/>
    </row>
    <row r="75" spans="1:41">
      <c r="A75" s="184"/>
    </row>
    <row r="76" spans="1:41">
      <c r="A76" s="184"/>
    </row>
    <row r="77" spans="1:41">
      <c r="A77" s="184"/>
    </row>
    <row r="78" spans="1:41">
      <c r="A78" s="184"/>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hp</cp:lastModifiedBy>
  <cp:revision/>
  <dcterms:created xsi:type="dcterms:W3CDTF">2020-07-30T17:29:20Z</dcterms:created>
  <dcterms:modified xsi:type="dcterms:W3CDTF">2022-09-13T11:20:22Z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