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neva/VPAs/VPA 019/VPA 019-Val/CCIPL-Val/"/>
    </mc:Choice>
  </mc:AlternateContent>
  <xr:revisionPtr revIDLastSave="0" documentId="13_ncr:1_{3F71FF0D-0ED4-3F49-80D1-01B921FBF16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Baseline" sheetId="4" r:id="rId1"/>
    <sheet name="Sheet1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BEy1">#REF!</definedName>
    <definedName name="_BEy10">#REF!</definedName>
    <definedName name="_BEy2">#REF!</definedName>
    <definedName name="_BEy3">#REF!</definedName>
    <definedName name="_BEy4">#REF!</definedName>
    <definedName name="_BEy5">#REF!</definedName>
    <definedName name="_BEy6">#REF!</definedName>
    <definedName name="_BEy7">#REF!</definedName>
    <definedName name="_BEy8">#REF!</definedName>
    <definedName name="_BEy9">#REF!</definedName>
    <definedName name="a">#REF!</definedName>
    <definedName name="AFbl_fuel1_10thyr">[1]Parameters!$D$163</definedName>
    <definedName name="AFbl_fuel1_1styr">[1]Parameters!$D$154</definedName>
    <definedName name="AFbl_fuel1_2ndyr">[1]Parameters!$D$155</definedName>
    <definedName name="AFbl_fuel1_3rdyr">[1]Parameters!$D$156</definedName>
    <definedName name="AFbl_fuel1_4thyr">[1]Parameters!$D$157</definedName>
    <definedName name="AFbl_fuel1_5thyr">[1]Parameters!$D$158</definedName>
    <definedName name="AFbl_fuel1_6thyr">[1]Parameters!$D$159</definedName>
    <definedName name="AFbl_fuel1_7thyr">[1]Parameters!$D$160</definedName>
    <definedName name="AFbl_fuel1_8thyr">[1]Parameters!$D$161</definedName>
    <definedName name="AFbl_fuel1_9thyr">[1]Parameters!$D$162</definedName>
    <definedName name="AFbl_fuel1_y8">#REF!</definedName>
    <definedName name="AFbl_fuel1_y9">#REF!</definedName>
    <definedName name="AFbl_fuel2">#REF!</definedName>
    <definedName name="AFbl_fuel2_10thyr">[1]Parameters!$D$200</definedName>
    <definedName name="AFbl_fuel2_1styr">[1]Parameters!$D$191</definedName>
    <definedName name="AFbl_fuel2_2ndyr">[1]Parameters!$D$192</definedName>
    <definedName name="AFbl_fuel2_3rdyr">[1]Parameters!$D$193</definedName>
    <definedName name="AFbl_fuel2_4thyr">[1]Parameters!$D$194</definedName>
    <definedName name="AFbl_fuel2_5thyr">[1]Parameters!$D$195</definedName>
    <definedName name="AFbl_fuel2_6thyr">[1]Parameters!$D$196</definedName>
    <definedName name="AFbl_fuel2_7thyr">[1]Parameters!$D$197</definedName>
    <definedName name="AFbl_fuel2_8thyr">[1]Parameters!$D$198</definedName>
    <definedName name="AFbl_fuel2_9thyr">[1]Parameters!$D$199</definedName>
    <definedName name="AFbl_fuel2_y1">#REF!</definedName>
    <definedName name="AFbl_fuel2_y10">#REF!</definedName>
    <definedName name="AFbl_fuel2_y2">#REF!</definedName>
    <definedName name="AFbl_fuel2_y3">#REF!</definedName>
    <definedName name="AFbl_fuel2_y4">#REF!</definedName>
    <definedName name="AFbl_fuel2_y5">#REF!</definedName>
    <definedName name="AFbl_fuel2_y6">#REF!</definedName>
    <definedName name="AFbl_fuel2_y7">#REF!</definedName>
    <definedName name="AFbl_fuel2_y8">#REF!</definedName>
    <definedName name="AFbl_fuel2_y9">#REF!</definedName>
    <definedName name="AFbl_fuel3_10thyr">[1]Parameters!$D$237</definedName>
    <definedName name="AFbl_fuel3_1styr">[1]Parameters!$D$228</definedName>
    <definedName name="AFbl_fuel3_2ndyr">[1]Parameters!$D$229</definedName>
    <definedName name="AFbl_fuel3_3rdyr">[1]Parameters!$D$230</definedName>
    <definedName name="AFbl_fuel3_4thyr">[1]Parameters!$D$231</definedName>
    <definedName name="AFbl_fuel3_5thyr">[1]Parameters!$D$232</definedName>
    <definedName name="AFbl_fuel3_6thyr">[1]Parameters!$D$233</definedName>
    <definedName name="AFbl_fuel3_7thyr">[1]Parameters!$D$234</definedName>
    <definedName name="AFbl_fuel3_8thyr">[1]Parameters!$D$235</definedName>
    <definedName name="AFbl_fuel3_9thyr">[1]Parameters!$D$236</definedName>
    <definedName name="AFbl_fuel3_y1">#REF!</definedName>
    <definedName name="AFbl_fuel3_y10">#REF!</definedName>
    <definedName name="AFbl_fuel3_y2">#REF!</definedName>
    <definedName name="AFbl_fuel3_y3">#REF!</definedName>
    <definedName name="AFbl_fuel3_y4">#REF!</definedName>
    <definedName name="AFbl_fuel3_y5">#REF!</definedName>
    <definedName name="AFbl_fuel3_y6">#REF!</definedName>
    <definedName name="AFbl_fuel3_y7">#REF!</definedName>
    <definedName name="AFbl_fuel3_y8">#REF!</definedName>
    <definedName name="AFbl_fuel3_y9">#REF!</definedName>
    <definedName name="AFbl_y2_fuel2">#REF!</definedName>
    <definedName name="AFble_fuel1_y7">#REF!</definedName>
    <definedName name="AFlb_fuel3_1styr">#REF!</definedName>
    <definedName name="AFpj_fuel1_10thyr">[1]Parameters!$J$163</definedName>
    <definedName name="AFpj_fuel1_1styr">[1]Parameters!$J$154</definedName>
    <definedName name="AFpj_fuel1_2ndyr">[1]Parameters!$J$155</definedName>
    <definedName name="AFpj_fuel1_3rdyr">[1]Parameters!$J$156</definedName>
    <definedName name="AFpj_fuel1_4thyr">[1]Parameters!$J$157</definedName>
    <definedName name="AFpj_fuel1_5thyr">[1]Parameters!$J$158</definedName>
    <definedName name="AFpj_fuel1_6thyr">[1]Parameters!$J$159</definedName>
    <definedName name="AFpj_fuel1_7thyr">[1]Parameters!$J$160</definedName>
    <definedName name="AFpj_fuel1_8thyr">[1]Parameters!$J$161</definedName>
    <definedName name="AFpj_fuel1_9thyr">[1]Parameters!$J$162</definedName>
    <definedName name="AFpj_fuel2_10thyr">[1]Parameters!$J$200</definedName>
    <definedName name="AFpj_fuel2_1styr">[1]Parameters!$J$191</definedName>
    <definedName name="AFpj_fuel2_2ndyr">[1]Parameters!$J$192</definedName>
    <definedName name="AFpj_fuel2_3rdyr">[1]Parameters!$J$193</definedName>
    <definedName name="AFpj_fuel2_4thyr">[1]Parameters!$J$194</definedName>
    <definedName name="AFpj_fuel2_5thyr">[1]Parameters!$J$195</definedName>
    <definedName name="AFpj_fuel2_6thyr">[1]Parameters!$J$196</definedName>
    <definedName name="AFpj_fuel2_7thyr">[1]Parameters!$J$197</definedName>
    <definedName name="AFpj_fuel2_8thyr">[1]Parameters!$J$198</definedName>
    <definedName name="AFpj_fuel2_9thyr">[1]Parameters!$J$199</definedName>
    <definedName name="AFpj_fuel3_10thyr">[1]Parameters!$J$237</definedName>
    <definedName name="AFpj_fuel3_1styr">[1]Parameters!$J$228</definedName>
    <definedName name="AFpj_fuel3_2ndyr">[1]Parameters!$J$229</definedName>
    <definedName name="AFpj_fuel3_3rdyr">[1]Parameters!$J$230</definedName>
    <definedName name="AFpj_fuel3_4thyr">[1]Parameters!$J$231</definedName>
    <definedName name="AFpj_fuel3_5thyr">[1]Parameters!$J$232</definedName>
    <definedName name="AFpj_fuel3_6thyr">[1]Parameters!$J$233</definedName>
    <definedName name="AFpj_fuel3_7thyr">[1]Parameters!$J$234</definedName>
    <definedName name="AFpj_fuel3_8thyr">[1]Parameters!$J$235</definedName>
    <definedName name="AFpj_fuel3_9thyr">[1]Parameters!$J$236</definedName>
    <definedName name="age0_1">'[2]Assumption Borehole'!#REF!</definedName>
    <definedName name="age1_2">'[2]Assumption Borehole'!#REF!</definedName>
    <definedName name="age2_3">'[2]Assumption Borehole'!#REF!</definedName>
    <definedName name="age3_4">'[2]Assumption Borehole'!#REF!</definedName>
    <definedName name="age4_5">'[2]Assumption Borehole'!#REF!</definedName>
    <definedName name="age5_6">'[2]Assumption Borehole'!#REF!</definedName>
    <definedName name="age6_7">'[2]Assumption Borehole'!#REF!</definedName>
    <definedName name="age7_8">'[2]Assumption Borehole'!#REF!</definedName>
    <definedName name="age8_9">'[2]Assumption Borehole'!#REF!</definedName>
    <definedName name="age9_10">'[2]Assumption Borehole'!#REF!</definedName>
    <definedName name="alpha">#REF!</definedName>
    <definedName name="Ave_nrb_bio1">'[1]HH Carbon Calculator'!$D$14</definedName>
    <definedName name="Ave_nrb_bio2">'[1]HH Carbon Calculator'!$D$15</definedName>
    <definedName name="Ave_nrb_bio3">'[1]HH Carbon Calculator'!$D$16</definedName>
    <definedName name="Ave_sales_growth">#REF!</definedName>
    <definedName name="Bbl_y1">#REF!</definedName>
    <definedName name="Bbl_y10">#REF!</definedName>
    <definedName name="Bbl_y2">#REF!</definedName>
    <definedName name="Bbl_y3">#REF!</definedName>
    <definedName name="Bbl_y4">#REF!</definedName>
    <definedName name="Bbl_y5">#REF!</definedName>
    <definedName name="Bbl_y6">#REF!</definedName>
    <definedName name="Bbl_y7">#REF!</definedName>
    <definedName name="Bbl_y8">#REF!</definedName>
    <definedName name="Bbl_y9">#REF!</definedName>
    <definedName name="Carbon_price">'[1]HH Carbon Calculator'!#REF!</definedName>
    <definedName name="contingency">'[3]SLOW LIFE Trust'!$O$21</definedName>
    <definedName name="CumU1">'[1]HH Carbon Calculator'!$D$24</definedName>
    <definedName name="CumU10">'[1]HH Carbon Calculator'!$M$24</definedName>
    <definedName name="CumU2">'[1]HH Carbon Calculator'!$E$24</definedName>
    <definedName name="CumU3">'[1]HH Carbon Calculator'!$F$24</definedName>
    <definedName name="CumU4">'[1]HH Carbon Calculator'!$G$24</definedName>
    <definedName name="CumU5">'[1]HH Carbon Calculator'!$H$24</definedName>
    <definedName name="CumU6">'[1]HH Carbon Calculator'!$I$24</definedName>
    <definedName name="CumU7">'[1]HH Carbon Calculator'!$J$24</definedName>
    <definedName name="CumU8">'[1]HH Carbon Calculator'!$K$24</definedName>
    <definedName name="CumU9">'[1]HH Carbon Calculator'!$L$24</definedName>
    <definedName name="D">#REF!</definedName>
    <definedName name="Discount_rate">'[1]HH Carbon Calculator'!#REF!</definedName>
    <definedName name="drate">#REF!</definedName>
    <definedName name="drate2">#REF!</definedName>
    <definedName name="EF_af_co2_fuel1">#REF!</definedName>
    <definedName name="EF_CH4_bio1">'[1]HH Carbon Calculator'!$F$14</definedName>
    <definedName name="EF_CH4_bio2">'[1]HH Carbon Calculator'!$F$15</definedName>
    <definedName name="EF_CH4_bio3">'[1]HH Carbon Calculator'!$F$16</definedName>
    <definedName name="EF_CH4_fuel1">'[1]HH Carbon Calculator'!$F$17</definedName>
    <definedName name="EF_CH4_fuel2">'[1]HH Carbon Calculator'!$F$18</definedName>
    <definedName name="EF_CH4_fuel3">'[1]HH Carbon Calculator'!$F$19</definedName>
    <definedName name="EF_co2_bio1">'[1]HH Carbon Calculator'!$E$14</definedName>
    <definedName name="EF_co2_bio2">'[1]HH Carbon Calculator'!$E$15</definedName>
    <definedName name="EF_co2_bio3">'[1]HH Carbon Calculator'!$E$16</definedName>
    <definedName name="EF_co2_fuel1">'[1]HH Carbon Calculator'!$E$17</definedName>
    <definedName name="EF_co2_fuel2">'[1]HH Carbon Calculator'!$E$18</definedName>
    <definedName name="EF_co2_fuel3">'[1]HH Carbon Calculator'!$E$19</definedName>
    <definedName name="EF_N2O_bio1">'[1]HH Carbon Calculator'!$G$14</definedName>
    <definedName name="EF_N2O_bio2">'[1]HH Carbon Calculator'!$G$15</definedName>
    <definedName name="EF_N2O_bio3">'[1]HH Carbon Calculator'!$G$16</definedName>
    <definedName name="EF_N2O_fuel1">'[1]HH Carbon Calculator'!$G$17</definedName>
    <definedName name="EF_N2O_fuel2">'[1]HH Carbon Calculator'!$G$18</definedName>
    <definedName name="EF_N2O_fuel3">'[1]HH Carbon Calculator'!$G$19</definedName>
    <definedName name="EFaf_co2_fuel1">#REF!</definedName>
    <definedName name="EFaf_co2_fuel2">#REF!</definedName>
    <definedName name="EFaf_co2_fuel3">#REF!</definedName>
    <definedName name="EFaf_fuel1_CH4">#REF!</definedName>
    <definedName name="EFaf_fuel1_cook_CH4">[1]Parameters!$D$148</definedName>
    <definedName name="EFaf_fuel1_cook_CO2">[1]Parameters!$D$147</definedName>
    <definedName name="EFaf_fuel1_cook_N2O">[1]Parameters!$D$149</definedName>
    <definedName name="EFaf_fuel1_N2O">#REF!</definedName>
    <definedName name="EFaf_fuel1_prod_CH4">[1]Parameters!$D$144</definedName>
    <definedName name="EFaf_fuel1_prod_CO2">#REF!</definedName>
    <definedName name="EFaf_fuel1_prod_N2O">[1]Parameters!$D$145</definedName>
    <definedName name="EFaf_fuel1_totalCO2">[1]Parameters!$D$150</definedName>
    <definedName name="EFaf_fuel1_totalnon_CO2">#REF!</definedName>
    <definedName name="EFaf_fuel2_CH4">#REF!</definedName>
    <definedName name="EFaf_fuel2_cook_CH4">[1]Parameters!$D$185</definedName>
    <definedName name="EFaf_fuel2_cook_CO2">#REF!</definedName>
    <definedName name="EFaf_fuel2_cook_gas_i">#REF!</definedName>
    <definedName name="EFaf_fuel2_cook_N2O">[1]Parameters!$D$186</definedName>
    <definedName name="EFaf_fuel2_N2O">#REF!</definedName>
    <definedName name="EFaf_fuel2_prod_CH4">[1]Parameters!$D$181</definedName>
    <definedName name="EFaf_fuel2_prod_CO2">#REF!</definedName>
    <definedName name="EFaf_fuel2_prod_N2O">[1]Parameters!$D$182</definedName>
    <definedName name="EFaf_fuel2_totalCO2">[1]Parameters!$D$187</definedName>
    <definedName name="EFaf_fuel2_totalnon_CO2">#REF!</definedName>
    <definedName name="EFaf_fuel3_CH4">#REF!</definedName>
    <definedName name="EFaf_fuel3_cook_CH4">[1]Parameters!$D$222</definedName>
    <definedName name="EFaf_fuel3_cook_CO2">[1]Parameters!$D$221</definedName>
    <definedName name="EFaf_fuel3_cook_N2O">[1]Parameters!$D$223</definedName>
    <definedName name="EFaf_fuel3_N2O">#REF!</definedName>
    <definedName name="EFaf_fuel3_prod_CH4">[1]Parameters!$D$218</definedName>
    <definedName name="EFaf_fuel3_prod_CO2">#REF!</definedName>
    <definedName name="EFaf_fuel3_prod_N2O">[1]Parameters!$D$219</definedName>
    <definedName name="EFaf_fuel3_totalCO2">[1]Parameters!$D$224</definedName>
    <definedName name="EFaf_fuel3_totalnon_CO2">#REF!</definedName>
    <definedName name="EFaf_fule1_cook_CH4">#REF!</definedName>
    <definedName name="EFaf_fule1_cook_CO2">#REF!</definedName>
    <definedName name="EFaf_fule1_cook_N2O">#REF!</definedName>
    <definedName name="EFaf_fule1_prod_CH4">#REF!</definedName>
    <definedName name="EFaf_fule1_prod_CO2">#REF!</definedName>
    <definedName name="EFaf_fule1_prod_N2O">#REF!</definedName>
    <definedName name="EFaf_fule1_totalCO2">#REF!</definedName>
    <definedName name="EFaf_fule1_totalnon_CO2">#REF!</definedName>
    <definedName name="EFaf_prod_co2_fuel1">#REF!</definedName>
    <definedName name="EFaf_prod_co2_fuel2">#REF!</definedName>
    <definedName name="EFaf_prod_co2_fuel3">#REF!</definedName>
    <definedName name="EFbl_bio1_cook_CH4">[1]Parameters!$D$25</definedName>
    <definedName name="EFbl_bio1_cook_CO2">[1]Parameters!$D$24</definedName>
    <definedName name="EFbl_bio1_cook_N2O">[1]Parameters!$D$26</definedName>
    <definedName name="EFbl_bio1_prod_CH4">[1]Parameters!$D$21</definedName>
    <definedName name="EFbl_bio1_prod_CO2">#REF!</definedName>
    <definedName name="EFbl_bio1_prod_N2O">#REF!</definedName>
    <definedName name="EFbl_bio1_totalCO2">[1]Parameters!$D$27</definedName>
    <definedName name="EFbl_bio1_totalnon_CO2">#REF!</definedName>
    <definedName name="EFbl_bio2_cook_CH4">[1]Parameters!$D$62</definedName>
    <definedName name="EFbl_bio2_cook_CO2">#REF!</definedName>
    <definedName name="EFbl_bio2_cook_N2O">[1]Parameters!$D$63</definedName>
    <definedName name="EFbl_bio2_prod_CH4">[1]Parameters!$D$58</definedName>
    <definedName name="EFbl_bio2_prod_CO2">#REF!</definedName>
    <definedName name="EFbl_bio2_prod_N2O">[1]Parameters!$D$59</definedName>
    <definedName name="EFbl_bio2_total_CO2">#REF!</definedName>
    <definedName name="EFbl_bio2_totalCO2">[1]Parameters!$D$64</definedName>
    <definedName name="EFbl_bio2_totalnon_CO2">#REF!</definedName>
    <definedName name="EFbl_bio3_cook_CH4">[1]Parameters!$D$111</definedName>
    <definedName name="EFbl_bio3_cook_CO2">[1]Parameters!$D$110</definedName>
    <definedName name="EFbl_bio3_cook_N2O">[1]Parameters!$D$112</definedName>
    <definedName name="EFbl_bio3_prod_CH4">[1]Parameters!$D$107</definedName>
    <definedName name="EFbl_bio3_prod_CO2">#REF!</definedName>
    <definedName name="EFbl_bio3_prod_N2O">[1]Parameters!$D$108</definedName>
    <definedName name="EFbl_bio3_totalCO2">[1]Parameters!$D$113</definedName>
    <definedName name="EFbl_bio3_totalnon_CO2">#REF!</definedName>
    <definedName name="EFpj_bio1_cook_CH4">[1]Parameters!$J$25</definedName>
    <definedName name="EFpj_bio1_cook_CO2">#REF!</definedName>
    <definedName name="EFpj_bio1_cook_N2O">[1]Parameters!$J$26</definedName>
    <definedName name="EFpj_bio1_prod_CH4">[1]Parameters!$J$21</definedName>
    <definedName name="EFpj_bio1_prod_CO2">#REF!</definedName>
    <definedName name="EFpj_bio1_prod_N2O">[1]Parameters!$J$22</definedName>
    <definedName name="EFpj_bio1_totalCO2">[1]Parameters!$J$27</definedName>
    <definedName name="EFpj_bio1_totalnon_CO2">#REF!</definedName>
    <definedName name="EFpj_bio2_cook_CH4">[1]Parameters!$J$62</definedName>
    <definedName name="EFpj_bio2_cook_CO2">#REF!</definedName>
    <definedName name="EFpj_bio2_cook_gas_i">#REF!</definedName>
    <definedName name="EFpj_bio2_cook_N2O">[1]Parameters!$J$63</definedName>
    <definedName name="EFpj_bio2_prod_CH4">[1]Parameters!$J$58</definedName>
    <definedName name="EFpj_bio2_prod_CO2">#REF!</definedName>
    <definedName name="EFpj_bio2_prod_N2O">[1]Parameters!$J$59</definedName>
    <definedName name="EFpj_bio2_totalCO2">[1]Parameters!$J$64</definedName>
    <definedName name="EFpj_bio2_totalnon_CO2">#REF!</definedName>
    <definedName name="EFpj_bio3_cook_CH4">[1]Parameters!$J$111</definedName>
    <definedName name="EFpj_bio3_cook_CO2">#REF!</definedName>
    <definedName name="EFpj_bio3_cook_gas_i">#REF!</definedName>
    <definedName name="EFpj_bio3_cook_N2O">[1]Parameters!$J$112</definedName>
    <definedName name="EFpj_bio3_prod_CH4">[1]Parameters!$J$107</definedName>
    <definedName name="EFpj_bio3_prod_CO2">#REF!</definedName>
    <definedName name="EFpj_bio3_prod_N2O">[1]Parameters!$J$108</definedName>
    <definedName name="EFpj_bio3_totalCO2">[1]Parameters!$J$113</definedName>
    <definedName name="EFpj_bio3_totalnon_CO2">#REF!</definedName>
    <definedName name="f">#REF!</definedName>
    <definedName name="F_1">#REF!</definedName>
    <definedName name="F_10">'[4]Shengchang Stove'!$H$14</definedName>
    <definedName name="F_11">'[1]HH Carbon Calculator'!#REF!</definedName>
    <definedName name="F_12">'[1]HH Carbon Calculator'!#REF!</definedName>
    <definedName name="F_13">'[1]HH Carbon Calculator'!#REF!</definedName>
    <definedName name="F_2">#REF!</definedName>
    <definedName name="F_3">#REF!</definedName>
    <definedName name="F_4">#REF!</definedName>
    <definedName name="F_5">'[1]HH Carbon Calculator'!#REF!</definedName>
    <definedName name="F_6">#REF!</definedName>
    <definedName name="F_7">'[1]HH Carbon Calculator'!#REF!</definedName>
    <definedName name="F_8">#REF!</definedName>
    <definedName name="F_9">#REF!</definedName>
    <definedName name="Fbl_bio1_10thyr">[1]Parameters!$D$40</definedName>
    <definedName name="Fbl_bio1_1styr">[1]Parameters!$D$31</definedName>
    <definedName name="Fbl_bio1_2ndyr">[1]Parameters!$D$32</definedName>
    <definedName name="Fbl_bio1_3rdyr">[1]Parameters!$D$33</definedName>
    <definedName name="Fbl_bio1_4thyr">[1]Parameters!$D$34</definedName>
    <definedName name="Fbl_bio1_5thyr">[1]Parameters!$D$35</definedName>
    <definedName name="Fbl_bio1_6thyr">[1]Parameters!$D$36</definedName>
    <definedName name="Fbl_bio1_7thyr">[1]Parameters!$D$37</definedName>
    <definedName name="Fbl_bio1_8thyr">[1]Parameters!$D$38</definedName>
    <definedName name="Fbl_bio1_9thyr">[1]Parameters!$D$39</definedName>
    <definedName name="Fbl_bio2_10thyr">[1]Parameters!$D$77</definedName>
    <definedName name="Fbl_bio2_1styr">[1]Parameters!$D$68</definedName>
    <definedName name="Fbl_bio2_2ndyr">[1]Parameters!$D$69</definedName>
    <definedName name="Fbl_bio2_3rdyr">[1]Parameters!$D$70</definedName>
    <definedName name="Fbl_bio2_4thyr">[1]Parameters!$D$71</definedName>
    <definedName name="Fbl_bio2_5thyr">[1]Parameters!$D$72</definedName>
    <definedName name="Fbl_bio2_6thyr">[1]Parameters!$D$73</definedName>
    <definedName name="Fbl_bio2_7thyr">[1]Parameters!$D$74</definedName>
    <definedName name="Fbl_bio2_8thyr">[1]Parameters!$D$75</definedName>
    <definedName name="Fbl_bio2_9thyr">[1]Parameters!$D$76</definedName>
    <definedName name="Fbl_bio3_10thyr">[1]Parameters!$D$126</definedName>
    <definedName name="Fbl_bio3_1styr">[1]Parameters!$D$117</definedName>
    <definedName name="Fbl_bio3_2ndyr">[1]Parameters!$D$118</definedName>
    <definedName name="Fbl_bio3_3rdyr">[1]Parameters!$D$119</definedName>
    <definedName name="Fbl_bio3_4thyr">[1]Parameters!$D$120</definedName>
    <definedName name="Fbl_bio3_5thyr">[1]Parameters!$D$121</definedName>
    <definedName name="Fbl_bio3_6thyr">[1]Parameters!$D$122</definedName>
    <definedName name="Fbl_bio3_7thyr">[1]Parameters!$D$123</definedName>
    <definedName name="Fbl_bio3_8thyr">[1]Parameters!$D$124</definedName>
    <definedName name="Fbl_bio3_9thyr">[1]Parameters!$D$125</definedName>
    <definedName name="Fpj_bio1_10thyr">[1]Parameters!$J$40</definedName>
    <definedName name="Fpj_bio1_1styr">[1]Parameters!$J$31</definedName>
    <definedName name="Fpj_bio1_2ndyr">[1]Parameters!$J$32</definedName>
    <definedName name="Fpj_bio1_3rdyr">[1]Parameters!$J$33</definedName>
    <definedName name="Fpj_bio1_4thyr">[1]Parameters!$J$34</definedName>
    <definedName name="Fpj_bio1_5thyr">[1]Parameters!$J$35</definedName>
    <definedName name="Fpj_bio1_6thyr">[1]Parameters!$J$36</definedName>
    <definedName name="Fpj_bio1_7thyr">[1]Parameters!$J$37</definedName>
    <definedName name="Fpj_bio1_8thyr">[1]Parameters!$J$38</definedName>
    <definedName name="Fpj_bio1_9thyr">[1]Parameters!$J$39</definedName>
    <definedName name="Fpj_bio2_10thyr">[1]Parameters!$J$77</definedName>
    <definedName name="Fpj_bio2_1styr">[1]Parameters!$J$68</definedName>
    <definedName name="Fpj_bio2_2ndyr">[1]Parameters!$J$69</definedName>
    <definedName name="Fpj_bio2_3rdyr">[1]Parameters!$J$70</definedName>
    <definedName name="Fpj_bio2_4thyr">[1]Parameters!$J$71</definedName>
    <definedName name="Fpj_bio2_5thyr">[1]Parameters!$J$72</definedName>
    <definedName name="Fpj_bio2_6thyr">[1]Parameters!$J$73</definedName>
    <definedName name="Fpj_bio2_7thyr">[1]Parameters!$J$74</definedName>
    <definedName name="Fpj_bio2_8thyr">[1]Parameters!$J$75</definedName>
    <definedName name="Fpj_bio2_9thyr">[1]Parameters!$J$76</definedName>
    <definedName name="Fpj_bio3_10thyr">[1]Parameters!$J$126</definedName>
    <definedName name="Fpj_bio3_1styr">[1]Parameters!$J$117</definedName>
    <definedName name="Fpj_bio3_2ndyr">[1]Parameters!$J$118</definedName>
    <definedName name="Fpj_bio3_3rdyr">[1]Parameters!$J$119</definedName>
    <definedName name="Fpj_bio3_4thyr">[1]Parameters!$J$120</definedName>
    <definedName name="Fpj_bio3_5thyr">[1]Parameters!$J$121</definedName>
    <definedName name="Fpj_bio3_6thyr">[1]Parameters!$J$122</definedName>
    <definedName name="Fpj_bio3_7thyr">[1]Parameters!$J$123</definedName>
    <definedName name="Fpj_bio3_8thyr">[1]Parameters!$J$124</definedName>
    <definedName name="Fpj_bio3_9thyr">[1]Parameters!$J$125</definedName>
    <definedName name="Fuel_adj">'[1]HH Carbon Calculator'!$W$64</definedName>
    <definedName name="grate">#REF!</definedName>
    <definedName name="Initial_sales">#REF!</definedName>
    <definedName name="L_1">#REF!</definedName>
    <definedName name="L_10">#REF!</definedName>
    <definedName name="L_11">'[1]HH Carbon Calculator'!#REF!</definedName>
    <definedName name="L_12">'[1]HH Carbon Calculator'!#REF!</definedName>
    <definedName name="L_13">'[1]HH Carbon Calculator'!#REF!</definedName>
    <definedName name="L_2">#REF!</definedName>
    <definedName name="L_3">#REF!</definedName>
    <definedName name="L_4">#REF!</definedName>
    <definedName name="L_5">'[1]HH Carbon Calculator'!#REF!</definedName>
    <definedName name="L_6">#REF!</definedName>
    <definedName name="L_7">'[1]HH Carbon Calculator'!#REF!</definedName>
    <definedName name="L_8">#REF!</definedName>
    <definedName name="L_9">#REF!</definedName>
    <definedName name="LE_yr1">[1]Parameters!$V$8</definedName>
    <definedName name="LE_yr10">[1]Parameters!$V$17</definedName>
    <definedName name="LE_yr2">[1]Parameters!$V$9</definedName>
    <definedName name="LE_yr3">[1]Parameters!$V$10</definedName>
    <definedName name="LE_yr4">[1]Parameters!$V$11</definedName>
    <definedName name="LE_yr5">[1]Parameters!$V$12</definedName>
    <definedName name="LE_yr6">[1]Parameters!$V$13</definedName>
    <definedName name="LE_yr7">[1]Parameters!$V$14</definedName>
    <definedName name="LE_yr8">[1]Parameters!$V$15</definedName>
    <definedName name="LE_yr9">[1]Parameters!$V$16</definedName>
    <definedName name="leakage">#REF!</definedName>
    <definedName name="m">#REF!</definedName>
    <definedName name="manufacturers">#REF!</definedName>
    <definedName name="n">#REF!</definedName>
    <definedName name="nonCO2cook">#REF!</definedName>
    <definedName name="nonCO2prod">#REF!</definedName>
    <definedName name="nrb_1">#REF!</definedName>
    <definedName name="nrb_10">#REF!</definedName>
    <definedName name="nrb_11">'[1]HH Carbon Calculator'!#REF!</definedName>
    <definedName name="nrb_12">'[1]HH Carbon Calculator'!#REF!</definedName>
    <definedName name="nrb_13">'[1]HH Carbon Calculator'!#REF!</definedName>
    <definedName name="nrb_2">#REF!</definedName>
    <definedName name="nrb_3">#REF!</definedName>
    <definedName name="nrb_4">#REF!</definedName>
    <definedName name="nrb_5">'[1]HH Carbon Calculator'!#REF!</definedName>
    <definedName name="nrb_6">#REF!</definedName>
    <definedName name="nrb_7">'[1]HH Carbon Calculator'!#REF!</definedName>
    <definedName name="nrb_8">#REF!</definedName>
    <definedName name="nrb_9">#REF!</definedName>
    <definedName name="price">#REF!</definedName>
    <definedName name="price2">#REF!</definedName>
    <definedName name="price3">#REF!</definedName>
    <definedName name="price4">#REF!</definedName>
    <definedName name="price5">#REF!</definedName>
    <definedName name="price6">#REF!</definedName>
    <definedName name="reduction">#REF!</definedName>
    <definedName name="rmb">#REF!</definedName>
    <definedName name="s">#REF!</definedName>
    <definedName name="start_year4">#REF!</definedName>
    <definedName name="startyear2">#REF!</definedName>
    <definedName name="Subsidized_price">'[1]HH Carbon Calculator'!#REF!</definedName>
    <definedName name="subsidy">#REF!</definedName>
    <definedName name="subsidy2">#REF!</definedName>
    <definedName name="subsidy3">#REF!</definedName>
    <definedName name="subsidy4">#REF!</definedName>
    <definedName name="subsidy5">#REF!</definedName>
    <definedName name="subsidy6">#REF!</definedName>
    <definedName name="totalCO2">#REF!</definedName>
    <definedName name="U_1">#REF!</definedName>
    <definedName name="U_10">'[4]Shengchang Stove'!$I$14</definedName>
    <definedName name="U_11">'[1]HH Carbon Calculator'!#REF!</definedName>
    <definedName name="U_12">'[1]HH Carbon Calculator'!#REF!</definedName>
    <definedName name="U_13">'[1]HH Carbon Calculator'!#REF!</definedName>
    <definedName name="U_2">#REF!</definedName>
    <definedName name="U_3">#REF!</definedName>
    <definedName name="U_4">#REF!</definedName>
    <definedName name="U_5">'[1]HH Carbon Calculator'!#REF!</definedName>
    <definedName name="U_6">#REF!</definedName>
    <definedName name="U_7">'[1]HH Carbon Calculator'!#REF!</definedName>
    <definedName name="U_8">#REF!</definedName>
    <definedName name="U_9">#REF!</definedName>
    <definedName name="Upj_10thyr">[1]Parameters!$P$17</definedName>
    <definedName name="Upj_1styr">[1]Parameters!$P$8</definedName>
    <definedName name="Upj_2ndyr">[1]Parameters!$P$9</definedName>
    <definedName name="Upj_3rdyr">[1]Parameters!$P$10</definedName>
    <definedName name="Upj_4thyr">[1]Parameters!$P$11</definedName>
    <definedName name="Upj_5thyr">[1]Parameters!$P$12</definedName>
    <definedName name="Upj_6thyr">[1]Parameters!$P$13</definedName>
    <definedName name="Upj_7thyr">[1]Parameters!$P$14</definedName>
    <definedName name="Upj_8thyr">[1]Parameters!$P$15</definedName>
    <definedName name="Upj_9thyr">[1]Parameters!$P$16</definedName>
    <definedName name="Upj_bio2_1styr">#REF!</definedName>
    <definedName name="Upj_bio2_2ndyr">#REF!</definedName>
    <definedName name="Upj_bio2_3rdyr">#REF!</definedName>
    <definedName name="Upj_bio2_4thyr">#REF!</definedName>
    <definedName name="Upj_bio2_5thyr">#REF!</definedName>
    <definedName name="Upj_bio2_6thyr">#REF!</definedName>
    <definedName name="Upj_bio2_7thyr">#REF!</definedName>
    <definedName name="Upj_bio2_8thyr">#REF!</definedName>
    <definedName name="Upj_bio2_9thyr">#REF!</definedName>
    <definedName name="Upj_bio3_10thyr">#REF!</definedName>
    <definedName name="Upj_bio3_1styr">#REF!</definedName>
    <definedName name="Upj_bio3_2ndyr">#REF!</definedName>
    <definedName name="Upj_bio3_3rdyr">#REF!</definedName>
    <definedName name="Upj_bio3_4thyr">#REF!</definedName>
    <definedName name="Upj_bio3_5thyr">#REF!</definedName>
    <definedName name="Upj_bio3_6thyr">#REF!</definedName>
    <definedName name="Upj_bio3_7thyr">#REF!</definedName>
    <definedName name="Upj_bio3_8thyr">#REF!</definedName>
    <definedName name="Upj_bio3_9thyr">#REF!</definedName>
    <definedName name="Upj_fuel2_10thyr">#REF!</definedName>
    <definedName name="Upj_fuel2_1styr">#REF!</definedName>
    <definedName name="Upj_fuel2_2ndyr">#REF!</definedName>
    <definedName name="Upj_fuel2_3rdyr">#REF!</definedName>
    <definedName name="Upj_fuel2_4thyr">#REF!</definedName>
    <definedName name="Upj_fuel2_5thyr">#REF!</definedName>
    <definedName name="Upj_fuel2_6thyr">#REF!</definedName>
    <definedName name="Upj_fuel2_7thyr">#REF!</definedName>
    <definedName name="Upj_fuel2_8thyr">#REF!</definedName>
    <definedName name="Upj_fuel2_9thyr">#REF!</definedName>
    <definedName name="Upj_fuel3_10thyr">#REF!</definedName>
    <definedName name="Upj_fuel3_1styr">#REF!</definedName>
    <definedName name="Upj_fuel3_2ndyr">#REF!</definedName>
    <definedName name="Upj_fuel3_3rdyr">#REF!</definedName>
    <definedName name="Upj_fuel3_4thyr">#REF!</definedName>
    <definedName name="Upj_fuel3_5thyr">#REF!</definedName>
    <definedName name="Upj_fuel3_6thyr">#REF!</definedName>
    <definedName name="Upj_fuel3_7thyr">#REF!</definedName>
    <definedName name="Upj_fuel3_8thyr">#REF!</definedName>
    <definedName name="Upj_fuel3_9thyr">#REF!</definedName>
    <definedName name="Upj_fule1_10thyr">#REF!</definedName>
    <definedName name="Upj_fule1_1styr">#REF!</definedName>
    <definedName name="Upj_fule1_2ndyr">#REF!</definedName>
    <definedName name="Upj_fule1_3rdyr">#REF!</definedName>
    <definedName name="Upj_fule1_4thyr">#REF!</definedName>
    <definedName name="Upj_fule1_5thyr">#REF!</definedName>
    <definedName name="Upj_fule1_6thyr">#REF!</definedName>
    <definedName name="Upj_fule1_7thyr">#REF!</definedName>
    <definedName name="Upj_fule1_8thyr">#REF!</definedName>
    <definedName name="Upj_fule1_9thyr">#REF!</definedName>
    <definedName name="VER_Start_Price">'[5]Project Summary'!$C$18</definedName>
    <definedName name="Xnrb_bl_bio1_yr1">[1]Parameters!$D$8</definedName>
    <definedName name="Xnrb_bl_bio1_yr10">[1]Parameters!$D$17</definedName>
    <definedName name="Xnrb_bl_bio1_yr2">[1]Parameters!$D$9</definedName>
    <definedName name="Xnrb_bl_bio1_yr3">[1]Parameters!$D$10</definedName>
    <definedName name="Xnrb_bl_bio1_yr4">[1]Parameters!$D$11</definedName>
    <definedName name="Xnrb_bl_bio1_yr5">[1]Parameters!$D$12</definedName>
    <definedName name="Xnrb_bl_bio1_yr6">[1]Parameters!$D$13</definedName>
    <definedName name="Xnrb_bl_bio1_yr7">[1]Parameters!$D$14</definedName>
    <definedName name="Xnrb_bl_bio1_yr8">[1]Parameters!$D$15</definedName>
    <definedName name="Xnrb_bl_bio1_yr9">[1]Parameters!$D$16</definedName>
    <definedName name="Xnrb_bl_bio2_yr1">[1]Parameters!$D$45</definedName>
    <definedName name="Xnrb_bl_bio2_yr10">[1]Parameters!$D$54</definedName>
    <definedName name="Xnrb_bl_bio2_yr2">[1]Parameters!$D$46</definedName>
    <definedName name="Xnrb_bl_bio2_yr3">[1]Parameters!$D$47</definedName>
    <definedName name="Xnrb_bl_bio2_yr4">[1]Parameters!$D$48</definedName>
    <definedName name="Xnrb_bl_bio2_yr5">[1]Parameters!$D$49</definedName>
    <definedName name="Xnrb_bl_bio2_yr6">[1]Parameters!$D$50</definedName>
    <definedName name="Xnrb_bl_bio2_yr7">[1]Parameters!$D$51</definedName>
    <definedName name="Xnrb_bl_bio2_yr8">[1]Parameters!$D$52</definedName>
    <definedName name="Xnrb_bl_bio2_yr9">[1]Parameters!$D$53</definedName>
    <definedName name="Xnrb_bl_bio3_yr1">[1]Parameters!$D$94</definedName>
    <definedName name="Xnrb_bl_bio3_yr10">[1]Parameters!$D$103</definedName>
    <definedName name="Xnrb_bl_bio3_yr2">[1]Parameters!$D$95</definedName>
    <definedName name="Xnrb_bl_bio3_yr3">[1]Parameters!$D$96</definedName>
    <definedName name="Xnrb_bl_bio3_yr4">[1]Parameters!$D$97</definedName>
    <definedName name="Xnrb_bl_bio3_yr5">[1]Parameters!$D$98</definedName>
    <definedName name="Xnrb_bl_bio3_yr6">[1]Parameters!$D$99</definedName>
    <definedName name="Xnrb_bl_bio3_yr7">[1]Parameters!$D$100</definedName>
    <definedName name="Xnrb_bl_bio3_yr8">[1]Parameters!$D$101</definedName>
    <definedName name="Xnrb_bl_bio3_yr9">[1]Parameters!$D$102</definedName>
    <definedName name="Xnrb_bl_y1">#REF!</definedName>
    <definedName name="Xnrb_bl_y10">#REF!</definedName>
    <definedName name="Xnrb_bl_y2">#REF!</definedName>
    <definedName name="Xnrb_bl_y3">#REF!</definedName>
    <definedName name="Xnrb_bl_y4">#REF!</definedName>
    <definedName name="Xnrb_bl_y5">#REF!</definedName>
    <definedName name="Xnrb_bl_y6">#REF!</definedName>
    <definedName name="Xnrb_bl_y7">#REF!</definedName>
    <definedName name="Xnrb_bl_y8">#REF!</definedName>
    <definedName name="Xnrb_bl_y9">#REF!</definedName>
    <definedName name="Xnrb_pj_bio1_yr1">[1]Parameters!$J$8</definedName>
    <definedName name="Xnrb_pj_bio1_yr10">[1]Parameters!$J$17</definedName>
    <definedName name="Xnrb_pj_bio1_yr2">[1]Parameters!$J$9</definedName>
    <definedName name="Xnrb_pj_bio1_yr3">[1]Parameters!$J$10</definedName>
    <definedName name="Xnrb_pj_bio1_yr4">[1]Parameters!$J$11</definedName>
    <definedName name="Xnrb_pj_bio1_yr5">[1]Parameters!$J$12</definedName>
    <definedName name="Xnrb_pj_bio1_yr6">[1]Parameters!$J$13</definedName>
    <definedName name="Xnrb_pj_bio1_yr7">[1]Parameters!$J$14</definedName>
    <definedName name="Xnrb_pj_bio1_yr8">[1]Parameters!$J$15</definedName>
    <definedName name="Xnrb_pj_bio1_yr9">[1]Parameters!$J$16</definedName>
    <definedName name="Xnrb_pj_bio2_yr1">[1]Parameters!$J$45</definedName>
    <definedName name="Xnrb_pj_bio2_yr10">[1]Parameters!$J$54</definedName>
    <definedName name="Xnrb_pj_bio2_yr2">[1]Parameters!$J$46</definedName>
    <definedName name="Xnrb_pj_bio2_yr3">[1]Parameters!$J$47</definedName>
    <definedName name="Xnrb_pj_bio2_yr4">[1]Parameters!$J$48</definedName>
    <definedName name="Xnrb_pj_bio2_yr5">[1]Parameters!$J$49</definedName>
    <definedName name="Xnrb_pj_bio2_yr6">[1]Parameters!$J$50</definedName>
    <definedName name="Xnrb_pj_bio2_yr7">[1]Parameters!$J$51</definedName>
    <definedName name="Xnrb_pj_bio2_yr8">[1]Parameters!$J$52</definedName>
    <definedName name="Xnrb_pj_bio2_yr9">[1]Parameters!$J$53</definedName>
    <definedName name="Xnrb_pj_bio3_yr1">[1]Parameters!$J$94</definedName>
    <definedName name="Xnrb_pj_bio3_yr10">[1]Parameters!$J$103</definedName>
    <definedName name="Xnrb_pj_bio3_yr2">[1]Parameters!$J$95</definedName>
    <definedName name="Xnrb_pj_bio3_yr3">[1]Parameters!$J$96</definedName>
    <definedName name="Xnrb_pj_bio3_yr4">[1]Parameters!$J$97</definedName>
    <definedName name="Xnrb_pj_bio3_yr5">[1]Parameters!$J$98</definedName>
    <definedName name="Xnrb_pj_bio3_yr6">[1]Parameters!$J$99</definedName>
    <definedName name="Xnrb_pj_bio3_yr7">[1]Parameters!$J$100</definedName>
    <definedName name="Xnrb_pj_bio3_yr8">[1]Parameters!$J$101</definedName>
    <definedName name="Xnrb_pj_bio3_yr9">[1]Parameters!$J$102</definedName>
    <definedName name="year1">'[1]HH Carbon Calculator'!#REF!</definedName>
    <definedName name="year2">'[1]HH Carbon Calculator'!#REF!</definedName>
    <definedName name="year3">#REF!</definedName>
    <definedName name="year4">'[1]HH Carbon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4" l="1"/>
  <c r="I13" i="4"/>
  <c r="H13" i="4"/>
  <c r="G13" i="4"/>
  <c r="F13" i="4"/>
  <c r="F11" i="4" s="1"/>
  <c r="F23" i="4" s="1"/>
  <c r="F25" i="4" s="1"/>
  <c r="F26" i="4" s="1"/>
  <c r="F18" i="4"/>
  <c r="F10" i="4"/>
  <c r="G18" i="4" l="1"/>
  <c r="H18" i="4"/>
  <c r="I18" i="4"/>
  <c r="J18" i="4"/>
  <c r="G9" i="4"/>
  <c r="H9" i="4" s="1"/>
  <c r="I9" i="4" s="1"/>
  <c r="J9" i="4" s="1"/>
  <c r="N35" i="4"/>
  <c r="M35" i="4"/>
  <c r="G5" i="4"/>
  <c r="G16" i="4"/>
  <c r="H16" i="4" s="1"/>
  <c r="I16" i="4" s="1"/>
  <c r="J16" i="4" s="1"/>
  <c r="G8" i="4"/>
  <c r="H8" i="4" s="1"/>
  <c r="G12" i="4"/>
  <c r="G17" i="4"/>
  <c r="H17" i="4" s="1"/>
  <c r="I17" i="4" s="1"/>
  <c r="J17" i="4" s="1"/>
  <c r="G15" i="4"/>
  <c r="H15" i="4" s="1"/>
  <c r="I15" i="4" s="1"/>
  <c r="J15" i="4" s="1"/>
  <c r="H12" i="4"/>
  <c r="H5" i="4" l="1"/>
  <c r="I8" i="4"/>
  <c r="I12" i="4"/>
  <c r="G10" i="4" l="1"/>
  <c r="G11" i="4" s="1"/>
  <c r="G23" i="4" s="1"/>
  <c r="H10" i="4"/>
  <c r="H11" i="4" s="1"/>
  <c r="H23" i="4" s="1"/>
  <c r="I5" i="4"/>
  <c r="J12" i="4"/>
  <c r="F29" i="4"/>
  <c r="F30" i="4" s="1"/>
  <c r="J8" i="4"/>
  <c r="H29" i="4" l="1"/>
  <c r="H30" i="4" s="1"/>
  <c r="G29" i="4"/>
  <c r="G30" i="4" s="1"/>
  <c r="J5" i="4"/>
  <c r="G25" i="4"/>
  <c r="E6" i="5" s="1"/>
  <c r="C6" i="5" s="1"/>
  <c r="D6" i="5" s="1"/>
  <c r="G28" i="4"/>
  <c r="F28" i="4"/>
  <c r="H28" i="4"/>
  <c r="H25" i="4"/>
  <c r="E7" i="5" s="1"/>
  <c r="C7" i="5" s="1"/>
  <c r="D7" i="5" s="1"/>
  <c r="I10" i="4" l="1"/>
  <c r="I11" i="4" s="1"/>
  <c r="E5" i="5"/>
  <c r="G26" i="4"/>
  <c r="H26" i="4" s="1"/>
  <c r="I23" i="4" l="1"/>
  <c r="I29" i="4"/>
  <c r="I30" i="4" s="1"/>
  <c r="J10" i="4"/>
  <c r="J11" i="4" s="1"/>
  <c r="C5" i="5"/>
  <c r="J23" i="4" l="1"/>
  <c r="J29" i="4"/>
  <c r="J30" i="4" s="1"/>
  <c r="I25" i="4"/>
  <c r="I28" i="4"/>
  <c r="D5" i="5"/>
  <c r="E8" i="5" l="1"/>
  <c r="I26" i="4"/>
  <c r="J25" i="4"/>
  <c r="E9" i="5" s="1"/>
  <c r="C9" i="5" s="1"/>
  <c r="D9" i="5" s="1"/>
  <c r="J28" i="4"/>
  <c r="J26" i="4" l="1"/>
  <c r="F27" i="4"/>
  <c r="C8" i="5"/>
  <c r="E11" i="5"/>
  <c r="D8" i="5" l="1"/>
  <c r="D11" i="5" s="1"/>
  <c r="C11" i="5"/>
</calcChain>
</file>

<file path=xl/sharedStrings.xml><?xml version="1.0" encoding="utf-8"?>
<sst xmlns="http://schemas.openxmlformats.org/spreadsheetml/2006/main" count="91" uniqueCount="69">
  <si>
    <t>PARAMETER</t>
  </si>
  <si>
    <t>UNIT</t>
  </si>
  <si>
    <t>DESCRIPTION</t>
  </si>
  <si>
    <t>-</t>
  </si>
  <si>
    <t>%</t>
  </si>
  <si>
    <t xml:space="preserve">Efficiency of the baseline system being replaced </t>
  </si>
  <si>
    <t xml:space="preserve">Efficiency of the system being deployed as part of the project activity </t>
  </si>
  <si>
    <t xml:space="preserve">Fraction of woody biomass saved by the project activity in period y that can be established as non-renewable biomass </t>
  </si>
  <si>
    <r>
      <t>ER</t>
    </r>
    <r>
      <rPr>
        <vertAlign val="subscript"/>
        <sz val="10"/>
        <rFont val="Calibri"/>
        <family val="2"/>
        <scheme val="minor"/>
      </rPr>
      <t>acc</t>
    </r>
  </si>
  <si>
    <r>
      <t>t CO</t>
    </r>
    <r>
      <rPr>
        <vertAlign val="subscript"/>
        <sz val="10"/>
        <rFont val="Calibri"/>
        <family val="2"/>
        <scheme val="minor"/>
      </rPr>
      <t>2</t>
    </r>
  </si>
  <si>
    <t>Aggregated emission reductions</t>
  </si>
  <si>
    <r>
      <t>ER</t>
    </r>
    <r>
      <rPr>
        <vertAlign val="subscript"/>
        <sz val="10"/>
        <rFont val="Calibri"/>
        <family val="2"/>
        <scheme val="minor"/>
      </rPr>
      <t>avg</t>
    </r>
  </si>
  <si>
    <r>
      <t>t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</t>
    </r>
  </si>
  <si>
    <t>Average annual emission reductions</t>
  </si>
  <si>
    <t xml:space="preserve">t CO2 </t>
  </si>
  <si>
    <t>trees</t>
  </si>
  <si>
    <t>Number of trees saved per appliance per y</t>
  </si>
  <si>
    <t>Number of trees saved per year</t>
  </si>
  <si>
    <t>kg</t>
  </si>
  <si>
    <t>Average weight of tree</t>
  </si>
  <si>
    <t>EQUATIONS</t>
  </si>
  <si>
    <t>New GS microscale methodology</t>
  </si>
  <si>
    <t>EQUATIONS - Old meth</t>
  </si>
  <si>
    <t>x</t>
  </si>
  <si>
    <t>Discount factor to account for efficiency loss of project cookstove per year of operation (fraction)</t>
  </si>
  <si>
    <t>Efficiency of project cookstove (fraction) determined at the start of the project activity</t>
  </si>
  <si>
    <t>t/hh/a</t>
  </si>
  <si>
    <t>Quantity of firewood consumed in baseline scenario during year y</t>
  </si>
  <si>
    <t>Quantity of firewod that is saved in the year y</t>
  </si>
  <si>
    <t>Number of project cookstoves of each age group operation in year y</t>
  </si>
  <si>
    <r>
      <t>U</t>
    </r>
    <r>
      <rPr>
        <i/>
        <vertAlign val="subscript"/>
        <sz val="11"/>
        <rFont val="Calibri"/>
        <family val="2"/>
        <scheme val="minor"/>
      </rPr>
      <t>p,y</t>
    </r>
  </si>
  <si>
    <r>
      <t>tCO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/tWood</t>
    </r>
  </si>
  <si>
    <t>tCO2/tWood</t>
  </si>
  <si>
    <t>CO2 emission factor of firewood that is substituted or reduced</t>
  </si>
  <si>
    <t>Non-CO2 emission factor of firewood that is substituted or reduced</t>
  </si>
  <si>
    <t>Usage rate for project cookstove in year y, based on adoption rate and drop off rate as per usage surveys</t>
  </si>
  <si>
    <r>
      <t>DF</t>
    </r>
    <r>
      <rPr>
        <vertAlign val="subscript"/>
        <sz val="10"/>
        <rFont val="Calibri"/>
        <family val="2"/>
      </rPr>
      <t>b, Stove, y</t>
    </r>
  </si>
  <si>
    <t>Usage of baseline cookstove during the year y in project scenario</t>
  </si>
  <si>
    <t>Percent of users who also use baseline cookstove</t>
  </si>
  <si>
    <t>Percent of meals prepared using baseline cookstove</t>
  </si>
  <si>
    <r>
      <t>B</t>
    </r>
    <r>
      <rPr>
        <vertAlign val="subscript"/>
        <sz val="10"/>
        <rFont val="Calibri"/>
        <family val="2"/>
        <scheme val="minor"/>
      </rPr>
      <t>b,y</t>
    </r>
  </si>
  <si>
    <r>
      <t>N</t>
    </r>
    <r>
      <rPr>
        <vertAlign val="subscript"/>
        <sz val="10"/>
        <rFont val="Calibri"/>
        <family val="2"/>
        <scheme val="minor"/>
      </rPr>
      <t>p,y</t>
    </r>
  </si>
  <si>
    <r>
      <t>η</t>
    </r>
    <r>
      <rPr>
        <vertAlign val="subscript"/>
        <sz val="10"/>
        <rFont val="Calibri"/>
        <family val="2"/>
        <scheme val="minor"/>
      </rPr>
      <t>b</t>
    </r>
  </si>
  <si>
    <r>
      <t>η</t>
    </r>
    <r>
      <rPr>
        <vertAlign val="subscript"/>
        <sz val="10"/>
        <rFont val="Calibri"/>
        <family val="2"/>
        <scheme val="minor"/>
      </rPr>
      <t>p,y</t>
    </r>
  </si>
  <si>
    <r>
      <t>η</t>
    </r>
    <r>
      <rPr>
        <vertAlign val="subscript"/>
        <sz val="10"/>
        <rFont val="Calibri"/>
        <family val="2"/>
        <scheme val="minor"/>
      </rPr>
      <t>p</t>
    </r>
  </si>
  <si>
    <r>
      <t>DF</t>
    </r>
    <r>
      <rPr>
        <vertAlign val="subscript"/>
        <sz val="10"/>
        <rFont val="Calibri"/>
        <family val="2"/>
      </rPr>
      <t>η</t>
    </r>
  </si>
  <si>
    <r>
      <t>ƒ</t>
    </r>
    <r>
      <rPr>
        <vertAlign val="subscript"/>
        <sz val="10"/>
        <rFont val="Calibri"/>
        <family val="2"/>
        <scheme val="minor"/>
      </rPr>
      <t xml:space="preserve">NRB, y </t>
    </r>
  </si>
  <si>
    <r>
      <t>EF</t>
    </r>
    <r>
      <rPr>
        <vertAlign val="subscript"/>
        <sz val="10"/>
        <rFont val="Calibri"/>
        <family val="2"/>
      </rPr>
      <t>b, fuel, CO2</t>
    </r>
  </si>
  <si>
    <r>
      <t>EF</t>
    </r>
    <r>
      <rPr>
        <vertAlign val="subscript"/>
        <sz val="10"/>
        <rFont val="Calibri"/>
        <family val="2"/>
      </rPr>
      <t>b, fuel, non_CO2</t>
    </r>
  </si>
  <si>
    <r>
      <t>P</t>
    </r>
    <r>
      <rPr>
        <b/>
        <vertAlign val="subscript"/>
        <sz val="10"/>
        <rFont val="Calibri"/>
        <family val="2"/>
        <scheme val="minor"/>
      </rPr>
      <t>y</t>
    </r>
  </si>
  <si>
    <t>y</t>
  </si>
  <si>
    <t>y-1</t>
  </si>
  <si>
    <t>Year of the crediting period</t>
  </si>
  <si>
    <t>Emission reductions of the project activity in period y (max. 10,000)</t>
  </si>
  <si>
    <t>Source: http://www.envirofit.org/images/products/pdf/M5000/M5000Cert.pdf</t>
  </si>
  <si>
    <t>Meth</t>
  </si>
  <si>
    <t>Source</t>
  </si>
  <si>
    <t>Emission reductions per appliance</t>
  </si>
  <si>
    <t>Implied to keep ERy around 10,000; assumes replacements</t>
  </si>
  <si>
    <t xml:space="preserve">Leakage Discount Factor </t>
  </si>
  <si>
    <t>ERy</t>
  </si>
  <si>
    <r>
      <t>t CO</t>
    </r>
    <r>
      <rPr>
        <vertAlign val="subscript"/>
        <sz val="12"/>
        <rFont val="Calibri"/>
        <family val="2"/>
        <scheme val="minor"/>
      </rPr>
      <t>2</t>
    </r>
  </si>
  <si>
    <t>Emission reductions of the project activity in period y (Pre-Leakage)</t>
  </si>
  <si>
    <t>Source: Baseline Survey (March 2018)</t>
  </si>
  <si>
    <t>Net</t>
  </si>
  <si>
    <t>Source: Assumption, exact figures after ex-post survey</t>
  </si>
  <si>
    <t>Will be capped at 10,000 VERs as per micro scale rules</t>
  </si>
  <si>
    <t>VPA-DD</t>
  </si>
  <si>
    <t>VPA 019- EX-ANTE CALCULATION OF EMISSION REDUCTIONS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</si>
</sst>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000"/>
    <numFmt numFmtId="168" formatCode="0.0"/>
    <numFmt numFmtId="169" formatCode="0.000"/>
    <numFmt numFmtId="170" formatCode="_(&quot;$&quot;* #,##0.00_);_(&quot;$&quot;* \(#,##0.00\);_(&quot;$&quot;* &quot;-&quot;??_);_(@_)"/>
    <numFmt numFmtId="171" formatCode="#,##0;[Red]#,##0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i/>
      <vertAlign val="sub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0"/>
      <name val="Calibri"/>
      <family val="2"/>
    </font>
    <font>
      <b/>
      <vertAlign val="subscript"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sz val="10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entury Gothic"/>
      <family val="2"/>
    </font>
    <font>
      <sz val="10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Verdana"/>
      <family val="2"/>
    </font>
    <font>
      <u/>
      <sz val="17.60000000000000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0000FF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theme="0"/>
      </bottom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 style="hair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7">
    <xf numFmtId="0" fontId="0" fillId="0" borderId="0"/>
    <xf numFmtId="0" fontId="13" fillId="0" borderId="0" applyFill="0" applyBorder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6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5" fillId="0" borderId="0" applyNumberFormat="0" applyBorder="0" applyAlignment="0" applyProtection="0"/>
    <xf numFmtId="0" fontId="26" fillId="15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7" fillId="17" borderId="0" applyNumberFormat="0" applyBorder="0" applyAlignment="0" applyProtection="0"/>
    <xf numFmtId="11" fontId="28" fillId="0" borderId="5" applyNumberFormat="0" applyFont="0" applyFill="0" applyAlignment="0" applyProtection="0">
      <alignment vertical="top" wrapText="1"/>
    </xf>
    <xf numFmtId="11" fontId="28" fillId="0" borderId="5" applyNumberFormat="0" applyFont="0" applyFill="0" applyAlignment="0" applyProtection="0">
      <alignment vertical="top" wrapText="1"/>
    </xf>
    <xf numFmtId="11" fontId="28" fillId="0" borderId="5" applyNumberFormat="0" applyFont="0" applyFill="0" applyAlignment="0" applyProtection="0">
      <alignment vertical="top" wrapText="1"/>
    </xf>
    <xf numFmtId="11" fontId="28" fillId="0" borderId="5" applyNumberFormat="0" applyFont="0" applyFill="0" applyAlignment="0" applyProtection="0">
      <alignment vertical="top" wrapText="1"/>
    </xf>
    <xf numFmtId="0" fontId="28" fillId="0" borderId="6" applyNumberFormat="0" applyFont="0" applyAlignment="0" applyProtection="0">
      <alignment vertical="top"/>
    </xf>
    <xf numFmtId="0" fontId="29" fillId="5" borderId="7" applyNumberFormat="0" applyAlignment="0" applyProtection="0"/>
    <xf numFmtId="0" fontId="29" fillId="5" borderId="7" applyNumberFormat="0" applyAlignment="0" applyProtection="0"/>
    <xf numFmtId="0" fontId="30" fillId="18" borderId="8" applyNumberFormat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19" borderId="0" applyNumberFormat="0" applyBorder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6" borderId="7" applyNumberFormat="0" applyAlignment="0" applyProtection="0"/>
    <xf numFmtId="0" fontId="40" fillId="6" borderId="7" applyNumberFormat="0" applyAlignment="0" applyProtection="0"/>
    <xf numFmtId="0" fontId="41" fillId="0" borderId="12" applyNumberFormat="0" applyFill="0" applyAlignment="0" applyProtection="0"/>
    <xf numFmtId="43" fontId="4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43" fillId="11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7" borderId="13" applyNumberFormat="0" applyFont="0" applyAlignment="0" applyProtection="0"/>
    <xf numFmtId="0" fontId="24" fillId="7" borderId="13" applyNumberFormat="0" applyFont="0" applyAlignment="0" applyProtection="0"/>
    <xf numFmtId="0" fontId="45" fillId="5" borderId="14" applyNumberFormat="0" applyAlignment="0" applyProtection="0"/>
    <xf numFmtId="0" fontId="45" fillId="5" borderId="14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8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6" fillId="2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4" fontId="7" fillId="2" borderId="3" xfId="0" applyNumberFormat="1" applyFont="1" applyFill="1" applyBorder="1"/>
    <xf numFmtId="1" fontId="0" fillId="0" borderId="0" xfId="0" applyNumberFormat="1"/>
    <xf numFmtId="0" fontId="7" fillId="2" borderId="4" xfId="0" applyFont="1" applyFill="1" applyBorder="1"/>
    <xf numFmtId="3" fontId="7" fillId="2" borderId="4" xfId="0" applyNumberFormat="1" applyFont="1" applyFill="1" applyBorder="1"/>
    <xf numFmtId="0" fontId="0" fillId="2" borderId="3" xfId="0" applyFill="1" applyBorder="1"/>
    <xf numFmtId="0" fontId="7" fillId="2" borderId="3" xfId="0" applyFont="1" applyFill="1" applyBorder="1"/>
    <xf numFmtId="168" fontId="11" fillId="2" borderId="3" xfId="0" applyNumberFormat="1" applyFont="1" applyFill="1" applyBorder="1"/>
    <xf numFmtId="3" fontId="11" fillId="2" borderId="3" xfId="0" applyNumberFormat="1" applyFont="1" applyFill="1" applyBorder="1"/>
    <xf numFmtId="0" fontId="0" fillId="4" borderId="0" xfId="0" applyFill="1"/>
    <xf numFmtId="0" fontId="12" fillId="4" borderId="0" xfId="0" applyFont="1" applyFill="1"/>
    <xf numFmtId="0" fontId="7" fillId="4" borderId="0" xfId="0" applyFont="1" applyFill="1"/>
    <xf numFmtId="0" fontId="3" fillId="2" borderId="3" xfId="0" applyFont="1" applyFill="1" applyBorder="1"/>
    <xf numFmtId="2" fontId="7" fillId="2" borderId="4" xfId="0" applyNumberFormat="1" applyFont="1" applyFill="1" applyBorder="1"/>
    <xf numFmtId="0" fontId="15" fillId="0" borderId="0" xfId="0" applyFont="1"/>
    <xf numFmtId="4" fontId="7" fillId="2" borderId="1" xfId="0" applyNumberFormat="1" applyFont="1" applyFill="1" applyBorder="1"/>
    <xf numFmtId="168" fontId="9" fillId="2" borderId="3" xfId="0" applyNumberFormat="1" applyFont="1" applyFill="1" applyBorder="1"/>
    <xf numFmtId="0" fontId="15" fillId="2" borderId="2" xfId="0" applyFont="1" applyFill="1" applyBorder="1"/>
    <xf numFmtId="0" fontId="15" fillId="2" borderId="4" xfId="0" quotePrefix="1" applyFont="1" applyFill="1" applyBorder="1"/>
    <xf numFmtId="0" fontId="15" fillId="2" borderId="4" xfId="0" applyFont="1" applyFill="1" applyBorder="1"/>
    <xf numFmtId="4" fontId="3" fillId="2" borderId="3" xfId="0" applyNumberFormat="1" applyFont="1" applyFill="1" applyBorder="1"/>
    <xf numFmtId="0" fontId="18" fillId="0" borderId="0" xfId="0" applyFont="1"/>
    <xf numFmtId="0" fontId="3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Continuous"/>
    </xf>
    <xf numFmtId="0" fontId="19" fillId="0" borderId="0" xfId="0" applyFont="1"/>
    <xf numFmtId="3" fontId="0" fillId="0" borderId="0" xfId="0" applyNumberFormat="1"/>
    <xf numFmtId="0" fontId="3" fillId="2" borderId="16" xfId="0" applyFont="1" applyFill="1" applyBorder="1"/>
    <xf numFmtId="0" fontId="3" fillId="2" borderId="17" xfId="0" applyFont="1" applyFill="1" applyBorder="1" applyAlignment="1">
      <alignment wrapText="1"/>
    </xf>
    <xf numFmtId="0" fontId="15" fillId="2" borderId="18" xfId="0" applyFont="1" applyFill="1" applyBorder="1"/>
    <xf numFmtId="0" fontId="15" fillId="2" borderId="19" xfId="0" applyFont="1" applyFill="1" applyBorder="1"/>
    <xf numFmtId="0" fontId="7" fillId="2" borderId="20" xfId="0" applyFont="1" applyFill="1" applyBorder="1"/>
    <xf numFmtId="4" fontId="7" fillId="2" borderId="21" xfId="0" applyNumberFormat="1" applyFont="1" applyFill="1" applyBorder="1" applyAlignment="1">
      <alignment wrapText="1"/>
    </xf>
    <xf numFmtId="0" fontId="7" fillId="2" borderId="16" xfId="0" applyFont="1" applyFill="1" applyBorder="1"/>
    <xf numFmtId="4" fontId="7" fillId="2" borderId="17" xfId="0" applyNumberFormat="1" applyFont="1" applyFill="1" applyBorder="1" applyAlignment="1">
      <alignment wrapText="1"/>
    </xf>
    <xf numFmtId="0" fontId="7" fillId="2" borderId="21" xfId="0" applyFont="1" applyFill="1" applyBorder="1" applyAlignment="1">
      <alignment wrapText="1"/>
    </xf>
    <xf numFmtId="4" fontId="3" fillId="2" borderId="17" xfId="0" applyNumberFormat="1" applyFont="1" applyFill="1" applyBorder="1" applyAlignment="1">
      <alignment wrapText="1"/>
    </xf>
    <xf numFmtId="0" fontId="7" fillId="2" borderId="22" xfId="0" applyFont="1" applyFill="1" applyBorder="1"/>
    <xf numFmtId="0" fontId="7" fillId="2" borderId="23" xfId="0" applyFont="1" applyFill="1" applyBorder="1" applyAlignment="1">
      <alignment wrapText="1"/>
    </xf>
    <xf numFmtId="0" fontId="7" fillId="2" borderId="24" xfId="0" applyFont="1" applyFill="1" applyBorder="1"/>
    <xf numFmtId="4" fontId="7" fillId="2" borderId="25" xfId="0" applyNumberFormat="1" applyFont="1" applyFill="1" applyBorder="1" applyAlignment="1">
      <alignment wrapText="1"/>
    </xf>
    <xf numFmtId="0" fontId="7" fillId="2" borderId="21" xfId="0" applyFont="1" applyFill="1" applyBorder="1"/>
    <xf numFmtId="0" fontId="7" fillId="2" borderId="23" xfId="0" applyFont="1" applyFill="1" applyBorder="1"/>
    <xf numFmtId="0" fontId="1" fillId="2" borderId="16" xfId="0" applyFont="1" applyFill="1" applyBorder="1"/>
    <xf numFmtId="0" fontId="3" fillId="2" borderId="17" xfId="0" applyFont="1" applyFill="1" applyBorder="1"/>
    <xf numFmtId="0" fontId="6" fillId="2" borderId="19" xfId="0" applyFont="1" applyFill="1" applyBorder="1" applyAlignment="1">
      <alignment horizontal="right"/>
    </xf>
    <xf numFmtId="4" fontId="9" fillId="3" borderId="26" xfId="0" applyNumberFormat="1" applyFont="1" applyFill="1" applyBorder="1"/>
    <xf numFmtId="4" fontId="3" fillId="2" borderId="17" xfId="0" applyNumberFormat="1" applyFont="1" applyFill="1" applyBorder="1"/>
    <xf numFmtId="2" fontId="7" fillId="3" borderId="23" xfId="0" applyNumberFormat="1" applyFont="1" applyFill="1" applyBorder="1"/>
    <xf numFmtId="2" fontId="9" fillId="3" borderId="27" xfId="0" applyNumberFormat="1" applyFont="1" applyFill="1" applyBorder="1"/>
    <xf numFmtId="169" fontId="9" fillId="3" borderId="27" xfId="0" applyNumberFormat="1" applyFont="1" applyFill="1" applyBorder="1"/>
    <xf numFmtId="3" fontId="7" fillId="2" borderId="21" xfId="0" applyNumberFormat="1" applyFont="1" applyFill="1" applyBorder="1"/>
    <xf numFmtId="3" fontId="7" fillId="2" borderId="23" xfId="0" applyNumberFormat="1" applyFont="1" applyFill="1" applyBorder="1"/>
    <xf numFmtId="3" fontId="3" fillId="2" borderId="17" xfId="0" applyNumberFormat="1" applyFont="1" applyFill="1" applyBorder="1"/>
    <xf numFmtId="2" fontId="14" fillId="2" borderId="17" xfId="0" applyNumberFormat="1" applyFont="1" applyFill="1" applyBorder="1"/>
    <xf numFmtId="0" fontId="4" fillId="2" borderId="16" xfId="0" applyFont="1" applyFill="1" applyBorder="1" applyAlignment="1">
      <alignment horizontal="centerContinuous"/>
    </xf>
    <xf numFmtId="0" fontId="0" fillId="2" borderId="4" xfId="0" applyFill="1" applyBorder="1"/>
    <xf numFmtId="0" fontId="6" fillId="2" borderId="17" xfId="0" applyFont="1" applyFill="1" applyBorder="1" applyAlignment="1">
      <alignment horizontal="right"/>
    </xf>
    <xf numFmtId="2" fontId="14" fillId="2" borderId="3" xfId="0" applyNumberFormat="1" applyFont="1" applyFill="1" applyBorder="1"/>
    <xf numFmtId="3" fontId="49" fillId="20" borderId="26" xfId="0" applyNumberFormat="1" applyFont="1" applyFill="1" applyBorder="1"/>
    <xf numFmtId="0" fontId="9" fillId="3" borderId="27" xfId="196" applyNumberFormat="1" applyFont="1" applyFill="1" applyBorder="1"/>
    <xf numFmtId="0" fontId="9" fillId="3" borderId="26" xfId="0" applyFont="1" applyFill="1" applyBorder="1"/>
    <xf numFmtId="2" fontId="7" fillId="3" borderId="27" xfId="0" applyNumberFormat="1" applyFont="1" applyFill="1" applyBorder="1"/>
    <xf numFmtId="2" fontId="9" fillId="3" borderId="28" xfId="0" applyNumberFormat="1" applyFont="1" applyFill="1" applyBorder="1"/>
    <xf numFmtId="2" fontId="7" fillId="2" borderId="25" xfId="0" applyNumberFormat="1" applyFont="1" applyFill="1" applyBorder="1"/>
    <xf numFmtId="0" fontId="3" fillId="2" borderId="20" xfId="0" applyFont="1" applyFill="1" applyBorder="1"/>
    <xf numFmtId="0" fontId="3" fillId="2" borderId="21" xfId="0" applyFont="1" applyFill="1" applyBorder="1" applyAlignment="1">
      <alignment wrapText="1"/>
    </xf>
    <xf numFmtId="4" fontId="50" fillId="2" borderId="21" xfId="0" applyNumberFormat="1" applyFont="1" applyFill="1" applyBorder="1"/>
    <xf numFmtId="0" fontId="12" fillId="2" borderId="20" xfId="0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1" fontId="53" fillId="0" borderId="29" xfId="0" applyNumberFormat="1" applyFont="1" applyBorder="1" applyAlignment="1">
      <alignment horizontal="justify" vertical="center" wrapText="1"/>
    </xf>
    <xf numFmtId="1" fontId="0" fillId="0" borderId="0" xfId="0" applyNumberFormat="1" applyAlignment="1">
      <alignment horizontal="center" vertical="center"/>
    </xf>
    <xf numFmtId="0" fontId="53" fillId="0" borderId="30" xfId="0" applyFont="1" applyBorder="1" applyAlignment="1">
      <alignment horizontal="justify" vertical="center" wrapText="1"/>
    </xf>
    <xf numFmtId="0" fontId="0" fillId="0" borderId="31" xfId="0" applyBorder="1"/>
    <xf numFmtId="0" fontId="19" fillId="0" borderId="31" xfId="0" applyFont="1" applyBorder="1"/>
    <xf numFmtId="0" fontId="0" fillId="0" borderId="32" xfId="0" applyBorder="1"/>
    <xf numFmtId="0" fontId="0" fillId="2" borderId="33" xfId="0" applyFill="1" applyBorder="1"/>
    <xf numFmtId="0" fontId="3" fillId="2" borderId="0" xfId="0" applyFont="1" applyFill="1"/>
    <xf numFmtId="0" fontId="0" fillId="2" borderId="0" xfId="0" applyFill="1"/>
    <xf numFmtId="0" fontId="0" fillId="0" borderId="34" xfId="0" applyBorder="1"/>
    <xf numFmtId="0" fontId="5" fillId="0" borderId="0" xfId="0" applyFont="1"/>
    <xf numFmtId="0" fontId="22" fillId="0" borderId="0" xfId="0" applyFont="1"/>
    <xf numFmtId="4" fontId="7" fillId="2" borderId="0" xfId="0" quotePrefix="1" applyNumberFormat="1" applyFont="1" applyFill="1"/>
    <xf numFmtId="4" fontId="7" fillId="2" borderId="0" xfId="0" applyNumberFormat="1" applyFont="1" applyFill="1"/>
    <xf numFmtId="0" fontId="19" fillId="20" borderId="0" xfId="0" applyFont="1" applyFill="1"/>
    <xf numFmtId="0" fontId="15" fillId="2" borderId="0" xfId="0" quotePrefix="1" applyFont="1" applyFill="1"/>
    <xf numFmtId="0" fontId="7" fillId="2" borderId="0" xfId="0" applyFont="1" applyFill="1"/>
    <xf numFmtId="167" fontId="0" fillId="0" borderId="0" xfId="0" applyNumberFormat="1"/>
    <xf numFmtId="0" fontId="18" fillId="2" borderId="33" xfId="0" applyFont="1" applyFill="1" applyBorder="1"/>
    <xf numFmtId="0" fontId="18" fillId="2" borderId="0" xfId="0" applyFont="1" applyFill="1"/>
    <xf numFmtId="0" fontId="20" fillId="0" borderId="0" xfId="0" applyFont="1"/>
    <xf numFmtId="0" fontId="18" fillId="0" borderId="34" xfId="0" applyFont="1" applyBorder="1"/>
    <xf numFmtId="0" fontId="15" fillId="2" borderId="0" xfId="0" applyFont="1" applyFill="1"/>
    <xf numFmtId="2" fontId="7" fillId="2" borderId="0" xfId="0" applyNumberFormat="1" applyFont="1" applyFill="1"/>
    <xf numFmtId="0" fontId="15" fillId="2" borderId="33" xfId="0" applyFont="1" applyFill="1" applyBorder="1"/>
    <xf numFmtId="0" fontId="15" fillId="0" borderId="34" xfId="0" applyFont="1" applyBorder="1"/>
    <xf numFmtId="3" fontId="7" fillId="2" borderId="0" xfId="0" applyNumberFormat="1" applyFont="1" applyFill="1"/>
    <xf numFmtId="0" fontId="21" fillId="0" borderId="0" xfId="0" applyFont="1"/>
    <xf numFmtId="3" fontId="1" fillId="0" borderId="0" xfId="0" applyNumberFormat="1" applyFont="1"/>
    <xf numFmtId="0" fontId="7" fillId="2" borderId="0" xfId="0" quotePrefix="1" applyFont="1" applyFill="1"/>
    <xf numFmtId="4" fontId="50" fillId="2" borderId="0" xfId="0" applyNumberFormat="1" applyFont="1" applyFill="1"/>
    <xf numFmtId="0" fontId="51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9" fontId="0" fillId="0" borderId="0" xfId="0" applyNumberFormat="1"/>
    <xf numFmtId="0" fontId="1" fillId="2" borderId="33" xfId="0" applyFont="1" applyFill="1" applyBorder="1"/>
    <xf numFmtId="0" fontId="1" fillId="2" borderId="0" xfId="0" applyFont="1" applyFill="1"/>
    <xf numFmtId="0" fontId="1" fillId="0" borderId="34" xfId="0" applyFont="1" applyBorder="1"/>
    <xf numFmtId="0" fontId="0" fillId="2" borderId="35" xfId="0" applyFill="1" applyBorder="1"/>
    <xf numFmtId="0" fontId="7" fillId="2" borderId="2" xfId="0" applyFont="1" applyFill="1" applyBorder="1"/>
    <xf numFmtId="0" fontId="0" fillId="2" borderId="2" xfId="0" applyFill="1" applyBorder="1"/>
    <xf numFmtId="0" fontId="19" fillId="0" borderId="2" xfId="0" applyFont="1" applyBorder="1"/>
    <xf numFmtId="0" fontId="0" fillId="0" borderId="2" xfId="0" applyBorder="1"/>
    <xf numFmtId="0" fontId="0" fillId="0" borderId="36" xfId="0" applyBorder="1"/>
    <xf numFmtId="0" fontId="2" fillId="21" borderId="37" xfId="0" applyFont="1" applyFill="1" applyBorder="1"/>
    <xf numFmtId="0" fontId="0" fillId="21" borderId="38" xfId="0" applyFill="1" applyBorder="1"/>
    <xf numFmtId="0" fontId="0" fillId="21" borderId="39" xfId="0" applyFill="1" applyBorder="1"/>
    <xf numFmtId="1" fontId="53" fillId="0" borderId="6" xfId="0" applyNumberFormat="1" applyFont="1" applyBorder="1" applyAlignment="1">
      <alignment horizontal="justify" vertical="center" wrapText="1"/>
    </xf>
    <xf numFmtId="1" fontId="0" fillId="0" borderId="6" xfId="0" applyNumberFormat="1" applyBorder="1" applyAlignment="1">
      <alignment horizontal="center" vertical="center"/>
    </xf>
    <xf numFmtId="3" fontId="0" fillId="0" borderId="6" xfId="0" applyNumberFormat="1" applyBorder="1"/>
    <xf numFmtId="0" fontId="0" fillId="0" borderId="6" xfId="0" applyBorder="1"/>
    <xf numFmtId="0" fontId="7" fillId="2" borderId="6" xfId="0" applyFont="1" applyFill="1" applyBorder="1"/>
    <xf numFmtId="0" fontId="15" fillId="2" borderId="6" xfId="0" quotePrefix="1" applyFont="1" applyFill="1" applyBorder="1"/>
    <xf numFmtId="0" fontId="7" fillId="2" borderId="6" xfId="0" applyFont="1" applyFill="1" applyBorder="1" applyAlignment="1">
      <alignment wrapText="1"/>
    </xf>
    <xf numFmtId="2" fontId="7" fillId="3" borderId="6" xfId="0" applyNumberFormat="1" applyFont="1" applyFill="1" applyBorder="1"/>
  </cellXfs>
  <cellStyles count="197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- 40%" xfId="26" xr:uid="{00000000-0005-0000-0000-000015000000}"/>
    <cellStyle name="Accent4 2" xfId="27" xr:uid="{00000000-0005-0000-0000-000016000000}"/>
    <cellStyle name="Accent5 2" xfId="28" xr:uid="{00000000-0005-0000-0000-000017000000}"/>
    <cellStyle name="Accent6 2" xfId="29" xr:uid="{00000000-0005-0000-0000-000018000000}"/>
    <cellStyle name="Bad 2" xfId="30" xr:uid="{00000000-0005-0000-0000-000019000000}"/>
    <cellStyle name="Blue border thin" xfId="31" xr:uid="{00000000-0005-0000-0000-00001A000000}"/>
    <cellStyle name="Blue border thin 2" xfId="32" xr:uid="{00000000-0005-0000-0000-00001B000000}"/>
    <cellStyle name="Blue border thin 2 2" xfId="33" xr:uid="{00000000-0005-0000-0000-00001C000000}"/>
    <cellStyle name="Blue border thin 3" xfId="34" xr:uid="{00000000-0005-0000-0000-00001D000000}"/>
    <cellStyle name="Blue outline border" xfId="35" xr:uid="{00000000-0005-0000-0000-00001E000000}"/>
    <cellStyle name="Calculation 2" xfId="36" xr:uid="{00000000-0005-0000-0000-00001F000000}"/>
    <cellStyle name="Calculation 2 2" xfId="37" xr:uid="{00000000-0005-0000-0000-000020000000}"/>
    <cellStyle name="Check Cell 2" xfId="38" xr:uid="{00000000-0005-0000-0000-000021000000}"/>
    <cellStyle name="Comma 2" xfId="39" xr:uid="{00000000-0005-0000-0000-000022000000}"/>
    <cellStyle name="Comma 2 2" xfId="40" xr:uid="{00000000-0005-0000-0000-000023000000}"/>
    <cellStyle name="Comma 2 2 2" xfId="41" xr:uid="{00000000-0005-0000-0000-000024000000}"/>
    <cellStyle name="Comma 2 3" xfId="42" xr:uid="{00000000-0005-0000-0000-000025000000}"/>
    <cellStyle name="Comma 2 4" xfId="43" xr:uid="{00000000-0005-0000-0000-000026000000}"/>
    <cellStyle name="Comma 3" xfId="44" xr:uid="{00000000-0005-0000-0000-000027000000}"/>
    <cellStyle name="Comma 3 2" xfId="45" xr:uid="{00000000-0005-0000-0000-000028000000}"/>
    <cellStyle name="Comma 3 2 2" xfId="46" xr:uid="{00000000-0005-0000-0000-000029000000}"/>
    <cellStyle name="Comma 3 2 2 2" xfId="47" xr:uid="{00000000-0005-0000-0000-00002A000000}"/>
    <cellStyle name="Comma 3 2 2 3" xfId="48" xr:uid="{00000000-0005-0000-0000-00002B000000}"/>
    <cellStyle name="Comma 3 2 3" xfId="49" xr:uid="{00000000-0005-0000-0000-00002C000000}"/>
    <cellStyle name="Comma 3 2 3 2" xfId="50" xr:uid="{00000000-0005-0000-0000-00002D000000}"/>
    <cellStyle name="Comma 3 2 4" xfId="51" xr:uid="{00000000-0005-0000-0000-00002E000000}"/>
    <cellStyle name="Comma 3 2 5" xfId="52" xr:uid="{00000000-0005-0000-0000-00002F000000}"/>
    <cellStyle name="Comma 3 3" xfId="53" xr:uid="{00000000-0005-0000-0000-000030000000}"/>
    <cellStyle name="Comma 3 3 2" xfId="54" xr:uid="{00000000-0005-0000-0000-000031000000}"/>
    <cellStyle name="Comma 3 3 2 2" xfId="55" xr:uid="{00000000-0005-0000-0000-000032000000}"/>
    <cellStyle name="Comma 3 3 2 3" xfId="56" xr:uid="{00000000-0005-0000-0000-000033000000}"/>
    <cellStyle name="Comma 3 3 3" xfId="57" xr:uid="{00000000-0005-0000-0000-000034000000}"/>
    <cellStyle name="Comma 3 3 3 2" xfId="58" xr:uid="{00000000-0005-0000-0000-000035000000}"/>
    <cellStyle name="Comma 3 3 4" xfId="59" xr:uid="{00000000-0005-0000-0000-000036000000}"/>
    <cellStyle name="Comma 3 3 5" xfId="60" xr:uid="{00000000-0005-0000-0000-000037000000}"/>
    <cellStyle name="Comma 3 4" xfId="61" xr:uid="{00000000-0005-0000-0000-000038000000}"/>
    <cellStyle name="Comma 3 4 2" xfId="62" xr:uid="{00000000-0005-0000-0000-000039000000}"/>
    <cellStyle name="Comma 3 4 2 2" xfId="63" xr:uid="{00000000-0005-0000-0000-00003A000000}"/>
    <cellStyle name="Comma 3 4 3" xfId="64" xr:uid="{00000000-0005-0000-0000-00003B000000}"/>
    <cellStyle name="Comma 3 4 4" xfId="65" xr:uid="{00000000-0005-0000-0000-00003C000000}"/>
    <cellStyle name="Comma 3 5" xfId="66" xr:uid="{00000000-0005-0000-0000-00003D000000}"/>
    <cellStyle name="Comma 3 5 2" xfId="67" xr:uid="{00000000-0005-0000-0000-00003E000000}"/>
    <cellStyle name="Comma 3 5 3" xfId="68" xr:uid="{00000000-0005-0000-0000-00003F000000}"/>
    <cellStyle name="Comma 3 6" xfId="69" xr:uid="{00000000-0005-0000-0000-000040000000}"/>
    <cellStyle name="Comma 3 7" xfId="70" xr:uid="{00000000-0005-0000-0000-000041000000}"/>
    <cellStyle name="Comma 4" xfId="3" xr:uid="{00000000-0005-0000-0000-000042000000}"/>
    <cellStyle name="Comma 5" xfId="71" xr:uid="{00000000-0005-0000-0000-000043000000}"/>
    <cellStyle name="Comma 5 2" xfId="72" xr:uid="{00000000-0005-0000-0000-000044000000}"/>
    <cellStyle name="Comma 6" xfId="73" xr:uid="{00000000-0005-0000-0000-000045000000}"/>
    <cellStyle name="Currency 2" xfId="74" xr:uid="{00000000-0005-0000-0000-000046000000}"/>
    <cellStyle name="Currency 2 2" xfId="75" xr:uid="{00000000-0005-0000-0000-000047000000}"/>
    <cellStyle name="Currency 3" xfId="76" xr:uid="{00000000-0005-0000-0000-000048000000}"/>
    <cellStyle name="Currency 4" xfId="77" xr:uid="{00000000-0005-0000-0000-000049000000}"/>
    <cellStyle name="Currency 4 2" xfId="78" xr:uid="{00000000-0005-0000-0000-00004A000000}"/>
    <cellStyle name="Explanatory Text 2" xfId="79" xr:uid="{00000000-0005-0000-0000-00004B000000}"/>
    <cellStyle name="Good 2" xfId="80" xr:uid="{00000000-0005-0000-0000-00004C000000}"/>
    <cellStyle name="Heading 1 2" xfId="81" xr:uid="{00000000-0005-0000-0000-00004D000000}"/>
    <cellStyle name="Heading 2 2" xfId="82" xr:uid="{00000000-0005-0000-0000-00004E000000}"/>
    <cellStyle name="Heading 3 2" xfId="83" xr:uid="{00000000-0005-0000-0000-00004F000000}"/>
    <cellStyle name="Heading 4 2" xfId="84" xr:uid="{00000000-0005-0000-0000-000050000000}"/>
    <cellStyle name="Hyperlink 2" xfId="85" xr:uid="{00000000-0005-0000-0000-000052000000}"/>
    <cellStyle name="Hyperlink 3" xfId="86" xr:uid="{00000000-0005-0000-0000-000053000000}"/>
    <cellStyle name="Input 2" xfId="87" xr:uid="{00000000-0005-0000-0000-000054000000}"/>
    <cellStyle name="Input 2 2" xfId="88" xr:uid="{00000000-0005-0000-0000-000055000000}"/>
    <cellStyle name="Linked Cell 2" xfId="89" xr:uid="{00000000-0005-0000-0000-000056000000}"/>
    <cellStyle name="Millares 10" xfId="90" xr:uid="{00000000-0005-0000-0000-000057000000}"/>
    <cellStyle name="Millares 3" xfId="91" xr:uid="{00000000-0005-0000-0000-000058000000}"/>
    <cellStyle name="Millares 3 2" xfId="92" xr:uid="{00000000-0005-0000-0000-000059000000}"/>
    <cellStyle name="Millares 3 2 2" xfId="93" xr:uid="{00000000-0005-0000-0000-00005A000000}"/>
    <cellStyle name="Millares 3 3" xfId="94" xr:uid="{00000000-0005-0000-0000-00005B000000}"/>
    <cellStyle name="Milliers 2" xfId="95" xr:uid="{00000000-0005-0000-0000-00005C000000}"/>
    <cellStyle name="Monétaire 2" xfId="96" xr:uid="{00000000-0005-0000-0000-00005D000000}"/>
    <cellStyle name="Neutral 2" xfId="97" xr:uid="{00000000-0005-0000-0000-00005E000000}"/>
    <cellStyle name="Normal" xfId="0" builtinId="0"/>
    <cellStyle name="Normal 2" xfId="1" xr:uid="{00000000-0005-0000-0000-000060000000}"/>
    <cellStyle name="Normal 2 2" xfId="2" xr:uid="{00000000-0005-0000-0000-000061000000}"/>
    <cellStyle name="Normal 2 3" xfId="98" xr:uid="{00000000-0005-0000-0000-000062000000}"/>
    <cellStyle name="Normal 2 3 2" xfId="99" xr:uid="{00000000-0005-0000-0000-000063000000}"/>
    <cellStyle name="Normal 2 3 2 2" xfId="100" xr:uid="{00000000-0005-0000-0000-000064000000}"/>
    <cellStyle name="Normal 2 3 3" xfId="101" xr:uid="{00000000-0005-0000-0000-000065000000}"/>
    <cellStyle name="Normal 2 4" xfId="102" xr:uid="{00000000-0005-0000-0000-000066000000}"/>
    <cellStyle name="Normal 3" xfId="103" xr:uid="{00000000-0005-0000-0000-000067000000}"/>
    <cellStyle name="Normal 3 2" xfId="104" xr:uid="{00000000-0005-0000-0000-000068000000}"/>
    <cellStyle name="Normal 3 2 2" xfId="105" xr:uid="{00000000-0005-0000-0000-000069000000}"/>
    <cellStyle name="Normal 3 2 3" xfId="106" xr:uid="{00000000-0005-0000-0000-00006A000000}"/>
    <cellStyle name="Normal 3 3" xfId="107" xr:uid="{00000000-0005-0000-0000-00006B000000}"/>
    <cellStyle name="Normal 3 3 2" xfId="108" xr:uid="{00000000-0005-0000-0000-00006C000000}"/>
    <cellStyle name="Normal 3 4" xfId="109" xr:uid="{00000000-0005-0000-0000-00006D000000}"/>
    <cellStyle name="Normal 3 5" xfId="110" xr:uid="{00000000-0005-0000-0000-00006E000000}"/>
    <cellStyle name="Normal 4" xfId="111" xr:uid="{00000000-0005-0000-0000-00006F000000}"/>
    <cellStyle name="Normal 4 2" xfId="112" xr:uid="{00000000-0005-0000-0000-000070000000}"/>
    <cellStyle name="Normal 4 2 2" xfId="113" xr:uid="{00000000-0005-0000-0000-000071000000}"/>
    <cellStyle name="Normal 4 2 3" xfId="114" xr:uid="{00000000-0005-0000-0000-000072000000}"/>
    <cellStyle name="Normal 4 3" xfId="115" xr:uid="{00000000-0005-0000-0000-000073000000}"/>
    <cellStyle name="Normal 4 4" xfId="116" xr:uid="{00000000-0005-0000-0000-000074000000}"/>
    <cellStyle name="Normal 5" xfId="117" xr:uid="{00000000-0005-0000-0000-000075000000}"/>
    <cellStyle name="Normal 5 2" xfId="118" xr:uid="{00000000-0005-0000-0000-000076000000}"/>
    <cellStyle name="Normal 5 2 2" xfId="119" xr:uid="{00000000-0005-0000-0000-000077000000}"/>
    <cellStyle name="Normal 5 2 2 2" xfId="120" xr:uid="{00000000-0005-0000-0000-000078000000}"/>
    <cellStyle name="Normal 5 2 3" xfId="121" xr:uid="{00000000-0005-0000-0000-000079000000}"/>
    <cellStyle name="Normal 5 3" xfId="122" xr:uid="{00000000-0005-0000-0000-00007A000000}"/>
    <cellStyle name="Normal 6" xfId="123" xr:uid="{00000000-0005-0000-0000-00007B000000}"/>
    <cellStyle name="Normal 6 2" xfId="124" xr:uid="{00000000-0005-0000-0000-00007C000000}"/>
    <cellStyle name="Normal 6 2 2" xfId="125" xr:uid="{00000000-0005-0000-0000-00007D000000}"/>
    <cellStyle name="Normal 6 2 2 2" xfId="126" xr:uid="{00000000-0005-0000-0000-00007E000000}"/>
    <cellStyle name="Normal 6 2 2 3" xfId="127" xr:uid="{00000000-0005-0000-0000-00007F000000}"/>
    <cellStyle name="Normal 6 2 3" xfId="128" xr:uid="{00000000-0005-0000-0000-000080000000}"/>
    <cellStyle name="Normal 6 2 3 2" xfId="129" xr:uid="{00000000-0005-0000-0000-000081000000}"/>
    <cellStyle name="Normal 6 2 4" xfId="130" xr:uid="{00000000-0005-0000-0000-000082000000}"/>
    <cellStyle name="Normal 6 2 5" xfId="131" xr:uid="{00000000-0005-0000-0000-000083000000}"/>
    <cellStyle name="Normal 6 3" xfId="132" xr:uid="{00000000-0005-0000-0000-000084000000}"/>
    <cellStyle name="Normal 6 3 2" xfId="133" xr:uid="{00000000-0005-0000-0000-000085000000}"/>
    <cellStyle name="Normal 6 3 2 2" xfId="134" xr:uid="{00000000-0005-0000-0000-000086000000}"/>
    <cellStyle name="Normal 6 3 2 3" xfId="135" xr:uid="{00000000-0005-0000-0000-000087000000}"/>
    <cellStyle name="Normal 6 3 3" xfId="136" xr:uid="{00000000-0005-0000-0000-000088000000}"/>
    <cellStyle name="Normal 6 3 3 2" xfId="137" xr:uid="{00000000-0005-0000-0000-000089000000}"/>
    <cellStyle name="Normal 6 3 4" xfId="138" xr:uid="{00000000-0005-0000-0000-00008A000000}"/>
    <cellStyle name="Normal 6 3 5" xfId="139" xr:uid="{00000000-0005-0000-0000-00008B000000}"/>
    <cellStyle name="Normal 6 4" xfId="140" xr:uid="{00000000-0005-0000-0000-00008C000000}"/>
    <cellStyle name="Normal 6 4 2" xfId="141" xr:uid="{00000000-0005-0000-0000-00008D000000}"/>
    <cellStyle name="Normal 6 4 3" xfId="142" xr:uid="{00000000-0005-0000-0000-00008E000000}"/>
    <cellStyle name="Normal 6 5" xfId="143" xr:uid="{00000000-0005-0000-0000-00008F000000}"/>
    <cellStyle name="Normal 6 5 2" xfId="144" xr:uid="{00000000-0005-0000-0000-000090000000}"/>
    <cellStyle name="Normal 6 6" xfId="145" xr:uid="{00000000-0005-0000-0000-000091000000}"/>
    <cellStyle name="Normal 6 7" xfId="146" xr:uid="{00000000-0005-0000-0000-000092000000}"/>
    <cellStyle name="Normal 7" xfId="147" xr:uid="{00000000-0005-0000-0000-000093000000}"/>
    <cellStyle name="Normal 8" xfId="148" xr:uid="{00000000-0005-0000-0000-000094000000}"/>
    <cellStyle name="Normal 8 2" xfId="149" xr:uid="{00000000-0005-0000-0000-000095000000}"/>
    <cellStyle name="Normal 8 2 2" xfId="150" xr:uid="{00000000-0005-0000-0000-000096000000}"/>
    <cellStyle name="Normal 8 3" xfId="151" xr:uid="{00000000-0005-0000-0000-000097000000}"/>
    <cellStyle name="Normal 9" xfId="152" xr:uid="{00000000-0005-0000-0000-000098000000}"/>
    <cellStyle name="Note 2" xfId="153" xr:uid="{00000000-0005-0000-0000-000099000000}"/>
    <cellStyle name="Note 2 2" xfId="154" xr:uid="{00000000-0005-0000-0000-00009A000000}"/>
    <cellStyle name="Output 2" xfId="155" xr:uid="{00000000-0005-0000-0000-00009B000000}"/>
    <cellStyle name="Output 2 2" xfId="156" xr:uid="{00000000-0005-0000-0000-00009C000000}"/>
    <cellStyle name="Per cent" xfId="196" builtinId="5"/>
    <cellStyle name="Percent 2" xfId="157" xr:uid="{00000000-0005-0000-0000-00009E000000}"/>
    <cellStyle name="Percent 2 2" xfId="158" xr:uid="{00000000-0005-0000-0000-00009F000000}"/>
    <cellStyle name="Percent 2 2 2" xfId="159" xr:uid="{00000000-0005-0000-0000-0000A0000000}"/>
    <cellStyle name="Percent 2 2 3" xfId="160" xr:uid="{00000000-0005-0000-0000-0000A1000000}"/>
    <cellStyle name="Percent 3" xfId="161" xr:uid="{00000000-0005-0000-0000-0000A2000000}"/>
    <cellStyle name="Percent 3 2" xfId="162" xr:uid="{00000000-0005-0000-0000-0000A3000000}"/>
    <cellStyle name="Percent 3 2 2" xfId="163" xr:uid="{00000000-0005-0000-0000-0000A4000000}"/>
    <cellStyle name="Percent 3 2 2 2" xfId="164" xr:uid="{00000000-0005-0000-0000-0000A5000000}"/>
    <cellStyle name="Percent 3 2 2 3" xfId="165" xr:uid="{00000000-0005-0000-0000-0000A6000000}"/>
    <cellStyle name="Percent 3 2 3" xfId="166" xr:uid="{00000000-0005-0000-0000-0000A7000000}"/>
    <cellStyle name="Percent 3 2 3 2" xfId="167" xr:uid="{00000000-0005-0000-0000-0000A8000000}"/>
    <cellStyle name="Percent 3 2 4" xfId="168" xr:uid="{00000000-0005-0000-0000-0000A9000000}"/>
    <cellStyle name="Percent 3 2 5" xfId="169" xr:uid="{00000000-0005-0000-0000-0000AA000000}"/>
    <cellStyle name="Percent 3 3" xfId="170" xr:uid="{00000000-0005-0000-0000-0000AB000000}"/>
    <cellStyle name="Percent 3 3 2" xfId="171" xr:uid="{00000000-0005-0000-0000-0000AC000000}"/>
    <cellStyle name="Percent 3 3 2 2" xfId="172" xr:uid="{00000000-0005-0000-0000-0000AD000000}"/>
    <cellStyle name="Percent 3 3 2 3" xfId="173" xr:uid="{00000000-0005-0000-0000-0000AE000000}"/>
    <cellStyle name="Percent 3 3 3" xfId="174" xr:uid="{00000000-0005-0000-0000-0000AF000000}"/>
    <cellStyle name="Percent 3 3 3 2" xfId="175" xr:uid="{00000000-0005-0000-0000-0000B0000000}"/>
    <cellStyle name="Percent 3 3 4" xfId="176" xr:uid="{00000000-0005-0000-0000-0000B1000000}"/>
    <cellStyle name="Percent 3 3 5" xfId="177" xr:uid="{00000000-0005-0000-0000-0000B2000000}"/>
    <cellStyle name="Percent 3 4" xfId="178" xr:uid="{00000000-0005-0000-0000-0000B3000000}"/>
    <cellStyle name="Percent 3 4 2" xfId="179" xr:uid="{00000000-0005-0000-0000-0000B4000000}"/>
    <cellStyle name="Percent 3 4 2 2" xfId="180" xr:uid="{00000000-0005-0000-0000-0000B5000000}"/>
    <cellStyle name="Percent 3 4 3" xfId="181" xr:uid="{00000000-0005-0000-0000-0000B6000000}"/>
    <cellStyle name="Percent 3 4 4" xfId="182" xr:uid="{00000000-0005-0000-0000-0000B7000000}"/>
    <cellStyle name="Percent 3 5" xfId="183" xr:uid="{00000000-0005-0000-0000-0000B8000000}"/>
    <cellStyle name="Percent 3 5 2" xfId="184" xr:uid="{00000000-0005-0000-0000-0000B9000000}"/>
    <cellStyle name="Percent 3 5 3" xfId="185" xr:uid="{00000000-0005-0000-0000-0000BA000000}"/>
    <cellStyle name="Percent 3 6" xfId="186" xr:uid="{00000000-0005-0000-0000-0000BB000000}"/>
    <cellStyle name="Percent 3 7" xfId="187" xr:uid="{00000000-0005-0000-0000-0000BC000000}"/>
    <cellStyle name="Percent 4" xfId="4" xr:uid="{00000000-0005-0000-0000-0000BD000000}"/>
    <cellStyle name="Percent 5" xfId="188" xr:uid="{00000000-0005-0000-0000-0000BE000000}"/>
    <cellStyle name="Percent 5 2" xfId="189" xr:uid="{00000000-0005-0000-0000-0000BF000000}"/>
    <cellStyle name="Percent 5 3" xfId="190" xr:uid="{00000000-0005-0000-0000-0000C0000000}"/>
    <cellStyle name="Percent 6" xfId="191" xr:uid="{00000000-0005-0000-0000-0000C1000000}"/>
    <cellStyle name="Title 2" xfId="192" xr:uid="{00000000-0005-0000-0000-0000C2000000}"/>
    <cellStyle name="Total 2" xfId="193" xr:uid="{00000000-0005-0000-0000-0000C3000000}"/>
    <cellStyle name="Total 2 2" xfId="194" xr:uid="{00000000-0005-0000-0000-0000C4000000}"/>
    <cellStyle name="Warning Text 2" xfId="195" xr:uid="{00000000-0005-0000-0000-0000C5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7" Type="http://schemas.openxmlformats.org/officeDocument/2006/relationships/image" Target="../media/image7.e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139700</xdr:colOff>
          <xdr:row>33</xdr:row>
          <xdr:rowOff>0</xdr:rowOff>
        </xdr:from>
        <xdr:to>
          <xdr:col>4</xdr:col>
          <xdr:colOff>2578100</xdr:colOff>
          <xdr:row>33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749300</xdr:colOff>
          <xdr:row>33</xdr:row>
          <xdr:rowOff>0</xdr:rowOff>
        </xdr:from>
        <xdr:to>
          <xdr:col>4</xdr:col>
          <xdr:colOff>1003300</xdr:colOff>
          <xdr:row>33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749300</xdr:colOff>
          <xdr:row>33</xdr:row>
          <xdr:rowOff>0</xdr:rowOff>
        </xdr:from>
        <xdr:to>
          <xdr:col>8</xdr:col>
          <xdr:colOff>139700</xdr:colOff>
          <xdr:row>33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139700</xdr:colOff>
          <xdr:row>33</xdr:row>
          <xdr:rowOff>0</xdr:rowOff>
        </xdr:from>
        <xdr:to>
          <xdr:col>4</xdr:col>
          <xdr:colOff>2755900</xdr:colOff>
          <xdr:row>33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533400</xdr:colOff>
          <xdr:row>55</xdr:row>
          <xdr:rowOff>12700</xdr:rowOff>
        </xdr:from>
        <xdr:to>
          <xdr:col>9</xdr:col>
          <xdr:colOff>520700</xdr:colOff>
          <xdr:row>59</xdr:row>
          <xdr:rowOff>101600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25400</xdr:colOff>
          <xdr:row>58</xdr:row>
          <xdr:rowOff>101600</xdr:rowOff>
        </xdr:from>
        <xdr:to>
          <xdr:col>4</xdr:col>
          <xdr:colOff>292100</xdr:colOff>
          <xdr:row>61</xdr:row>
          <xdr:rowOff>101600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63</xdr:row>
          <xdr:rowOff>0</xdr:rowOff>
        </xdr:from>
        <xdr:to>
          <xdr:col>4</xdr:col>
          <xdr:colOff>1041400</xdr:colOff>
          <xdr:row>64</xdr:row>
          <xdr:rowOff>101600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Documents%20and%20Settings/Matt%20Evans/My%20Documents/My%20Dropbox/All%20Projects/Paradigm%20Kenya/Modeling/Updated%20Project%20P%20and%20L.fixe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niel/AppData/Local/Microsoft/Windows/Temporary%20Internet%20Files/Content.Outlook/J4FVH3C6/ER%20Calculations/Darfur%20130722%20GS%202430%20ER%20Calculations_IC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niel%20Wulbern/AppData/Roaming/Microsoft/Excel/Myanmar%20Stoves%20Project%202.3%2003051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irheads-togvda/ceihd/Projects/Project%20Templates/Carbon%20Documentation/China%20Program/Carbon%20Program/Offset%20projections/Aggregate%20China%20Projectio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ouise/Dropbox/Tools%20and%20Templates/Origination/Modeling/Gold%20Standard%20VER/CAREI%20-%20ImpactC%20China%20CDM%20AMS%20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Summary"/>
      <sheetName val="Project Summary (2)"/>
      <sheetName val="Analyses"/>
      <sheetName val="PricingAssumptions"/>
      <sheetName val="Household Carbon"/>
      <sheetName val="Institutional Carbon"/>
      <sheetName val="HH Carbon Calculator"/>
      <sheetName val="Parameters"/>
      <sheetName val="Sales Record"/>
      <sheetName val="IPCC EFs"/>
      <sheetName val="Aggr Daily EFs "/>
      <sheetName val="yr1"/>
      <sheetName val="yr2"/>
      <sheetName val="yr3"/>
      <sheetName val="yr4"/>
      <sheetName val="yr5"/>
      <sheetName val="yr6"/>
      <sheetName val="yr7"/>
      <sheetName val="yr8"/>
      <sheetName val="yr9"/>
      <sheetName val="yr10"/>
    </sheetNames>
    <sheetDataSet>
      <sheetData sheetId="0"/>
      <sheetData sheetId="1" refreshError="1"/>
      <sheetData sheetId="2" refreshError="1"/>
      <sheetData sheetId="3">
        <row r="9">
          <cell r="D9">
            <v>8</v>
          </cell>
        </row>
      </sheetData>
      <sheetData sheetId="4">
        <row r="13">
          <cell r="C13">
            <v>6032.940527249998</v>
          </cell>
        </row>
      </sheetData>
      <sheetData sheetId="5" refreshError="1"/>
      <sheetData sheetId="6">
        <row r="14">
          <cell r="D14">
            <v>0.75</v>
          </cell>
          <cell r="E14">
            <v>1.7472000000000001</v>
          </cell>
          <cell r="F14">
            <v>0.40098239999999996</v>
          </cell>
          <cell r="G14">
            <v>5.4405000000000002E-2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E17">
            <v>2.5154999999999998</v>
          </cell>
          <cell r="F17">
            <v>0.16254000000000002</v>
          </cell>
          <cell r="G17">
            <v>1.1997000000000002E-2</v>
          </cell>
        </row>
        <row r="18">
          <cell r="E18">
            <v>0</v>
          </cell>
          <cell r="F18">
            <v>0</v>
          </cell>
          <cell r="G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4">
          <cell r="D24">
            <v>0.8</v>
          </cell>
          <cell r="E24">
            <v>0.8</v>
          </cell>
          <cell r="F24">
            <v>0.8</v>
          </cell>
          <cell r="G24">
            <v>0.8</v>
          </cell>
          <cell r="H24">
            <v>0.8</v>
          </cell>
          <cell r="I24">
            <v>0.8</v>
          </cell>
          <cell r="J24">
            <v>0.8</v>
          </cell>
          <cell r="K24">
            <v>0.8</v>
          </cell>
          <cell r="L24">
            <v>0.8</v>
          </cell>
          <cell r="M24">
            <v>0.8</v>
          </cell>
        </row>
        <row r="64">
          <cell r="W64">
            <v>1</v>
          </cell>
        </row>
      </sheetData>
      <sheetData sheetId="7">
        <row r="8">
          <cell r="D8">
            <v>0.75</v>
          </cell>
          <cell r="J8">
            <v>0.75</v>
          </cell>
          <cell r="P8">
            <v>0.9</v>
          </cell>
          <cell r="V8">
            <v>0</v>
          </cell>
        </row>
        <row r="9">
          <cell r="D9">
            <v>0.75</v>
          </cell>
          <cell r="J9">
            <v>0.75</v>
          </cell>
          <cell r="P9">
            <v>0.8</v>
          </cell>
          <cell r="V9">
            <v>0</v>
          </cell>
        </row>
        <row r="10">
          <cell r="D10">
            <v>0.75</v>
          </cell>
          <cell r="J10">
            <v>0.75</v>
          </cell>
          <cell r="P10">
            <v>0.8</v>
          </cell>
          <cell r="V10">
            <v>0</v>
          </cell>
        </row>
        <row r="11">
          <cell r="D11">
            <v>0.75</v>
          </cell>
          <cell r="J11">
            <v>0.75</v>
          </cell>
          <cell r="P11">
            <v>0.8</v>
          </cell>
          <cell r="V11">
            <v>0</v>
          </cell>
        </row>
        <row r="12">
          <cell r="D12">
            <v>0.75</v>
          </cell>
          <cell r="J12">
            <v>0.75</v>
          </cell>
          <cell r="P12">
            <v>0.8</v>
          </cell>
          <cell r="V12">
            <v>0</v>
          </cell>
        </row>
        <row r="13">
          <cell r="D13">
            <v>0.75</v>
          </cell>
          <cell r="J13">
            <v>0.75</v>
          </cell>
          <cell r="P13">
            <v>0.8</v>
          </cell>
          <cell r="V13">
            <v>0</v>
          </cell>
        </row>
        <row r="14">
          <cell r="D14">
            <v>0.75</v>
          </cell>
          <cell r="J14">
            <v>0.75</v>
          </cell>
          <cell r="P14">
            <v>0.8</v>
          </cell>
          <cell r="V14">
            <v>0</v>
          </cell>
        </row>
        <row r="15">
          <cell r="D15">
            <v>0.75</v>
          </cell>
          <cell r="J15">
            <v>0.75</v>
          </cell>
          <cell r="P15">
            <v>0.8</v>
          </cell>
          <cell r="V15">
            <v>0</v>
          </cell>
        </row>
        <row r="16">
          <cell r="D16">
            <v>0.75</v>
          </cell>
          <cell r="J16">
            <v>0.75</v>
          </cell>
          <cell r="P16">
            <v>0.8</v>
          </cell>
          <cell r="V16">
            <v>0</v>
          </cell>
        </row>
        <row r="17">
          <cell r="D17">
            <v>0.75</v>
          </cell>
          <cell r="J17">
            <v>0.75</v>
          </cell>
          <cell r="P17">
            <v>0.8</v>
          </cell>
          <cell r="V17">
            <v>0</v>
          </cell>
        </row>
        <row r="24">
          <cell r="D24">
            <v>1.7472000000000001</v>
          </cell>
        </row>
        <row r="25">
          <cell r="D25">
            <v>0.40098239999999996</v>
          </cell>
          <cell r="J25">
            <v>0.40098239999999996</v>
          </cell>
        </row>
        <row r="26">
          <cell r="D26">
            <v>5.4405000000000002E-2</v>
          </cell>
          <cell r="J26">
            <v>5.4405000000000002E-2</v>
          </cell>
        </row>
        <row r="27">
          <cell r="D27">
            <v>1.7472000000000001</v>
          </cell>
          <cell r="J27">
            <v>1.7472000000000001</v>
          </cell>
        </row>
        <row r="31">
          <cell r="D31">
            <v>6</v>
          </cell>
          <cell r="J31">
            <v>3.9000000000000004</v>
          </cell>
        </row>
        <row r="32">
          <cell r="D32">
            <v>6</v>
          </cell>
          <cell r="J32">
            <v>3.9000000000000004</v>
          </cell>
        </row>
        <row r="33">
          <cell r="D33">
            <v>6</v>
          </cell>
          <cell r="J33">
            <v>3.9000000000000004</v>
          </cell>
        </row>
        <row r="34">
          <cell r="D34">
            <v>6</v>
          </cell>
          <cell r="J34">
            <v>3.9000000000000004</v>
          </cell>
        </row>
        <row r="35">
          <cell r="D35">
            <v>6</v>
          </cell>
          <cell r="J35">
            <v>3.9000000000000004</v>
          </cell>
        </row>
        <row r="36">
          <cell r="D36">
            <v>6</v>
          </cell>
          <cell r="J36">
            <v>3.9000000000000004</v>
          </cell>
        </row>
        <row r="37">
          <cell r="D37">
            <v>6</v>
          </cell>
          <cell r="J37">
            <v>3.9000000000000004</v>
          </cell>
        </row>
        <row r="38">
          <cell r="D38">
            <v>6</v>
          </cell>
          <cell r="J38">
            <v>3.9000000000000004</v>
          </cell>
        </row>
        <row r="39">
          <cell r="D39">
            <v>6</v>
          </cell>
          <cell r="J39">
            <v>3.9000000000000004</v>
          </cell>
        </row>
        <row r="40">
          <cell r="D40">
            <v>6</v>
          </cell>
          <cell r="J40">
            <v>3.9000000000000004</v>
          </cell>
        </row>
        <row r="45">
          <cell r="D45">
            <v>0</v>
          </cell>
          <cell r="J45">
            <v>0</v>
          </cell>
        </row>
        <row r="46">
          <cell r="D46">
            <v>0</v>
          </cell>
          <cell r="J46">
            <v>0</v>
          </cell>
        </row>
        <row r="47">
          <cell r="D47">
            <v>0</v>
          </cell>
          <cell r="J47">
            <v>0</v>
          </cell>
        </row>
        <row r="48">
          <cell r="D48">
            <v>0</v>
          </cell>
          <cell r="J48">
            <v>0</v>
          </cell>
        </row>
        <row r="49">
          <cell r="D49">
            <v>0</v>
          </cell>
          <cell r="J49">
            <v>0</v>
          </cell>
        </row>
        <row r="50">
          <cell r="D50">
            <v>0</v>
          </cell>
          <cell r="J50">
            <v>0</v>
          </cell>
        </row>
        <row r="51">
          <cell r="D51">
            <v>0</v>
          </cell>
          <cell r="J51">
            <v>0</v>
          </cell>
        </row>
        <row r="52">
          <cell r="D52">
            <v>0</v>
          </cell>
          <cell r="J52">
            <v>0</v>
          </cell>
        </row>
        <row r="53">
          <cell r="D53">
            <v>0</v>
          </cell>
          <cell r="J53">
            <v>0</v>
          </cell>
        </row>
        <row r="54">
          <cell r="D54">
            <v>0</v>
          </cell>
          <cell r="J54">
            <v>0</v>
          </cell>
        </row>
        <row r="62">
          <cell r="D62">
            <v>0</v>
          </cell>
          <cell r="J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J64">
            <v>0</v>
          </cell>
        </row>
        <row r="68">
          <cell r="D68">
            <v>0</v>
          </cell>
          <cell r="J68">
            <v>0</v>
          </cell>
        </row>
        <row r="69">
          <cell r="D69">
            <v>0</v>
          </cell>
          <cell r="J69">
            <v>0</v>
          </cell>
        </row>
        <row r="70">
          <cell r="D70">
            <v>0</v>
          </cell>
          <cell r="J70">
            <v>0</v>
          </cell>
        </row>
        <row r="71">
          <cell r="D71">
            <v>0</v>
          </cell>
          <cell r="J71">
            <v>0</v>
          </cell>
        </row>
        <row r="72">
          <cell r="D72">
            <v>0</v>
          </cell>
          <cell r="J72">
            <v>0</v>
          </cell>
        </row>
        <row r="73">
          <cell r="D73">
            <v>0</v>
          </cell>
          <cell r="J73">
            <v>0</v>
          </cell>
        </row>
        <row r="74">
          <cell r="D74">
            <v>0</v>
          </cell>
          <cell r="J74">
            <v>0</v>
          </cell>
        </row>
        <row r="75">
          <cell r="D75">
            <v>0</v>
          </cell>
          <cell r="J75">
            <v>0</v>
          </cell>
        </row>
        <row r="76">
          <cell r="D76">
            <v>0</v>
          </cell>
          <cell r="J76">
            <v>0</v>
          </cell>
        </row>
        <row r="77">
          <cell r="D77">
            <v>0</v>
          </cell>
          <cell r="J77">
            <v>0</v>
          </cell>
        </row>
        <row r="94">
          <cell r="D94">
            <v>0</v>
          </cell>
          <cell r="J94">
            <v>0</v>
          </cell>
        </row>
        <row r="95">
          <cell r="D95">
            <v>0</v>
          </cell>
          <cell r="J95">
            <v>0</v>
          </cell>
        </row>
        <row r="96">
          <cell r="D96">
            <v>0</v>
          </cell>
          <cell r="J96">
            <v>0</v>
          </cell>
        </row>
        <row r="97">
          <cell r="D97">
            <v>0</v>
          </cell>
          <cell r="J97">
            <v>0</v>
          </cell>
        </row>
        <row r="98">
          <cell r="D98">
            <v>0</v>
          </cell>
          <cell r="J98">
            <v>0</v>
          </cell>
        </row>
        <row r="99">
          <cell r="D99">
            <v>0</v>
          </cell>
          <cell r="J99">
            <v>0</v>
          </cell>
        </row>
        <row r="100">
          <cell r="D100">
            <v>0</v>
          </cell>
          <cell r="J100">
            <v>0</v>
          </cell>
        </row>
        <row r="101">
          <cell r="D101">
            <v>0</v>
          </cell>
          <cell r="J101">
            <v>0</v>
          </cell>
        </row>
        <row r="102">
          <cell r="D102">
            <v>0</v>
          </cell>
          <cell r="J102">
            <v>0</v>
          </cell>
        </row>
        <row r="103">
          <cell r="D103">
            <v>0</v>
          </cell>
          <cell r="J103">
            <v>0</v>
          </cell>
        </row>
        <row r="110">
          <cell r="D110">
            <v>0</v>
          </cell>
        </row>
        <row r="111">
          <cell r="D111">
            <v>0</v>
          </cell>
          <cell r="J111">
            <v>0</v>
          </cell>
        </row>
        <row r="112">
          <cell r="D112">
            <v>0</v>
          </cell>
          <cell r="J112">
            <v>0</v>
          </cell>
        </row>
        <row r="113">
          <cell r="D113">
            <v>0</v>
          </cell>
          <cell r="J113">
            <v>0</v>
          </cell>
        </row>
        <row r="117">
          <cell r="D117">
            <v>0</v>
          </cell>
          <cell r="J117">
            <v>0</v>
          </cell>
        </row>
        <row r="118">
          <cell r="D118">
            <v>0</v>
          </cell>
          <cell r="J118">
            <v>0</v>
          </cell>
        </row>
        <row r="119">
          <cell r="D119">
            <v>0</v>
          </cell>
          <cell r="J119">
            <v>0</v>
          </cell>
        </row>
        <row r="120">
          <cell r="D120">
            <v>0</v>
          </cell>
          <cell r="J120">
            <v>0</v>
          </cell>
        </row>
        <row r="121">
          <cell r="D121">
            <v>0</v>
          </cell>
          <cell r="J121">
            <v>0</v>
          </cell>
        </row>
        <row r="122">
          <cell r="D122">
            <v>0</v>
          </cell>
          <cell r="J122">
            <v>0</v>
          </cell>
        </row>
        <row r="123">
          <cell r="D123">
            <v>0</v>
          </cell>
          <cell r="J123">
            <v>0</v>
          </cell>
        </row>
        <row r="124">
          <cell r="D124">
            <v>0</v>
          </cell>
          <cell r="J124">
            <v>0</v>
          </cell>
        </row>
        <row r="125">
          <cell r="D125">
            <v>0</v>
          </cell>
          <cell r="J125">
            <v>0</v>
          </cell>
        </row>
        <row r="126">
          <cell r="D126">
            <v>0</v>
          </cell>
          <cell r="J126">
            <v>0</v>
          </cell>
        </row>
        <row r="147">
          <cell r="D147">
            <v>2.5154999999999998</v>
          </cell>
        </row>
        <row r="148">
          <cell r="D148">
            <v>0.16254000000000002</v>
          </cell>
        </row>
        <row r="149">
          <cell r="D149">
            <v>1.1997000000000002E-2</v>
          </cell>
        </row>
        <row r="150">
          <cell r="D150">
            <v>2.5154999999999998</v>
          </cell>
        </row>
        <row r="154">
          <cell r="D154">
            <v>0</v>
          </cell>
          <cell r="J154">
            <v>0</v>
          </cell>
        </row>
        <row r="155">
          <cell r="D155">
            <v>0</v>
          </cell>
          <cell r="J155">
            <v>0</v>
          </cell>
        </row>
        <row r="156">
          <cell r="D156">
            <v>0</v>
          </cell>
          <cell r="J156">
            <v>0</v>
          </cell>
        </row>
        <row r="157">
          <cell r="D157">
            <v>0</v>
          </cell>
          <cell r="J157">
            <v>0</v>
          </cell>
        </row>
        <row r="158">
          <cell r="D158">
            <v>0</v>
          </cell>
          <cell r="J158">
            <v>0</v>
          </cell>
        </row>
        <row r="159">
          <cell r="D159">
            <v>0</v>
          </cell>
          <cell r="J159">
            <v>0</v>
          </cell>
        </row>
        <row r="160">
          <cell r="D160">
            <v>0</v>
          </cell>
          <cell r="J160">
            <v>0</v>
          </cell>
        </row>
        <row r="161">
          <cell r="D161">
            <v>0</v>
          </cell>
          <cell r="J161">
            <v>0</v>
          </cell>
        </row>
        <row r="162">
          <cell r="D162">
            <v>0</v>
          </cell>
          <cell r="J162">
            <v>0</v>
          </cell>
        </row>
        <row r="163">
          <cell r="D163">
            <v>0</v>
          </cell>
          <cell r="J163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91">
          <cell r="D191">
            <v>0</v>
          </cell>
          <cell r="J191">
            <v>0</v>
          </cell>
        </row>
        <row r="192">
          <cell r="D192">
            <v>0</v>
          </cell>
          <cell r="J192">
            <v>0</v>
          </cell>
        </row>
        <row r="193">
          <cell r="D193">
            <v>0</v>
          </cell>
          <cell r="J193">
            <v>0</v>
          </cell>
        </row>
        <row r="194">
          <cell r="D194">
            <v>0</v>
          </cell>
          <cell r="J194">
            <v>0</v>
          </cell>
        </row>
        <row r="195">
          <cell r="D195">
            <v>0</v>
          </cell>
          <cell r="J195">
            <v>0</v>
          </cell>
        </row>
        <row r="196">
          <cell r="D196">
            <v>0</v>
          </cell>
          <cell r="J196">
            <v>0</v>
          </cell>
        </row>
        <row r="197">
          <cell r="D197">
            <v>0</v>
          </cell>
          <cell r="J197">
            <v>0</v>
          </cell>
        </row>
        <row r="198">
          <cell r="D198">
            <v>0</v>
          </cell>
          <cell r="J198">
            <v>0</v>
          </cell>
        </row>
        <row r="199">
          <cell r="D199">
            <v>0</v>
          </cell>
          <cell r="J199">
            <v>0</v>
          </cell>
        </row>
        <row r="200">
          <cell r="D200">
            <v>0</v>
          </cell>
          <cell r="J20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8">
          <cell r="D228">
            <v>0</v>
          </cell>
          <cell r="J228">
            <v>0</v>
          </cell>
        </row>
        <row r="229">
          <cell r="D229">
            <v>0</v>
          </cell>
          <cell r="J229">
            <v>0</v>
          </cell>
        </row>
        <row r="230">
          <cell r="D230">
            <v>0</v>
          </cell>
          <cell r="J230">
            <v>0</v>
          </cell>
        </row>
        <row r="231">
          <cell r="D231">
            <v>0</v>
          </cell>
          <cell r="J231">
            <v>0</v>
          </cell>
        </row>
        <row r="232">
          <cell r="D232">
            <v>0</v>
          </cell>
          <cell r="J232">
            <v>0</v>
          </cell>
        </row>
        <row r="233">
          <cell r="D233">
            <v>0</v>
          </cell>
          <cell r="J233">
            <v>0</v>
          </cell>
        </row>
        <row r="234">
          <cell r="D234">
            <v>0</v>
          </cell>
          <cell r="J234">
            <v>0</v>
          </cell>
        </row>
        <row r="235">
          <cell r="D235">
            <v>0</v>
          </cell>
          <cell r="J235">
            <v>0</v>
          </cell>
        </row>
        <row r="236">
          <cell r="D236">
            <v>0</v>
          </cell>
          <cell r="J236">
            <v>0</v>
          </cell>
        </row>
        <row r="237">
          <cell r="D237">
            <v>0</v>
          </cell>
          <cell r="J237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ales Projections"/>
      <sheetName val="Emission Reductions Inputs"/>
      <sheetName val="ICS ER Calcs"/>
      <sheetName val="Filter Assumptions"/>
      <sheetName val="Filter Carbon Calculator"/>
      <sheetName val="Filter Financial Inputs"/>
      <sheetName val="ICS Carbon Calculator"/>
      <sheetName val="Assumption Borehole"/>
      <sheetName val="Borehole Carbon Calculator"/>
      <sheetName val="Chem Treatment Assumptions"/>
      <sheetName val="Chem Carbon Calculator"/>
      <sheetName val="Investor-Facing Analysis"/>
      <sheetName val="Partner-Facing Analysis"/>
      <sheetName val="Tables for Prelim Feasibility"/>
      <sheetName val="Reference"/>
      <sheetName val="NCV Values"/>
      <sheetName val="EF Values"/>
      <sheetName val="GWP Values"/>
      <sheetName val="Tables for PIN"/>
      <sheetName val="Guidance"/>
      <sheetName val="KC"/>
      <sheetName val="Summary KC"/>
    </sheetNames>
    <sheetDataSet>
      <sheetData sheetId="0"/>
      <sheetData sheetId="1"/>
      <sheetData sheetId="2"/>
      <sheetData sheetId="3">
        <row r="30">
          <cell r="C30" t="str">
            <v>Age 0 - 1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OW LIFE Trust"/>
      <sheetName val="Costs"/>
      <sheetName val="Microfinance"/>
      <sheetName val="Baseline"/>
      <sheetName val="Loan Schedule"/>
      <sheetName val="Stoves"/>
    </sheetNames>
    <sheetDataSet>
      <sheetData sheetId="0" refreshError="1">
        <row r="17">
          <cell r="O17">
            <v>0.1</v>
          </cell>
        </row>
        <row r="21">
          <cell r="O21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ngchang Stove"/>
      <sheetName val="Shengchang Boiler"/>
    </sheetNames>
    <sheetDataSet>
      <sheetData sheetId="0" refreshError="1"/>
      <sheetData sheetId="1" refreshError="1">
        <row r="14">
          <cell r="H14">
            <v>0</v>
          </cell>
          <cell r="I14">
            <v>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ference"/>
      <sheetName val="PricingAssumptions"/>
      <sheetName val="Project Summary"/>
    </sheetNames>
    <sheetDataSet>
      <sheetData sheetId="0">
        <row r="15">
          <cell r="D15">
            <v>2009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S66"/>
  <sheetViews>
    <sheetView showGridLines="0" tabSelected="1" topLeftCell="B1" zoomScale="122" zoomScaleNormal="122" workbookViewId="0">
      <selection activeCell="H2" sqref="H2"/>
    </sheetView>
  </sheetViews>
  <sheetFormatPr baseColWidth="10" defaultColWidth="9.1640625" defaultRowHeight="15" outlineLevelRow="1" x14ac:dyDescent="0.2"/>
  <cols>
    <col min="1" max="1" width="4.1640625" customWidth="1"/>
    <col min="3" max="3" width="17.1640625" customWidth="1"/>
    <col min="4" max="4" width="11" customWidth="1"/>
    <col min="5" max="5" width="56.5" customWidth="1"/>
    <col min="6" max="6" width="9.83203125" bestFit="1" customWidth="1"/>
    <col min="7" max="7" width="10" bestFit="1" customWidth="1"/>
    <col min="8" max="8" width="9.1640625" customWidth="1"/>
    <col min="12" max="12" width="9.1640625" style="27"/>
  </cols>
  <sheetData>
    <row r="1" spans="2:19" ht="16" thickBot="1" x14ac:dyDescent="0.25"/>
    <row r="2" spans="2:19" ht="20" thickBot="1" x14ac:dyDescent="0.3">
      <c r="B2" s="115" t="s">
        <v>68</v>
      </c>
      <c r="C2" s="116"/>
      <c r="D2" s="116"/>
      <c r="E2" s="117"/>
      <c r="F2" s="75"/>
      <c r="G2" s="75"/>
      <c r="H2" s="75"/>
      <c r="I2" s="75"/>
      <c r="J2" s="75"/>
      <c r="K2" s="75"/>
      <c r="L2" s="76"/>
      <c r="M2" s="75"/>
      <c r="N2" s="75"/>
      <c r="O2" s="75"/>
      <c r="P2" s="75"/>
      <c r="Q2" s="75"/>
      <c r="R2" s="75"/>
      <c r="S2" s="77"/>
    </row>
    <row r="3" spans="2:19" x14ac:dyDescent="0.2">
      <c r="B3" s="78"/>
      <c r="C3" s="79"/>
      <c r="D3" s="80"/>
      <c r="E3" s="80"/>
      <c r="F3" s="58"/>
      <c r="G3" s="80"/>
      <c r="H3" s="80"/>
      <c r="I3" s="80"/>
      <c r="J3" s="80"/>
      <c r="K3" s="80"/>
      <c r="O3" s="1"/>
      <c r="S3" s="81"/>
    </row>
    <row r="4" spans="2:19" x14ac:dyDescent="0.2">
      <c r="B4" s="78"/>
      <c r="C4" s="29" t="s">
        <v>0</v>
      </c>
      <c r="D4" s="15" t="s">
        <v>1</v>
      </c>
      <c r="E4" s="25" t="s">
        <v>2</v>
      </c>
      <c r="F4" s="59"/>
      <c r="G4" s="57"/>
      <c r="H4" s="26"/>
      <c r="I4" s="26"/>
      <c r="J4" s="26"/>
      <c r="K4" s="80"/>
      <c r="O4" s="82"/>
      <c r="S4" s="81"/>
    </row>
    <row r="5" spans="2:19" ht="16" outlineLevel="1" thickBot="1" x14ac:dyDescent="0.25">
      <c r="B5" s="78"/>
      <c r="C5" s="31"/>
      <c r="D5" s="20"/>
      <c r="E5" s="32"/>
      <c r="F5" s="47">
        <v>2021</v>
      </c>
      <c r="G5" s="2">
        <f>+F5+1</f>
        <v>2022</v>
      </c>
      <c r="H5" s="2">
        <f t="shared" ref="H5:J5" si="0">+G5+1</f>
        <v>2023</v>
      </c>
      <c r="I5" s="2">
        <f t="shared" si="0"/>
        <v>2024</v>
      </c>
      <c r="J5" s="2">
        <f t="shared" si="0"/>
        <v>2025</v>
      </c>
      <c r="K5" s="80"/>
      <c r="L5" s="83" t="s">
        <v>56</v>
      </c>
      <c r="N5" s="3"/>
      <c r="S5" s="81"/>
    </row>
    <row r="6" spans="2:19" ht="16" x14ac:dyDescent="0.25">
      <c r="B6" s="78"/>
      <c r="C6" s="33" t="s">
        <v>41</v>
      </c>
      <c r="D6" s="84" t="s">
        <v>3</v>
      </c>
      <c r="E6" s="34" t="s">
        <v>29</v>
      </c>
      <c r="F6" s="61">
        <v>1786</v>
      </c>
      <c r="G6" s="61">
        <v>1786</v>
      </c>
      <c r="H6" s="61">
        <v>1786</v>
      </c>
      <c r="I6" s="61">
        <v>1786</v>
      </c>
      <c r="J6" s="61">
        <v>1786</v>
      </c>
      <c r="K6" s="80"/>
      <c r="L6" s="27" t="s">
        <v>58</v>
      </c>
      <c r="N6" s="3"/>
      <c r="S6" s="81"/>
    </row>
    <row r="7" spans="2:19" ht="31" x14ac:dyDescent="0.25">
      <c r="B7" s="78"/>
      <c r="C7" s="33" t="s">
        <v>30</v>
      </c>
      <c r="D7" s="85" t="s">
        <v>4</v>
      </c>
      <c r="E7" s="34" t="s">
        <v>35</v>
      </c>
      <c r="F7" s="62">
        <v>100</v>
      </c>
      <c r="G7" s="62">
        <v>100</v>
      </c>
      <c r="H7" s="62">
        <v>100</v>
      </c>
      <c r="I7" s="62">
        <v>100</v>
      </c>
      <c r="J7" s="62">
        <v>100</v>
      </c>
      <c r="K7" s="80"/>
      <c r="L7" s="86" t="s">
        <v>65</v>
      </c>
      <c r="S7" s="81"/>
    </row>
    <row r="8" spans="2:19" ht="16" x14ac:dyDescent="0.25">
      <c r="B8" s="78"/>
      <c r="C8" s="35" t="s">
        <v>40</v>
      </c>
      <c r="D8" s="4" t="s">
        <v>26</v>
      </c>
      <c r="E8" s="36" t="s">
        <v>27</v>
      </c>
      <c r="F8" s="48">
        <v>4.22</v>
      </c>
      <c r="G8" s="4">
        <f>+F8</f>
        <v>4.22</v>
      </c>
      <c r="H8" s="4">
        <f t="shared" ref="H8:J8" si="1">+G8</f>
        <v>4.22</v>
      </c>
      <c r="I8" s="4">
        <f t="shared" si="1"/>
        <v>4.22</v>
      </c>
      <c r="J8" s="4">
        <f t="shared" si="1"/>
        <v>4.22</v>
      </c>
      <c r="K8" s="80"/>
      <c r="L8" s="27" t="s">
        <v>63</v>
      </c>
      <c r="S8" s="81"/>
    </row>
    <row r="9" spans="2:19" ht="16" x14ac:dyDescent="0.25">
      <c r="B9" s="78"/>
      <c r="C9" s="33" t="s">
        <v>42</v>
      </c>
      <c r="D9" s="87" t="s">
        <v>4</v>
      </c>
      <c r="E9" s="37" t="s">
        <v>5</v>
      </c>
      <c r="F9" s="63">
        <v>10</v>
      </c>
      <c r="G9" s="88">
        <f>+F9</f>
        <v>10</v>
      </c>
      <c r="H9" s="88">
        <f t="shared" ref="H9:J9" si="2">+G9</f>
        <v>10</v>
      </c>
      <c r="I9" s="88">
        <f t="shared" si="2"/>
        <v>10</v>
      </c>
      <c r="J9" s="88">
        <f t="shared" si="2"/>
        <v>10</v>
      </c>
      <c r="K9" s="80"/>
      <c r="L9" s="27" t="s">
        <v>55</v>
      </c>
      <c r="N9" s="89"/>
      <c r="O9" s="89"/>
      <c r="S9" s="81"/>
    </row>
    <row r="10" spans="2:19" ht="16" x14ac:dyDescent="0.25">
      <c r="B10" s="78"/>
      <c r="C10" s="33" t="s">
        <v>43</v>
      </c>
      <c r="D10" s="87" t="s">
        <v>4</v>
      </c>
      <c r="E10" s="37" t="s">
        <v>6</v>
      </c>
      <c r="F10" s="64">
        <f>+F12*F14</f>
        <v>29.402999999999999</v>
      </c>
      <c r="G10" s="64">
        <f>+G12*G14</f>
        <v>29.105999999999998</v>
      </c>
      <c r="H10" s="64">
        <f>+H12*H14</f>
        <v>28.808999999999997</v>
      </c>
      <c r="I10" s="64">
        <f>+I12*I14</f>
        <v>28.511999999999997</v>
      </c>
      <c r="J10" s="64">
        <f>+J12*J14</f>
        <v>28.214999999999996</v>
      </c>
      <c r="K10" s="80"/>
      <c r="M10" s="5"/>
      <c r="N10" s="89"/>
      <c r="S10" s="81"/>
    </row>
    <row r="11" spans="2:19" s="24" customFormat="1" ht="16" x14ac:dyDescent="0.25">
      <c r="B11" s="90"/>
      <c r="C11" s="29" t="s">
        <v>49</v>
      </c>
      <c r="D11" s="23" t="s">
        <v>26</v>
      </c>
      <c r="E11" s="38" t="s">
        <v>28</v>
      </c>
      <c r="F11" s="49">
        <f>F8*(1-(F9/100)/(F13/100))</f>
        <v>2.6931620235596161</v>
      </c>
      <c r="G11" s="49">
        <f t="shared" ref="G11:J11" si="3">G8*(1-(G9/100)/(G10/100))</f>
        <v>2.7701271215556926</v>
      </c>
      <c r="H11" s="49">
        <f t="shared" si="3"/>
        <v>2.7551799784789472</v>
      </c>
      <c r="I11" s="49">
        <f t="shared" si="3"/>
        <v>2.7399214365881028</v>
      </c>
      <c r="J11" s="49">
        <f t="shared" si="3"/>
        <v>2.7243416622363985</v>
      </c>
      <c r="K11" s="91"/>
      <c r="L11" s="92"/>
      <c r="S11" s="93"/>
    </row>
    <row r="12" spans="2:19" ht="31" x14ac:dyDescent="0.25">
      <c r="B12" s="78"/>
      <c r="C12" s="33" t="s">
        <v>44</v>
      </c>
      <c r="D12" s="94" t="s">
        <v>4</v>
      </c>
      <c r="E12" s="37" t="s">
        <v>25</v>
      </c>
      <c r="F12" s="63">
        <v>29.7</v>
      </c>
      <c r="G12" s="88">
        <f>+F12</f>
        <v>29.7</v>
      </c>
      <c r="H12" s="88">
        <f t="shared" ref="H12:J12" si="4">+G12</f>
        <v>29.7</v>
      </c>
      <c r="I12" s="88">
        <f t="shared" si="4"/>
        <v>29.7</v>
      </c>
      <c r="J12" s="88">
        <f t="shared" si="4"/>
        <v>29.7</v>
      </c>
      <c r="K12" s="80"/>
      <c r="L12" s="27" t="s">
        <v>54</v>
      </c>
      <c r="N12" s="89"/>
      <c r="O12" s="89"/>
      <c r="S12" s="81"/>
    </row>
    <row r="13" spans="2:19" ht="16" x14ac:dyDescent="0.25">
      <c r="B13" s="78"/>
      <c r="C13" s="122" t="s">
        <v>43</v>
      </c>
      <c r="D13" s="123" t="s">
        <v>4</v>
      </c>
      <c r="E13" s="124" t="s">
        <v>6</v>
      </c>
      <c r="F13" s="125">
        <f>F14*F12^(G5-$F$5)*0.94</f>
        <v>27.638819999999996</v>
      </c>
      <c r="G13" s="125">
        <f>G14*G12^(G5-$F$5)*0.94</f>
        <v>27.359639999999995</v>
      </c>
      <c r="H13" s="125">
        <f>H14*H12^(G5-$F$5)*0.94</f>
        <v>27.080459999999995</v>
      </c>
      <c r="I13" s="125">
        <f>I14*I12^(G5-$F$5)*0.94</f>
        <v>26.801279999999995</v>
      </c>
      <c r="J13" s="125">
        <f>J14*J12^(G5-$F$5)*0.94</f>
        <v>26.522099999999995</v>
      </c>
      <c r="K13" s="80"/>
      <c r="N13" s="89"/>
      <c r="O13" s="89"/>
      <c r="S13" s="81"/>
    </row>
    <row r="14" spans="2:19" ht="31" x14ac:dyDescent="0.25">
      <c r="B14" s="78"/>
      <c r="C14" s="39" t="s">
        <v>45</v>
      </c>
      <c r="D14" s="21" t="s">
        <v>3</v>
      </c>
      <c r="E14" s="40" t="s">
        <v>24</v>
      </c>
      <c r="F14" s="50">
        <v>0.99</v>
      </c>
      <c r="G14" s="16">
        <v>0.98</v>
      </c>
      <c r="H14" s="16">
        <v>0.97</v>
      </c>
      <c r="I14" s="16">
        <v>0.96</v>
      </c>
      <c r="J14" s="16">
        <v>0.95</v>
      </c>
      <c r="K14" s="80"/>
      <c r="M14" s="5"/>
      <c r="N14" s="89"/>
      <c r="S14" s="81"/>
    </row>
    <row r="15" spans="2:19" ht="31" x14ac:dyDescent="0.25">
      <c r="B15" s="78"/>
      <c r="C15" s="33" t="s">
        <v>46</v>
      </c>
      <c r="D15" s="87" t="s">
        <v>3</v>
      </c>
      <c r="E15" s="37" t="s">
        <v>7</v>
      </c>
      <c r="F15" s="51">
        <v>0.88</v>
      </c>
      <c r="G15" s="95">
        <f>+F15</f>
        <v>0.88</v>
      </c>
      <c r="H15" s="95">
        <f t="shared" ref="H15:J17" si="5">+G15</f>
        <v>0.88</v>
      </c>
      <c r="I15" s="95">
        <f t="shared" si="5"/>
        <v>0.88</v>
      </c>
      <c r="J15" s="95">
        <f t="shared" si="5"/>
        <v>0.88</v>
      </c>
      <c r="K15" s="80"/>
      <c r="L15" t="s">
        <v>67</v>
      </c>
      <c r="S15" s="81"/>
    </row>
    <row r="16" spans="2:19" ht="16" x14ac:dyDescent="0.25">
      <c r="B16" s="78"/>
      <c r="C16" s="33" t="s">
        <v>47</v>
      </c>
      <c r="D16" s="88" t="s">
        <v>32</v>
      </c>
      <c r="E16" s="37" t="s">
        <v>33</v>
      </c>
      <c r="F16" s="52">
        <v>1.7470000000000001</v>
      </c>
      <c r="G16" s="95">
        <f>+F16</f>
        <v>1.7470000000000001</v>
      </c>
      <c r="H16" s="95">
        <f t="shared" si="5"/>
        <v>1.7470000000000001</v>
      </c>
      <c r="I16" s="95">
        <f t="shared" si="5"/>
        <v>1.7470000000000001</v>
      </c>
      <c r="J16" s="95">
        <f t="shared" si="5"/>
        <v>1.7470000000000001</v>
      </c>
      <c r="K16" s="80"/>
      <c r="L16" s="27" t="s">
        <v>55</v>
      </c>
      <c r="S16" s="81"/>
    </row>
    <row r="17" spans="2:19" ht="16" x14ac:dyDescent="0.25">
      <c r="B17" s="78"/>
      <c r="C17" s="33" t="s">
        <v>48</v>
      </c>
      <c r="D17" s="88" t="s">
        <v>31</v>
      </c>
      <c r="E17" s="37" t="s">
        <v>34</v>
      </c>
      <c r="F17" s="52">
        <v>0.57999999999999996</v>
      </c>
      <c r="G17" s="95">
        <f>+F17</f>
        <v>0.57999999999999996</v>
      </c>
      <c r="H17" s="95">
        <f t="shared" si="5"/>
        <v>0.57999999999999996</v>
      </c>
      <c r="I17" s="95">
        <f t="shared" si="5"/>
        <v>0.57999999999999996</v>
      </c>
      <c r="J17" s="95">
        <f t="shared" si="5"/>
        <v>0.57999999999999996</v>
      </c>
      <c r="K17" s="80"/>
      <c r="L17" s="27" t="s">
        <v>55</v>
      </c>
      <c r="S17" s="81"/>
    </row>
    <row r="18" spans="2:19" s="17" customFormat="1" ht="16" x14ac:dyDescent="0.25">
      <c r="B18" s="96"/>
      <c r="C18" s="41" t="s">
        <v>36</v>
      </c>
      <c r="D18" s="18" t="s">
        <v>4</v>
      </c>
      <c r="E18" s="42" t="s">
        <v>37</v>
      </c>
      <c r="F18" s="66">
        <f>F19*F20</f>
        <v>2.25</v>
      </c>
      <c r="G18" s="66">
        <f t="shared" ref="G18:J18" si="6">G19*G20</f>
        <v>2.25</v>
      </c>
      <c r="H18" s="66">
        <f t="shared" si="6"/>
        <v>2.25</v>
      </c>
      <c r="I18" s="66">
        <f t="shared" si="6"/>
        <v>2.25</v>
      </c>
      <c r="J18" s="66">
        <f t="shared" si="6"/>
        <v>2.25</v>
      </c>
      <c r="K18" s="94"/>
      <c r="L18" s="86" t="s">
        <v>65</v>
      </c>
      <c r="S18" s="97"/>
    </row>
    <row r="19" spans="2:19" outlineLevel="1" x14ac:dyDescent="0.2">
      <c r="B19" s="78"/>
      <c r="C19" s="33"/>
      <c r="D19" s="94" t="s">
        <v>4</v>
      </c>
      <c r="E19" s="37" t="s">
        <v>38</v>
      </c>
      <c r="F19" s="51">
        <v>2.5</v>
      </c>
      <c r="G19" s="51">
        <v>2.5</v>
      </c>
      <c r="H19" s="51">
        <v>2.5</v>
      </c>
      <c r="I19" s="51">
        <v>2.5</v>
      </c>
      <c r="J19" s="51">
        <v>2.5</v>
      </c>
      <c r="K19" s="80"/>
      <c r="L19" s="86" t="s">
        <v>65</v>
      </c>
      <c r="N19" s="89"/>
      <c r="O19" s="89"/>
      <c r="S19" s="81"/>
    </row>
    <row r="20" spans="2:19" outlineLevel="1" x14ac:dyDescent="0.2">
      <c r="B20" s="78"/>
      <c r="C20" s="39"/>
      <c r="D20" s="22" t="s">
        <v>4</v>
      </c>
      <c r="E20" s="40" t="s">
        <v>39</v>
      </c>
      <c r="F20" s="65">
        <v>0.9</v>
      </c>
      <c r="G20" s="65">
        <v>0.9</v>
      </c>
      <c r="H20" s="65">
        <v>0.9</v>
      </c>
      <c r="I20" s="65">
        <v>0.9</v>
      </c>
      <c r="J20" s="65">
        <v>0.9</v>
      </c>
      <c r="K20" s="80"/>
      <c r="L20" s="86" t="s">
        <v>65</v>
      </c>
      <c r="M20" s="5"/>
      <c r="N20" s="89"/>
      <c r="S20" s="81"/>
    </row>
    <row r="21" spans="2:19" outlineLevel="1" collapsed="1" x14ac:dyDescent="0.2">
      <c r="B21" s="78"/>
      <c r="C21" s="33" t="s">
        <v>23</v>
      </c>
      <c r="D21" s="87" t="s">
        <v>3</v>
      </c>
      <c r="E21" s="37" t="s">
        <v>51</v>
      </c>
      <c r="F21" s="53"/>
      <c r="G21" s="98"/>
      <c r="H21" s="98"/>
      <c r="I21" s="98"/>
      <c r="J21" s="98"/>
      <c r="K21" s="80"/>
      <c r="M21" s="5"/>
      <c r="N21" s="89"/>
      <c r="S21" s="81"/>
    </row>
    <row r="22" spans="2:19" outlineLevel="1" x14ac:dyDescent="0.2">
      <c r="B22" s="78"/>
      <c r="C22" s="33" t="s">
        <v>50</v>
      </c>
      <c r="D22" s="87" t="s">
        <v>3</v>
      </c>
      <c r="E22" s="37" t="s">
        <v>52</v>
      </c>
      <c r="F22" s="54"/>
      <c r="G22" s="7"/>
      <c r="H22" s="7"/>
      <c r="I22" s="7"/>
      <c r="J22" s="7"/>
      <c r="K22" s="80"/>
      <c r="S22" s="81"/>
    </row>
    <row r="23" spans="2:19" s="17" customFormat="1" ht="16" x14ac:dyDescent="0.25">
      <c r="B23" s="96"/>
      <c r="C23" s="29"/>
      <c r="D23" s="9" t="s">
        <v>9</v>
      </c>
      <c r="E23" s="30" t="s">
        <v>62</v>
      </c>
      <c r="F23" s="55">
        <f>F6*(F7/100)*F11*(F15*F16+F17)*(1-(F18/100))</f>
        <v>9955.3241818832066</v>
      </c>
      <c r="G23" s="55">
        <f>G6*(G7/100)*G11*G15*(G16+G17)*(1-(G18/100))</f>
        <v>9903.2325054366302</v>
      </c>
      <c r="H23" s="55">
        <f>H6*(H7/100)*H11*H15*(H16+H17)*(1-(H18/100))</f>
        <v>9849.7963176064095</v>
      </c>
      <c r="I23" s="55">
        <f>I6*(I7/100)*I11*I15*(I16+I17)*(1-(I18/100))</f>
        <v>9795.2468758630621</v>
      </c>
      <c r="J23" s="55">
        <f>J6*(J7/100)*J11*J15*(J16+J17)*(1-(J18/100))</f>
        <v>9739.5490248198494</v>
      </c>
      <c r="K23" s="94"/>
      <c r="L23" s="99"/>
      <c r="M23" s="100"/>
      <c r="N23" s="100"/>
      <c r="O23" s="1"/>
      <c r="S23" s="97"/>
    </row>
    <row r="24" spans="2:19" s="17" customFormat="1" ht="16" thickBot="1" x14ac:dyDescent="0.25">
      <c r="B24" s="96"/>
      <c r="C24" s="67"/>
      <c r="D24" s="101" t="s">
        <v>3</v>
      </c>
      <c r="E24" s="68" t="s">
        <v>59</v>
      </c>
      <c r="F24" s="69">
        <v>0.95</v>
      </c>
      <c r="G24" s="102">
        <v>0.95</v>
      </c>
      <c r="H24" s="102">
        <v>0.95</v>
      </c>
      <c r="I24" s="102">
        <v>0.95</v>
      </c>
      <c r="J24" s="102">
        <v>0.95</v>
      </c>
      <c r="K24" s="94"/>
      <c r="L24" s="99"/>
      <c r="M24" s="100"/>
      <c r="N24" s="100"/>
      <c r="O24" s="1"/>
      <c r="S24" s="97"/>
    </row>
    <row r="25" spans="2:19" s="17" customFormat="1" ht="35" thickBot="1" x14ac:dyDescent="0.25">
      <c r="B25" s="96"/>
      <c r="C25" s="70" t="s">
        <v>60</v>
      </c>
      <c r="D25" s="103" t="s">
        <v>61</v>
      </c>
      <c r="E25" s="104" t="s">
        <v>53</v>
      </c>
      <c r="F25" s="71">
        <f>F23*F24</f>
        <v>9457.5579727890454</v>
      </c>
      <c r="G25" s="71">
        <f>G23*G24</f>
        <v>9408.0708801647979</v>
      </c>
      <c r="H25" s="71">
        <f>H23*H24</f>
        <v>9357.3065017260888</v>
      </c>
      <c r="I25" s="71">
        <f>I23*I24</f>
        <v>9305.4845320699078</v>
      </c>
      <c r="J25" s="71">
        <f>J23*J24</f>
        <v>9252.5715735788563</v>
      </c>
      <c r="K25" s="94"/>
      <c r="L25" s="99" t="s">
        <v>66</v>
      </c>
      <c r="M25" s="100"/>
      <c r="N25" s="100"/>
      <c r="O25" s="1"/>
      <c r="S25" s="97"/>
    </row>
    <row r="26" spans="2:19" ht="16" outlineLevel="1" x14ac:dyDescent="0.25">
      <c r="B26" s="78"/>
      <c r="C26" s="33" t="s">
        <v>8</v>
      </c>
      <c r="D26" s="88" t="s">
        <v>9</v>
      </c>
      <c r="E26" s="43" t="s">
        <v>10</v>
      </c>
      <c r="F26" s="53">
        <f>F25</f>
        <v>9457.5579727890454</v>
      </c>
      <c r="G26" s="53">
        <f>G25+F26</f>
        <v>18865.628852953843</v>
      </c>
      <c r="H26" s="53">
        <f>H25+G26</f>
        <v>28222.935354679932</v>
      </c>
      <c r="I26" s="53">
        <f>I25+H26</f>
        <v>37528.419886749842</v>
      </c>
      <c r="J26" s="53">
        <f>J25+I26</f>
        <v>46780.991460328696</v>
      </c>
      <c r="K26" s="80"/>
      <c r="M26" s="105"/>
      <c r="N26" s="105"/>
      <c r="S26" s="81"/>
    </row>
    <row r="27" spans="2:19" ht="16" outlineLevel="1" x14ac:dyDescent="0.25">
      <c r="B27" s="78"/>
      <c r="C27" s="39" t="s">
        <v>11</v>
      </c>
      <c r="D27" s="6" t="s">
        <v>12</v>
      </c>
      <c r="E27" s="44" t="s">
        <v>13</v>
      </c>
      <c r="F27" s="54">
        <f>AVERAGE(F25:J25)</f>
        <v>9356.1982920657392</v>
      </c>
      <c r="G27" s="7"/>
      <c r="H27" s="7"/>
      <c r="I27" s="7"/>
      <c r="J27" s="7"/>
      <c r="K27" s="80"/>
      <c r="M27" s="28"/>
      <c r="N27" s="28"/>
      <c r="S27" s="81"/>
    </row>
    <row r="28" spans="2:19" s="1" customFormat="1" x14ac:dyDescent="0.2">
      <c r="B28" s="106"/>
      <c r="C28" s="45"/>
      <c r="D28" s="15" t="s">
        <v>14</v>
      </c>
      <c r="E28" s="46" t="s">
        <v>57</v>
      </c>
      <c r="F28" s="56">
        <f>F23/F6</f>
        <v>5.5740896875045953</v>
      </c>
      <c r="G28" s="60">
        <f>G23/G6</f>
        <v>5.5449230153620546</v>
      </c>
      <c r="H28" s="60">
        <f>H23/H6</f>
        <v>5.5150035372936221</v>
      </c>
      <c r="I28" s="60">
        <f>I23/I6</f>
        <v>5.4844607367654321</v>
      </c>
      <c r="J28" s="60">
        <f>J23/J6</f>
        <v>5.4532749299103296</v>
      </c>
      <c r="K28" s="107"/>
      <c r="L28" s="83"/>
      <c r="M28" s="28"/>
      <c r="N28" s="28"/>
      <c r="O28"/>
      <c r="S28" s="108"/>
    </row>
    <row r="29" spans="2:19" outlineLevel="1" x14ac:dyDescent="0.2">
      <c r="B29" s="78"/>
      <c r="C29" s="8"/>
      <c r="D29" s="9" t="s">
        <v>15</v>
      </c>
      <c r="E29" s="9" t="s">
        <v>16</v>
      </c>
      <c r="F29" s="10">
        <f>(F11*1000)/F31</f>
        <v>13.775764826391898</v>
      </c>
      <c r="G29" s="10">
        <f>(G11*1000)/G31</f>
        <v>14.169448192100729</v>
      </c>
      <c r="H29" s="10">
        <f>(H11*1000)/H31</f>
        <v>14.092992217283618</v>
      </c>
      <c r="I29" s="10">
        <f>(I11*1000)/I31</f>
        <v>14.014943409657816</v>
      </c>
      <c r="J29" s="10">
        <f>(J11*1000)/J31</f>
        <v>13.935251469239889</v>
      </c>
      <c r="K29" s="80"/>
      <c r="S29" s="81"/>
    </row>
    <row r="30" spans="2:19" outlineLevel="1" x14ac:dyDescent="0.2">
      <c r="B30" s="78"/>
      <c r="C30" s="8"/>
      <c r="D30" s="9" t="s">
        <v>15</v>
      </c>
      <c r="E30" s="9" t="s">
        <v>17</v>
      </c>
      <c r="F30" s="11">
        <f t="shared" ref="F30:J30" si="7">+F29*$F$6</f>
        <v>24603.515979935928</v>
      </c>
      <c r="G30" s="11">
        <f t="shared" si="7"/>
        <v>25306.634471091904</v>
      </c>
      <c r="H30" s="11">
        <f t="shared" si="7"/>
        <v>25170.08410006854</v>
      </c>
      <c r="I30" s="11">
        <f t="shared" si="7"/>
        <v>25030.688929648859</v>
      </c>
      <c r="J30" s="11">
        <f t="shared" si="7"/>
        <v>24888.359124062441</v>
      </c>
      <c r="K30" s="80"/>
      <c r="S30" s="81"/>
    </row>
    <row r="31" spans="2:19" outlineLevel="1" x14ac:dyDescent="0.2">
      <c r="B31" s="78"/>
      <c r="C31" s="8"/>
      <c r="D31" s="9" t="s">
        <v>18</v>
      </c>
      <c r="E31" s="9" t="s">
        <v>19</v>
      </c>
      <c r="F31" s="19">
        <v>195.5</v>
      </c>
      <c r="G31" s="19">
        <v>195.5</v>
      </c>
      <c r="H31" s="19">
        <v>195.5</v>
      </c>
      <c r="I31" s="19">
        <v>195.5</v>
      </c>
      <c r="J31" s="19">
        <v>195.5</v>
      </c>
      <c r="K31" s="80"/>
      <c r="S31" s="81"/>
    </row>
    <row r="32" spans="2:19" ht="16" thickBot="1" x14ac:dyDescent="0.25">
      <c r="B32" s="109"/>
      <c r="C32" s="110"/>
      <c r="D32" s="111"/>
      <c r="E32" s="111"/>
      <c r="F32" s="111"/>
      <c r="G32" s="111"/>
      <c r="H32" s="111"/>
      <c r="I32" s="111"/>
      <c r="J32" s="111"/>
      <c r="K32" s="111"/>
      <c r="L32" s="112"/>
      <c r="M32" s="113"/>
      <c r="N32" s="113"/>
      <c r="O32" s="113"/>
      <c r="P32" s="113"/>
      <c r="Q32" s="113"/>
      <c r="R32" s="113"/>
      <c r="S32" s="114"/>
    </row>
    <row r="34" spans="2:14" hidden="1" outlineLevel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M34">
        <v>0.85</v>
      </c>
      <c r="N34">
        <v>4.5999999999999996</v>
      </c>
    </row>
    <row r="35" spans="2:14" ht="16" hidden="1" outlineLevel="1" x14ac:dyDescent="0.2">
      <c r="B35" s="12"/>
      <c r="C35" s="13" t="s">
        <v>22</v>
      </c>
      <c r="D35" s="12"/>
      <c r="E35" s="12"/>
      <c r="F35" s="12"/>
      <c r="G35" s="12"/>
      <c r="H35" s="12"/>
      <c r="I35" s="12"/>
      <c r="J35" s="13"/>
      <c r="K35" s="12"/>
      <c r="M35" t="e">
        <f>+M34/M33</f>
        <v>#DIV/0!</v>
      </c>
      <c r="N35" t="e">
        <f>+N34/N33</f>
        <v>#DIV/0!</v>
      </c>
    </row>
    <row r="36" spans="2:14" hidden="1" outlineLevel="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4" hidden="1" outlineLevel="1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4" hidden="1" outlineLevel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4" hidden="1" outlineLevel="1" x14ac:dyDescent="0.2">
      <c r="B39" s="12"/>
      <c r="C39" s="14"/>
      <c r="D39" s="12"/>
      <c r="E39" s="12"/>
      <c r="F39" s="12"/>
      <c r="G39" s="12"/>
      <c r="H39" s="12"/>
      <c r="I39" s="12"/>
      <c r="J39" s="12"/>
      <c r="K39" s="12"/>
    </row>
    <row r="40" spans="2:14" hidden="1" outlineLevel="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4" hidden="1" outlineLevel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4" hidden="1" outlineLevel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4" hidden="1" outlineLevel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4" hidden="1" outlineLevel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4" hidden="1" outlineLevel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2:14" hidden="1" outlineLevel="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2:14" hidden="1" outlineLevel="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2:14" hidden="1" outlineLevel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hidden="1" outlineLevel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hidden="1" outlineLevel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collapsed="1" x14ac:dyDescent="0.2"/>
    <row r="52" spans="2:11" x14ac:dyDescent="0.2">
      <c r="B52" s="1" t="s">
        <v>21</v>
      </c>
      <c r="G52" s="28"/>
    </row>
    <row r="53" spans="2:1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6" x14ac:dyDescent="0.2">
      <c r="B54" s="12"/>
      <c r="C54" s="13" t="s">
        <v>20</v>
      </c>
      <c r="D54" s="12"/>
      <c r="E54" s="12"/>
      <c r="F54" s="12"/>
      <c r="G54" s="12"/>
      <c r="H54" s="12"/>
      <c r="I54" s="12"/>
      <c r="J54" s="13"/>
      <c r="K54" s="12"/>
    </row>
    <row r="55" spans="2:1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2:1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2:1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2:11" x14ac:dyDescent="0.2">
      <c r="B58" s="12"/>
      <c r="C58" s="14"/>
      <c r="D58" s="12"/>
      <c r="E58" s="12"/>
      <c r="F58" s="12"/>
      <c r="G58" s="12"/>
      <c r="H58" s="12"/>
      <c r="I58" s="12"/>
      <c r="J58" s="12"/>
      <c r="K58" s="12"/>
    </row>
    <row r="59" spans="2:1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2:1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2:11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2:1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2:11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2:11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2:11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2:11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2</xdr:col>
                <xdr:colOff>139700</xdr:colOff>
                <xdr:row>33</xdr:row>
                <xdr:rowOff>0</xdr:rowOff>
              </from>
              <to>
                <xdr:col>4</xdr:col>
                <xdr:colOff>2578100</xdr:colOff>
                <xdr:row>33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2</xdr:col>
                <xdr:colOff>749300</xdr:colOff>
                <xdr:row>33</xdr:row>
                <xdr:rowOff>0</xdr:rowOff>
              </from>
              <to>
                <xdr:col>4</xdr:col>
                <xdr:colOff>1003300</xdr:colOff>
                <xdr:row>33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2</xdr:col>
                <xdr:colOff>749300</xdr:colOff>
                <xdr:row>33</xdr:row>
                <xdr:rowOff>0</xdr:rowOff>
              </from>
              <to>
                <xdr:col>8</xdr:col>
                <xdr:colOff>139700</xdr:colOff>
                <xdr:row>33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2</xdr:col>
                <xdr:colOff>139700</xdr:colOff>
                <xdr:row>33</xdr:row>
                <xdr:rowOff>0</xdr:rowOff>
              </from>
              <to>
                <xdr:col>4</xdr:col>
                <xdr:colOff>2755900</xdr:colOff>
                <xdr:row>33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36" r:id="rId12">
          <objectPr defaultSize="0" autoPict="0" r:id="rId13">
            <anchor moveWithCells="1" sizeWithCells="1">
              <from>
                <xdr:col>1</xdr:col>
                <xdr:colOff>533400</xdr:colOff>
                <xdr:row>55</xdr:row>
                <xdr:rowOff>12700</xdr:rowOff>
              </from>
              <to>
                <xdr:col>9</xdr:col>
                <xdr:colOff>520700</xdr:colOff>
                <xdr:row>59</xdr:row>
                <xdr:rowOff>101600</xdr:rowOff>
              </to>
            </anchor>
          </objectPr>
        </oleObject>
      </mc:Choice>
      <mc:Fallback>
        <oleObject progId="Equation.3" shapeId="1036" r:id="rId12"/>
      </mc:Fallback>
    </mc:AlternateContent>
    <mc:AlternateContent xmlns:mc="http://schemas.openxmlformats.org/markup-compatibility/2006">
      <mc:Choice Requires="x14">
        <oleObject progId="Equation.3" shapeId="1037" r:id="rId14">
          <objectPr defaultSize="0" autoPict="0" r:id="rId15">
            <anchor moveWithCells="1" sizeWithCells="1">
              <from>
                <xdr:col>2</xdr:col>
                <xdr:colOff>25400</xdr:colOff>
                <xdr:row>58</xdr:row>
                <xdr:rowOff>101600</xdr:rowOff>
              </from>
              <to>
                <xdr:col>4</xdr:col>
                <xdr:colOff>292100</xdr:colOff>
                <xdr:row>61</xdr:row>
                <xdr:rowOff>101600</xdr:rowOff>
              </to>
            </anchor>
          </objectPr>
        </oleObject>
      </mc:Choice>
      <mc:Fallback>
        <oleObject progId="Equation.3" shapeId="1037" r:id="rId14"/>
      </mc:Fallback>
    </mc:AlternateContent>
    <mc:AlternateContent xmlns:mc="http://schemas.openxmlformats.org/markup-compatibility/2006">
      <mc:Choice Requires="x14">
        <oleObject progId="Equation.3" shapeId="1038" r:id="rId16">
          <objectPr defaultSize="0" autoPict="0" r:id="rId17">
            <anchor moveWithCells="1" sizeWithCells="1">
              <from>
                <xdr:col>2</xdr:col>
                <xdr:colOff>12700</xdr:colOff>
                <xdr:row>63</xdr:row>
                <xdr:rowOff>0</xdr:rowOff>
              </from>
              <to>
                <xdr:col>4</xdr:col>
                <xdr:colOff>1041400</xdr:colOff>
                <xdr:row>64</xdr:row>
                <xdr:rowOff>101600</xdr:rowOff>
              </to>
            </anchor>
          </objectPr>
        </oleObject>
      </mc:Choice>
      <mc:Fallback>
        <oleObject progId="Equation.3" shapeId="1038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AEC34-2D6E-4B3C-9626-4E12B1616EC0}">
  <dimension ref="C4:I12"/>
  <sheetViews>
    <sheetView workbookViewId="0">
      <selection activeCell="K25" sqref="K25"/>
    </sheetView>
  </sheetViews>
  <sheetFormatPr baseColWidth="10" defaultColWidth="8.83203125" defaultRowHeight="15" x14ac:dyDescent="0.2"/>
  <sheetData>
    <row r="4" spans="3:9" x14ac:dyDescent="0.2">
      <c r="E4" s="3" t="s">
        <v>64</v>
      </c>
    </row>
    <row r="5" spans="3:9" x14ac:dyDescent="0.2">
      <c r="C5" s="118">
        <f>E5*1.5572</f>
        <v>14727.3092752271</v>
      </c>
      <c r="D5" s="119">
        <f>C5-E5</f>
        <v>5269.7513024380551</v>
      </c>
      <c r="E5" s="120">
        <f>Baseline!F25</f>
        <v>9457.5579727890454</v>
      </c>
    </row>
    <row r="6" spans="3:9" x14ac:dyDescent="0.2">
      <c r="C6" s="118">
        <f t="shared" ref="C6:C9" si="0">E6*1.5572</f>
        <v>14650.247974592623</v>
      </c>
      <c r="D6" s="119">
        <f t="shared" ref="D6:D9" si="1">C6-E6</f>
        <v>5242.1770944278251</v>
      </c>
      <c r="E6" s="120">
        <f>Baseline!G25</f>
        <v>9408.0708801647979</v>
      </c>
    </row>
    <row r="7" spans="3:9" ht="16" thickBot="1" x14ac:dyDescent="0.25">
      <c r="C7" s="118">
        <f t="shared" si="0"/>
        <v>14571.197684487865</v>
      </c>
      <c r="D7" s="119">
        <f t="shared" si="1"/>
        <v>5213.8911827617758</v>
      </c>
      <c r="E7" s="120">
        <f>Baseline!H25</f>
        <v>9357.3065017260888</v>
      </c>
    </row>
    <row r="8" spans="3:9" ht="16" thickBot="1" x14ac:dyDescent="0.25">
      <c r="C8" s="118">
        <f t="shared" si="0"/>
        <v>14490.500513339259</v>
      </c>
      <c r="D8" s="119">
        <f t="shared" si="1"/>
        <v>5185.015981269351</v>
      </c>
      <c r="E8" s="120">
        <f>Baseline!I25</f>
        <v>9305.4845320699078</v>
      </c>
      <c r="H8" s="72"/>
      <c r="I8" s="73"/>
    </row>
    <row r="9" spans="3:9" ht="16" thickBot="1" x14ac:dyDescent="0.25">
      <c r="C9" s="118">
        <f t="shared" si="0"/>
        <v>14408.104454376995</v>
      </c>
      <c r="D9" s="119">
        <f t="shared" si="1"/>
        <v>5155.5328807981386</v>
      </c>
      <c r="E9" s="120">
        <f>Baseline!J25</f>
        <v>9252.5715735788563</v>
      </c>
      <c r="H9" s="74"/>
      <c r="I9" s="73"/>
    </row>
    <row r="10" spans="3:9" ht="16" thickBot="1" x14ac:dyDescent="0.25">
      <c r="C10" s="121"/>
      <c r="D10" s="121"/>
      <c r="E10" s="121"/>
      <c r="H10" s="74"/>
      <c r="I10" s="73"/>
    </row>
    <row r="11" spans="3:9" ht="16" thickBot="1" x14ac:dyDescent="0.25">
      <c r="C11" s="5">
        <f>SUM(C5:C9)</f>
        <v>72847.359902023847</v>
      </c>
      <c r="D11" s="5">
        <f t="shared" ref="D11" si="2">SUM(D5:D9)</f>
        <v>26066.368441695147</v>
      </c>
      <c r="E11" s="5">
        <f>SUM(E5:E9)</f>
        <v>46780.991460328696</v>
      </c>
      <c r="H11" s="74"/>
      <c r="I11" s="73"/>
    </row>
    <row r="12" spans="3:9" ht="16" thickBot="1" x14ac:dyDescent="0.25">
      <c r="H12" s="74"/>
      <c r="I12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Baseline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Wulbern</dc:creator>
  <cp:lastModifiedBy>Microsoft Office User</cp:lastModifiedBy>
  <cp:lastPrinted>2016-02-16T07:42:14Z</cp:lastPrinted>
  <dcterms:created xsi:type="dcterms:W3CDTF">2013-06-12T08:35:58Z</dcterms:created>
  <dcterms:modified xsi:type="dcterms:W3CDTF">2023-04-03T08:08:13Z</dcterms:modified>
</cp:coreProperties>
</file>