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ningl\Desktop\"/>
    </mc:Choice>
  </mc:AlternateContent>
  <xr:revisionPtr revIDLastSave="0" documentId="13_ncr:1_{004745B4-4C28-4843-87A1-876EB1B2C166}" xr6:coauthVersionLast="47" xr6:coauthVersionMax="47" xr10:uidLastSave="{00000000-0000-0000-0000-000000000000}"/>
  <bookViews>
    <workbookView xWindow="-108" yWindow="-108" windowWidth="23256" windowHeight="12456"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5" i="12" l="1"/>
  <c r="I65" i="12"/>
  <c r="H65" i="12"/>
  <c r="E65" i="12"/>
  <c r="D65" i="12"/>
  <c r="M64" i="12"/>
  <c r="I64" i="12"/>
  <c r="E64" i="12"/>
  <c r="K64" i="12" l="1"/>
  <c r="H64" i="12"/>
  <c r="G64" i="12"/>
  <c r="D64" i="12"/>
  <c r="C64" i="12"/>
  <c r="K36" i="12"/>
  <c r="M59" i="12"/>
  <c r="M60" i="12"/>
  <c r="M58" i="12"/>
  <c r="I59" i="12"/>
  <c r="I60" i="12"/>
  <c r="I58" i="12"/>
  <c r="E59" i="12" l="1"/>
  <c r="E60" i="12"/>
  <c r="E58" i="12"/>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63" i="12"/>
  <c r="B62" i="12"/>
  <c r="B61" i="12"/>
  <c r="B26" i="12"/>
  <c r="AD26" i="12" s="1"/>
  <c r="B27" i="12"/>
  <c r="B36" i="12"/>
  <c r="B24" i="12"/>
  <c r="Z24" i="12" s="1"/>
  <c r="B23" i="12"/>
  <c r="AH23" i="12" s="1"/>
  <c r="J23" i="12"/>
  <c r="F23" i="12"/>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AE30" i="12" l="1" a="1"/>
  <c r="AE30" i="12" s="1"/>
  <c r="AE33" i="12" s="1"/>
  <c r="S30" i="11" a="1"/>
  <c r="S30" i="11" s="1"/>
  <c r="C30" i="12" a="1"/>
  <c r="C30" i="12" s="1"/>
  <c r="C39" i="12" s="1"/>
  <c r="AI30" i="12" a="1"/>
  <c r="AI30" i="12" s="1"/>
  <c r="W30" i="5" a="1"/>
  <c r="W30" i="5" s="1"/>
  <c r="W38" i="5" s="1"/>
  <c r="AE30" i="5" a="1"/>
  <c r="AE30" i="5" s="1"/>
  <c r="AE37" i="5" s="1"/>
  <c r="W30" i="11" a="1"/>
  <c r="W30" i="11" s="1"/>
  <c r="W38" i="11" s="1"/>
  <c r="G30" i="12" a="1"/>
  <c r="G30" i="12" s="1"/>
  <c r="G36" i="12" s="1"/>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J27" i="12"/>
  <c r="K50" i="12" s="1"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AI35" i="12"/>
  <c r="AI31" i="12"/>
  <c r="AI42" i="12"/>
  <c r="AI38" i="12"/>
  <c r="AI32" i="12"/>
  <c r="AI41" i="12"/>
  <c r="AI36" i="12"/>
  <c r="AI37" i="12"/>
  <c r="AI40" i="12"/>
  <c r="W40" i="12"/>
  <c r="W36" i="12"/>
  <c r="W32" i="12"/>
  <c r="W41" i="12"/>
  <c r="W37" i="12"/>
  <c r="W34" i="12"/>
  <c r="W35" i="12"/>
  <c r="W39" i="12"/>
  <c r="W33" i="12"/>
  <c r="O41" i="12"/>
  <c r="K35" i="12" l="1"/>
  <c r="K33" i="12"/>
  <c r="K37" i="12"/>
  <c r="K41" i="12"/>
  <c r="K31" i="12"/>
  <c r="K42" i="12"/>
  <c r="K34" i="12"/>
  <c r="K32" i="12"/>
  <c r="K39"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<sst xmlns="http://schemas.openxmlformats.org/spreadsheetml/2006/main" count="3764" uniqueCount="1406">
  <si>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</si>
  <si>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</si>
  <si>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</si>
  <si>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</si>
  <si>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</si>
  <si>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</si>
  <si>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</si>
  <si>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</si>
  <si>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</si>
  <si>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</si>
  <si>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</si>
  <si>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</si>
  <si>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</si>
  <si>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</si>
  <si>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</si>
  <si>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</si>
  <si>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</si>
  <si>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</si>
  <si>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</si>
  <si>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</si>
  <si>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</si>
  <si>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</si>
  <si>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</si>
  <si>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</si>
  <si>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</si>
  <si>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</si>
  <si>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</si>
  <si>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</si>
  <si>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</si>
  <si>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</si>
  <si>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</si>
  <si>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</si>
  <si>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</si>
  <si>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</si>
  <si>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</si>
  <si>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</si>
  <si>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</si>
  <si>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</si>
  <si>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</si>
  <si>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</si>
  <si>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</si>
  <si>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</si>
  <si>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</si>
  <si>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</si>
  <si>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</si>
  <si>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</si>
  <si>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</si>
  <si>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</si>
  <si>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</si>
  <si>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</si>
  <si>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</si>
  <si>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</si>
  <si>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</si>
  <si>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</si>
  <si>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</si>
  <si>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</si>
  <si>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</si>
  <si>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</si>
  <si>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</si>
  <si>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</si>
  <si>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</si>
  <si>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</si>
  <si>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</si>
  <si>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</si>
  <si>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</si>
  <si>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</si>
  <si>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</si>
  <si>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</si>
  <si>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</si>
  <si>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</si>
  <si>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</si>
  <si>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</si>
  <si>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</si>
  <si>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</si>
  <si>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</si>
  <si>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</si>
  <si>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</si>
  <si>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</si>
  <si>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</si>
  <si>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</si>
  <si>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</si>
  <si>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</si>
  <si>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</si>
  <si>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</si>
  <si>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</si>
  <si>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</si>
  <si>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</si>
  <si>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</si>
  <si>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</si>
  <si>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</si>
  <si>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</si>
  <si>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</si>
  <si>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</si>
  <si>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</si>
  <si>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</si>
  <si>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</si>
  <si>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</si>
  <si>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</si>
  <si>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</si>
  <si>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</si>
  <si>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</si>
  <si>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</si>
  <si>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</si>
  <si>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</si>
  <si>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</si>
  <si>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</si>
  <si>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</si>
  <si>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</si>
  <si>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</si>
  <si>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</si>
  <si>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</si>
  <si>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</si>
  <si>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</si>
  <si>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</si>
  <si>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</si>
  <si>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</si>
  <si>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</si>
  <si>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</si>
  <si>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</si>
  <si>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</si>
  <si>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</si>
  <si>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</si>
  <si>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</si>
  <si>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</si>
  <si>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</si>
  <si>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</si>
  <si>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</si>
  <si>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</si>
  <si>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</si>
  <si>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</si>
  <si>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</si>
  <si>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</si>
  <si>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</si>
  <si>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</si>
  <si>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</si>
  <si>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</si>
  <si>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</si>
  <si>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</si>
  <si>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</si>
  <si>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</si>
  <si>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</si>
  <si>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</si>
  <si>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</si>
  <si>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</si>
  <si>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</si>
  <si>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</si>
  <si>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</si>
  <si>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</si>
  <si>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</si>
  <si>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</si>
  <si>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</si>
  <si>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</si>
  <si>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</si>
  <si>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</si>
  <si>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</si>
  <si>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</si>
  <si>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</si>
  <si>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</si>
  <si>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</si>
  <si>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</si>
  <si>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</si>
  <si>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</si>
  <si>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</si>
  <si>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</si>
  <si>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</si>
  <si>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</si>
  <si>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</si>
  <si>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</si>
  <si>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</si>
  <si>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</si>
  <si>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</si>
  <si>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</si>
  <si>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</si>
  <si>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</si>
  <si>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</si>
  <si>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</si>
  <si>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</si>
  <si>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</si>
  <si>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</si>
  <si>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</si>
  <si>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</si>
  <si>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</si>
  <si>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</si>
  <si>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</si>
  <si>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</si>
  <si>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</si>
  <si>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</si>
  <si>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</si>
  <si>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</si>
  <si>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</si>
  <si>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</si>
  <si>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</si>
  <si>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</si>
  <si>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</si>
  <si>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</si>
  <si>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</si>
  <si>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</si>
  <si>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</si>
  <si>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</si>
  <si>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</si>
  <si>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</si>
  <si>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</si>
  <si>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</si>
  <si>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</si>
  <si>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</si>
  <si>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</si>
  <si>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</si>
  <si>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</si>
  <si>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</si>
  <si>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</si>
  <si>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</si>
  <si>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</si>
  <si>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</si>
  <si>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</si>
  <si>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</si>
  <si>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</si>
  <si>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</si>
  <si>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</si>
  <si>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</si>
  <si>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</si>
  <si>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</si>
  <si>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</si>
  <si>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</si>
  <si>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</si>
  <si>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</si>
  <si>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</si>
  <si>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</si>
  <si>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</si>
  <si>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</si>
  <si>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</si>
  <si>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</si>
  <si>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</si>
  <si>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</si>
  <si>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</si>
  <si>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</si>
  <si>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</si>
  <si>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</si>
  <si>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</si>
  <si>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</si>
  <si>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</si>
  <si>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</si>
  <si>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</si>
  <si>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</si>
  <si>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</si>
  <si>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</si>
  <si>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</si>
  <si>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</si>
  <si>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</si>
  <si>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</si>
  <si>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</si>
  <si>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</si>
  <si>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</si>
  <si>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</si>
  <si>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</si>
  <si>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</si>
  <si>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</si>
  <si>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</si>
  <si>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</si>
  <si>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</si>
  <si>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</si>
  <si>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</si>
  <si>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</si>
  <si>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</si>
  <si>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</si>
  <si>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</si>
  <si>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</si>
  <si>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</si>
  <si>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</si>
  <si>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</si>
  <si>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</si>
  <si>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</si>
  <si>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</si>
  <si>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</si>
  <si>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</si>
  <si>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</si>
  <si>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</si>
  <si>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</si>
  <si>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</si>
  <si>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</si>
  <si>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</si>
  <si>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</si>
  <si>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</si>
  <si>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</si>
  <si>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</si>
  <si>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</si>
  <si>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</si>
  <si>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</si>
  <si>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</si>
  <si>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</si>
  <si>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</si>
  <si>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</si>
  <si>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</si>
  <si>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</si>
  <si>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</si>
  <si>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</si>
  <si>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</si>
  <si>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</si>
  <si>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</si>
  <si>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</si>
  <si>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</si>
  <si>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</si>
  <si>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</si>
  <si>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</si>
  <si>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</si>
  <si>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</si>
  <si>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</si>
  <si>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</si>
  <si>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</si>
  <si>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</si>
  <si>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</si>
  <si>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</si>
  <si>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</si>
  <si>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</si>
  <si>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</si>
  <si>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</si>
  <si>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</si>
  <si>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</si>
  <si>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</si>
  <si>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</si>
  <si>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</si>
  <si>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</si>
  <si>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</si>
  <si>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</si>
  <si>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</si>
  <si>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</si>
  <si>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</si>
  <si>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</si>
  <si>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</si>
  <si>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</si>
  <si>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</si>
  <si>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</si>
  <si>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</si>
  <si>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</si>
  <si>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</si>
  <si>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</si>
  <si>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</si>
  <si>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</si>
  <si>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</si>
  <si>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</si>
  <si>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</si>
  <si>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</si>
  <si>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</si>
  <si>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</si>
  <si>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</si>
  <si>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</si>
  <si>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</si>
  <si>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</si>
  <si>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</si>
  <si>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</si>
  <si>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</si>
  <si>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</si>
  <si>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</si>
  <si>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</si>
  <si>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</si>
  <si>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</si>
  <si>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</si>
  <si>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</si>
  <si>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</si>
  <si>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</si>
  <si>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</si>
  <si>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</si>
  <si>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</si>
  <si>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</si>
  <si>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</si>
  <si>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</si>
  <si>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</si>
  <si>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</si>
  <si>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</si>
  <si>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</si>
  <si>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</si>
  <si>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</si>
  <si>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</si>
  <si>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</si>
  <si>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</si>
  <si>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</si>
  <si>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</si>
  <si>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</si>
  <si>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</si>
  <si>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</si>
  <si>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</si>
  <si>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</si>
  <si>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</si>
  <si>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</si>
  <si>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</si>
  <si>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</si>
  <si>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</si>
  <si>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</si>
  <si>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</si>
  <si>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</si>
  <si>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</si>
  <si>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</si>
  <si>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</si>
  <si>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</si>
  <si>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</si>
  <si>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</si>
  <si>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</si>
  <si>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</si>
  <si>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</si>
  <si>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</si>
  <si>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</si>
  <si>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</si>
  <si>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</si>
  <si>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</si>
  <si>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</si>
  <si>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</si>
  <si>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</si>
  <si>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</si>
  <si>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</si>
  <si>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</si>
  <si>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</si>
  <si>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</si>
  <si>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</si>
  <si>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</si>
  <si>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</si>
  <si>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</si>
  <si>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</si>
  <si>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</si>
  <si>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</si>
  <si>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</si>
  <si>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</si>
  <si>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</si>
  <si>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</si>
  <si>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</si>
  <si>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</si>
  <si>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</si>
  <si>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</si>
  <si>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</si>
  <si>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</si>
  <si>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</si>
  <si>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</si>
  <si>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</si>
  <si>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</si>
  <si>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</si>
  <si>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</si>
  <si>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</si>
  <si>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</si>
  <si>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</si>
  <si>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</si>
  <si>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</si>
  <si>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</si>
  <si>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</si>
  <si>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</si>
  <si>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</si>
  <si>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</si>
  <si>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</si>
  <si>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</si>
  <si>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</si>
  <si>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</si>
  <si>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</si>
  <si>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</si>
  <si>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</si>
  <si>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</si>
  <si>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</si>
  <si>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</si>
  <si>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</si>
  <si>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</si>
  <si>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</si>
  <si>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</si>
  <si>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</si>
  <si>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</si>
  <si>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</si>
  <si>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</si>
  <si>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</si>
  <si>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</si>
  <si>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</si>
  <si>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</si>
  <si>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</si>
  <si>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</si>
  <si>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</si>
  <si>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</si>
  <si>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</si>
  <si>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</si>
  <si>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</si>
  <si>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</si>
  <si>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</si>
  <si>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</si>
  <si>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</si>
  <si>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</si>
  <si>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</si>
  <si>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</si>
  <si>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</si>
  <si>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</si>
  <si>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</si>
  <si>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</si>
  <si>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</si>
  <si>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</si>
  <si>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</si>
  <si>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</si>
  <si>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</si>
  <si>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</si>
  <si>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</si>
  <si>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</si>
  <si>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</si>
  <si>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</si>
  <si>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</si>
  <si>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</si>
  <si>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</si>
  <si>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</si>
  <si>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</si>
  <si>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</si>
  <si>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</si>
  <si>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</si>
  <si>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</si>
  <si>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</si>
  <si>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</si>
  <si>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</si>
  <si>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</si>
  <si>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</si>
  <si>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</si>
  <si>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</si>
  <si>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</si>
  <si>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</si>
  <si>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</si>
  <si>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</si>
  <si>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</si>
  <si>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</si>
  <si>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</si>
  <si>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</si>
  <si>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</si>
  <si>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</si>
  <si>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</si>
  <si>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</si>
  <si>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</si>
  <si>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</si>
  <si>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</si>
  <si>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</si>
  <si>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</si>
  <si>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</si>
  <si>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</si>
  <si>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</si>
  <si>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</si>
  <si>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</si>
  <si>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</si>
  <si>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</si>
  <si>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</si>
  <si>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</si>
  <si>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</si>
  <si>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</si>
  <si>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</si>
  <si>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</si>
  <si>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</si>
  <si>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</si>
  <si>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</si>
  <si>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</si>
  <si>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</si>
  <si>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</si>
  <si>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</si>
  <si>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</si>
  <si>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</si>
  <si>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</si>
  <si>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</si>
  <si>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</si>
  <si>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</si>
  <si>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</si>
  <si>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</si>
  <si>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</si>
  <si>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</si>
  <si>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</si>
  <si>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</si>
  <si>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</si>
  <si>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</si>
  <si>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</si>
  <si>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</si>
  <si>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</si>
  <si>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</si>
  <si>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</si>
  <si>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</si>
  <si>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</si>
  <si>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</si>
  <si>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</si>
  <si>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</si>
  <si>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</si>
  <si>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</si>
  <si>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</si>
  <si>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</si>
  <si>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</si>
  <si>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</si>
  <si>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</si>
  <si>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</si>
  <si>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</si>
  <si>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</si>
  <si>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</si>
  <si>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</si>
  <si>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</si>
  <si>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</si>
  <si>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</si>
  <si>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</si>
  <si>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</si>
  <si>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</si>
  <si>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</si>
  <si>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</si>
  <si>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</si>
  <si>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</si>
  <si>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</si>
  <si>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</si>
  <si>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</si>
  <si>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</si>
  <si>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</si>
  <si>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</si>
  <si>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</si>
  <si>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</si>
  <si>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</si>
  <si>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</si>
  <si>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</si>
  <si>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</si>
  <si>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</si>
  <si>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</si>
  <si>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</si>
  <si>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</si>
  <si>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</si>
  <si>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</si>
  <si>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</si>
  <si>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</si>
  <si>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</si>
  <si>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</si>
  <si>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</si>
  <si>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</si>
  <si>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</si>
  <si>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</si>
  <si>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</si>
  <si>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</si>
  <si>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</si>
  <si>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</si>
  <si>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</si>
  <si>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</si>
  <si>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</si>
  <si>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</si>
  <si>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</si>
  <si>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</si>
  <si>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</si>
  <si>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</si>
  <si>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</si>
  <si>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</si>
  <si>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</si>
  <si>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</si>
  <si>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</si>
  <si>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</si>
  <si>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</si>
  <si>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</si>
  <si>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</si>
  <si>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</si>
  <si>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</si>
  <si>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</si>
  <si>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</si>
  <si>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</si>
  <si>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</si>
  <si>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</si>
  <si>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</si>
  <si>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</si>
  <si>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</si>
  <si>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</si>
  <si>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</si>
  <si>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</si>
  <si>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</si>
  <si>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</si>
  <si>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</si>
  <si>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</si>
  <si>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</si>
  <si>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</si>
  <si>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</si>
  <si>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</si>
  <si>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</si>
  <si>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</si>
  <si>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</si>
  <si>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</si>
  <si>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</si>
  <si>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</si>
  <si>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</si>
  <si>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</si>
  <si>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</si>
  <si>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</si>
  <si>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</si>
  <si>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</si>
  <si>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</si>
  <si>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</si>
  <si>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</si>
  <si>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</si>
  <si>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</si>
  <si>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</si>
  <si>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</si>
  <si>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</si>
  <si>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</si>
  <si>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</si>
  <si>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</si>
  <si>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</si>
  <si>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</si>
  <si>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</si>
  <si>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</si>
  <si>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</si>
  <si>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</si>
  <si>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</si>
  <si>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</si>
  <si>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</si>
  <si>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</si>
  <si>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</si>
  <si>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</si>
  <si>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</si>
  <si>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</si>
  <si>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</si>
  <si>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</si>
  <si>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</si>
  <si>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</si>
  <si>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</si>
  <si>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</si>
  <si>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</si>
  <si>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</si>
  <si>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</si>
  <si>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</si>
  <si>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</si>
  <si>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</si>
  <si>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</si>
  <si>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</si>
  <si>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</si>
  <si>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</si>
  <si>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</si>
  <si>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</si>
  <si>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</si>
  <si>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</si>
  <si>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</si>
  <si>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</si>
  <si>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</si>
  <si>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</si>
  <si>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</si>
  <si>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</si>
  <si>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</si>
  <si>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</si>
  <si>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</si>
  <si>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</si>
  <si>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</si>
  <si>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</si>
  <si>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</si>
  <si>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</si>
  <si>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</si>
  <si>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</si>
  <si>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</si>
  <si>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</si>
  <si>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</si>
  <si>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</si>
  <si>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</si>
  <si>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</si>
  <si>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</si>
  <si>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</si>
  <si>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</si>
  <si>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</si>
  <si>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</si>
  <si>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</si>
  <si>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</si>
  <si>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</si>
  <si>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</si>
  <si>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</si>
  <si>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</si>
  <si>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</si>
  <si>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</si>
  <si>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</si>
  <si>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</si>
  <si>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</si>
  <si>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</si>
  <si>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</si>
  <si>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</si>
  <si>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</si>
  <si>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</si>
  <si>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</si>
  <si>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</si>
  <si>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</si>
  <si>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</si>
  <si>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</si>
  <si>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</si>
  <si>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</si>
  <si>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</si>
  <si>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</si>
  <si>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</si>
  <si>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</si>
  <si>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</si>
  <si>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</si>
  <si>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</si>
  <si>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</si>
  <si>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</si>
  <si>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</si>
  <si>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</si>
  <si>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</si>
  <si>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</si>
  <si>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</si>
  <si>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</si>
  <si>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</si>
  <si>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</si>
  <si>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</si>
  <si>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</si>
  <si>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</si>
  <si>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</si>
  <si>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</si>
  <si>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</si>
  <si>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</si>
  <si>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</si>
  <si>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</si>
  <si>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</si>
  <si>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</si>
  <si>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</si>
  <si>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</si>
  <si>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</si>
  <si>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</si>
  <si>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</si>
  <si>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</si>
  <si>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</si>
  <si>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</si>
  <si>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</si>
  <si>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</si>
  <si>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</si>
  <si>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</si>
  <si>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</si>
  <si>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</si>
  <si>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</si>
  <si>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</si>
  <si>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</si>
  <si>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</si>
  <si>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</si>
  <si>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</si>
  <si>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</si>
  <si>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</si>
  <si>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</si>
  <si>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</si>
  <si>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</si>
  <si>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</si>
  <si>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</si>
  <si>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</si>
  <si>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</si>
  <si>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</si>
  <si>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</si>
  <si>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</si>
  <si>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</si>
  <si>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</si>
  <si>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</si>
  <si>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</si>
  <si>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</si>
  <si>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</si>
  <si>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</si>
  <si>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</si>
  <si>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</si>
  <si>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</si>
  <si>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</si>
  <si>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</si>
  <si>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</si>
  <si>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</si>
  <si>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</si>
  <si>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</si>
  <si>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</si>
  <si>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</si>
  <si>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</si>
  <si>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</si>
  <si>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</si>
  <si>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</si>
  <si>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</si>
  <si>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</si>
  <si>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</si>
  <si>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</si>
  <si>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</si>
  <si>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</si>
  <si>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</si>
  <si>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</si>
  <si>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</si>
  <si>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</si>
  <si>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</si>
  <si>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</si>
  <si>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</si>
  <si>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</si>
  <si>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</si>
  <si>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</si>
  <si>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</si>
  <si>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</si>
  <si>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</si>
  <si>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</si>
  <si>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</si>
  <si>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</si>
  <si>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</si>
  <si>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</si>
  <si>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</si>
  <si>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</si>
  <si>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</si>
  <si>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</si>
  <si>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</si>
  <si>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</si>
  <si>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</si>
  <si>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</si>
  <si>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</si>
  <si>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</si>
  <si>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</si>
  <si>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</si>
  <si>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</si>
  <si>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</si>
  <si>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</si>
  <si>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</si>
  <si>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</si>
  <si>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</si>
  <si>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</si>
  <si>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</si>
  <si>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</si>
  <si>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</si>
  <si>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</si>
  <si>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</si>
  <si>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</si>
  <si>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</si>
  <si>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</si>
  <si>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</si>
  <si>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</si>
  <si>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</si>
  <si>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</si>
  <si>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</si>
  <si>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</si>
  <si>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</si>
  <si>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</si>
  <si>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</si>
  <si>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</si>
  <si>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</si>
  <si>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</si>
  <si>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</si>
  <si>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</si>
  <si>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</si>
  <si>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</si>
  <si>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</si>
  <si>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</si>
  <si>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</si>
  <si>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</si>
  <si>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</si>
  <si>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</si>
  <si>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</si>
  <si>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</si>
  <si>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</si>
  <si>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</si>
  <si>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</si>
  <si>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</si>
  <si>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</si>
  <si>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</si>
  <si>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</si>
  <si>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</si>
  <si>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</si>
  <si>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</si>
  <si>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</si>
  <si>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</si>
  <si>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</si>
  <si>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</si>
  <si>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</si>
  <si>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</si>
  <si>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</si>
  <si>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</si>
  <si>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</si>
  <si>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</si>
  <si>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</si>
  <si>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</si>
  <si>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</si>
  <si>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</si>
  <si>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</si>
  <si>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</si>
  <si>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</si>
  <si>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</si>
  <si>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</si>
  <si>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</si>
  <si>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</si>
  <si>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</si>
  <si>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</si>
  <si>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</si>
  <si>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</si>
  <si>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</si>
  <si>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</si>
  <si>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</si>
  <si>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</si>
  <si>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</si>
  <si>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</si>
  <si>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</si>
  <si>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</si>
  <si>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</si>
  <si>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</si>
  <si>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</si>
  <si>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</si>
  <si>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</si>
  <si>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</si>
  <si>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</si>
  <si>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</si>
  <si>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</si>
  <si>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</si>
  <si>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</si>
  <si>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</si>
  <si>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</si>
  <si>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</si>
  <si>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</si>
  <si>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</si>
  <si>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</si>
  <si>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</si>
  <si>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</si>
  <si>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</si>
  <si>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</si>
  <si>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</si>
  <si>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</si>
  <si>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</si>
  <si>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</si>
  <si>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</si>
  <si>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</si>
  <si>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</si>
  <si>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</si>
  <si>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</si>
  <si>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</si>
  <si>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</si>
  <si>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</si>
  <si>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</si>
  <si>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</si>
  <si>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</si>
  <si>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</si>
  <si>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</si>
  <si>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</si>
  <si>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</si>
  <si>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</si>
  <si>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</si>
  <si>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</si>
  <si>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</si>
  <si>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</si>
  <si>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</si>
  <si>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</si>
  <si>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</si>
  <si>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</si>
  <si>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</si>
  <si>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</si>
  <si>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</si>
  <si>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</si>
  <si>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</si>
  <si>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</si>
  <si>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</si>
  <si>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</si>
  <si>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</si>
  <si>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</si>
  <si>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</si>
  <si>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</si>
  <si>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</si>
  <si>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</si>
  <si>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</si>
  <si>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</si>
  <si>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</si>
  <si>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</si>
  <si>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</si>
  <si>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</si>
  <si>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</si>
  <si>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</si>
  <si>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</si>
  <si>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</si>
  <si>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</si>
  <si>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</si>
  <si>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</si>
  <si>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</si>
  <si>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</si>
  <si>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</si>
  <si>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</si>
  <si>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</si>
  <si>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</si>
  <si>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</si>
  <si>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</si>
  <si>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</si>
  <si>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</si>
  <si>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</si>
  <si>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</si>
  <si>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</si>
  <si>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</si>
  <si>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</si>
  <si>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</si>
  <si>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</si>
  <si>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</si>
  <si>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</si>
  <si>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</si>
  <si>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</si>
  <si>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</si>
  <si>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</si>
  <si>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</si>
  <si>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</si>
  <si>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</si>
  <si>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</si>
  <si>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</si>
  <si>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</si>
  <si>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</si>
  <si>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</si>
  <si>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</si>
  <si>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</si>
  <si>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</si>
  <si>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</si>
  <si>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</si>
  <si>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</si>
  <si>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</si>
  <si>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</si>
  <si>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</si>
  <si>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</si>
  <si>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</si>
  <si>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</si>
  <si>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</si>
  <si>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</si>
  <si>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</si>
  <si>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</si>
  <si>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</si>
  <si>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</si>
  <si>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</si>
  <si>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</si>
  <si>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</si>
  <si>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</si>
  <si>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</si>
  <si>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</si>
  <si>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</si>
  <si>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</si>
  <si>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</si>
  <si>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</si>
  <si>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</si>
  <si>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</si>
  <si>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</si>
  <si>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</si>
  <si>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</si>
  <si>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</si>
  <si>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</si>
  <si>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</si>
  <si>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</si>
  <si>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</si>
  <si>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</si>
  <si>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</si>
  <si>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</si>
  <si>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</si>
  <si>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</si>
  <si>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</si>
  <si>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</si>
  <si>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</si>
  <si>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</si>
  <si>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</si>
  <si>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</si>
  <si>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</si>
  <si>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</si>
  <si>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</si>
  <si>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</si>
  <si>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</si>
  <si>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</si>
  <si>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</si>
  <si>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</si>
  <si>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</si>
  <si>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</si>
  <si>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</si>
  <si>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</si>
  <si>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</si>
  <si>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</si>
  <si>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</si>
  <si>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</si>
  <si>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</si>
  <si>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</si>
  <si>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</si>
  <si>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</si>
  <si>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</si>
  <si>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</si>
  <si>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</si>
  <si>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</si>
  <si>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</si>
  <si>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</si>
  <si>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</si>
  <si>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</si>
  <si>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</si>
  <si>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</si>
  <si>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</si>
  <si>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</si>
  <si>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</si>
  <si>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</si>
  <si>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</si>
  <si>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</si>
  <si>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</si>
  <si>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</si>
  <si>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</si>
  <si>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</si>
  <si>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</si>
  <si>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</si>
  <si>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</si>
  <si>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</si>
  <si>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</si>
  <si>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</si>
  <si>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</si>
  <si>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</si>
  <si>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</si>
  <si>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</si>
  <si>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</si>
  <si>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</si>
  <si>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</si>
  <si>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</si>
  <si>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</si>
  <si>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</si>
  <si>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</si>
  <si>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</si>
  <si>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</si>
  <si>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</si>
  <si>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</si>
  <si>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</si>
  <si>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</si>
  <si>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</si>
  <si>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</si>
  <si>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</si>
  <si>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</si>
  <si>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</si>
  <si>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</si>
  <si>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</si>
  <si>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</si>
  <si>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</si>
  <si>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</si>
  <si>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</si>
  <si>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</si>
  <si>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</si>
  <si>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</si>
  <si>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</si>
  <si>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</si>
  <si>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</si>
  <si>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</si>
  <si>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</si>
  <si>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</si>
  <si>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</si>
  <si>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</si>
  <si>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</si>
  <si>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</si>
  <si>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</si>
  <si>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</si>
  <si>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</si>
  <si>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</si>
  <si>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</si>
  <si>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</si>
  <si>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</si>
  <si>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</si>
  <si>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</si>
  <si>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</si>
  <si>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</si>
  <si>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</si>
  <si>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</si>
  <si>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</si>
  <si>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</si>
  <si>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</si>
  <si>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</si>
  <si>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</si>
  <si>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</si>
  <si>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</si>
  <si>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</si>
  <si>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</si>
  <si>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</si>
  <si>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</si>
  <si>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</si>
  <si>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</si>
  <si>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</si>
  <si>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</si>
  <si>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</si>
  <si>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</si>
  <si>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</si>
  <si>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</si>
  <si>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</si>
  <si>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</si>
  <si>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</si>
  <si>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</si>
  <si>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</si>
  <si>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</si>
  <si>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</si>
  <si>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</si>
  <si>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</si>
  <si>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</si>
  <si>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</si>
  <si>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</si>
  <si>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</si>
  <si>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</si>
  <si>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</si>
  <si>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</si>
  <si>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</si>
  <si>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</si>
  <si>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</si>
  <si>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</si>
  <si>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</si>
  <si>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</si>
  <si>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</si>
  <si>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</si>
  <si>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</si>
  <si>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</si>
  <si>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</si>
  <si>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</si>
  <si>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</si>
  <si>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</si>
  <si>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</si>
  <si>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</si>
  <si>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</si>
  <si>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</si>
  <si>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</si>
  <si>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</si>
  <si>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</si>
  <si>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</si>
  <si>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</si>
  <si>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</si>
  <si>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</si>
  <si>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</si>
  <si>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</si>
  <si>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</si>
  <si>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</si>
  <si>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</si>
  <si>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</si>
  <si>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</si>
  <si>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</si>
  <si>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</si>
  <si>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</si>
  <si>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</si>
  <si>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</si>
  <si>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</si>
  <si>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</si>
  <si>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</si>
  <si>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</si>
  <si>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</si>
  <si>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</si>
  <si>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</si>
  <si>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</si>
  <si>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</si>
  <si>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</si>
  <si>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</si>
  <si>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</si>
  <si>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</si>
  <si>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</si>
  <si>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</si>
  <si>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</si>
  <si>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</si>
  <si>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</si>
  <si>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</si>
  <si>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</si>
  <si>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</si>
  <si>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</si>
  <si>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</si>
  <si>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</si>
  <si>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</si>
  <si>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</si>
  <si>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</si>
  <si>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</si>
  <si>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</si>
  <si>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</si>
  <si>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</si>
  <si>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</si>
  <si>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</si>
  <si>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</si>
  <si>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</si>
  <si>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</si>
  <si>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</si>
  <si>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</si>
  <si>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</si>
  <si>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</si>
  <si>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</si>
  <si>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</si>
  <si>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</si>
  <si>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</si>
  <si>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</si>
  <si>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</si>
  <si>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</si>
  <si>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</si>
  <si>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</si>
  <si>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</si>
  <si>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</si>
  <si>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</si>
  <si>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</si>
  <si>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</si>
  <si>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</si>
  <si>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</si>
  <si>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</si>
  <si>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</si>
  <si>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</si>
  <si>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</si>
  <si>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</si>
  <si>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</si>
  <si>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</si>
  <si>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</si>
  <si>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</si>
  <si>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</si>
  <si>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</si>
  <si>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</si>
  <si>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</si>
  <si>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</si>
  <si>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</si>
  <si>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</si>
  <si>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</si>
  <si>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</si>
  <si>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</si>
  <si>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</si>
  <si>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</si>
  <si>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</si>
  <si>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</si>
  <si>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</si>
  <si>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</si>
  <si>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</si>
  <si>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</si>
  <si>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</si>
  <si>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</si>
  <si>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</si>
  <si>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</si>
  <si>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</si>
  <si>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</si>
  <si>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</si>
  <si>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</si>
  <si>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</si>
  <si>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</si>
  <si>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01/01/2021</t>
    <phoneticPr fontId="80" type="noConversion"/>
  </si>
  <si>
    <t>31/08/2023</t>
    <phoneticPr fontId="80" type="noConversion"/>
  </si>
  <si>
    <t>Start Date</t>
    <phoneticPr fontId="80" type="noConversion"/>
  </si>
  <si>
    <t>&gt;&gt;new &amp; listed projects should use expected dates</t>
    <phoneticPr fontId="80" type="noConversion"/>
  </si>
  <si>
    <t>01/09/2019</t>
    <phoneticPr fontId="80" type="noConversion"/>
  </si>
  <si>
    <t>31/08/2026</t>
    <phoneticPr fontId="80" type="noConversion"/>
  </si>
  <si>
    <t>31/12/2020</t>
    <phoneticPr fontId="80" type="noConversion"/>
  </si>
  <si>
    <r>
      <t>tCO</t>
    </r>
    <r>
      <rPr>
        <vertAlign val="subscript"/>
        <sz val="10"/>
        <color rgb="FF515151"/>
        <rFont val="Verdana"/>
        <family val="2"/>
      </rPr>
      <t>2</t>
    </r>
    <r>
      <rPr>
        <sz val="10"/>
        <color rgb="FF515151"/>
        <rFont val="Verdana"/>
        <family val="2"/>
      </rPr>
      <t>e</t>
    </r>
    <phoneticPr fontId="80" type="noConversion"/>
  </si>
  <si>
    <t>/</t>
    <phoneticPr fontId="80" type="noConversion"/>
  </si>
  <si>
    <t>Employment records</t>
    <phoneticPr fontId="80" type="noConversion"/>
  </si>
  <si>
    <t>Annually</t>
    <phoneticPr fontId="80" type="noConversion"/>
  </si>
  <si>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phoneticPr fontId="80" type="noConversion"/>
  </si>
  <si>
    <t>01/01/2021-31/12/2022</t>
    <phoneticPr fontId="80" type="noConversion"/>
  </si>
  <si>
    <t>01/01/2022-31/12/2023</t>
    <phoneticPr fontId="80" type="noConversion"/>
  </si>
  <si>
    <t>01/01/2023-31/08/2023</t>
    <phoneticPr fontId="80" type="noConversion"/>
  </si>
  <si>
    <t>/</t>
    <phoneticPr fontId="80" type="noConversion"/>
  </si>
  <si>
    <t xml:space="preserve">&gt;&gt; only needed if the project is design certified. </t>
    <phoneticPr fontId="8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</si>
</sst>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0_ "/>
    <numFmt numFmtId="178" formatCode="0.000_ "/>
  </numFmts>
  <fonts count="82">
    <font>
      <sz val="11"/>
      <color theme="1"/>
      <name val="等线"/>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等线"/>
      <family val="2"/>
      <scheme val="minor"/>
    </font>
    <font>
      <sz val="10"/>
      <color theme="1"/>
      <name val="Avenir Book"/>
      <family val="2"/>
    </font>
    <font>
      <sz val="12"/>
      <color theme="1"/>
      <name val="等线"/>
      <family val="2"/>
      <scheme val="minor"/>
    </font>
    <font>
      <sz val="10"/>
      <color theme="0"/>
      <name val="Abadi"/>
      <family val="2"/>
    </font>
    <font>
      <sz val="10"/>
      <color theme="1"/>
      <name val="等线"/>
      <family val="2"/>
      <scheme val="minor"/>
    </font>
    <font>
      <u/>
      <sz val="11"/>
      <color theme="10"/>
      <name val="等线"/>
      <family val="2"/>
      <scheme val="minor"/>
    </font>
    <font>
      <b/>
      <sz val="11"/>
      <name val="等线"/>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等线"/>
      <family val="2"/>
      <scheme val="minor"/>
    </font>
    <font>
      <sz val="10"/>
      <color rgb="FFFF0000"/>
      <name val="Abadi"/>
      <family val="2"/>
    </font>
    <font>
      <sz val="10"/>
      <color theme="10"/>
      <name val="等线"/>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等线"/>
      <family val="2"/>
      <scheme val="minor"/>
    </font>
    <font>
      <sz val="8"/>
      <color theme="1"/>
      <name val="Abadi"/>
      <family val="2"/>
    </font>
    <font>
      <u/>
      <sz val="8"/>
      <color theme="10"/>
      <name val="等线"/>
      <family val="2"/>
      <scheme val="minor"/>
    </font>
    <font>
      <i/>
      <u/>
      <sz val="8"/>
      <color theme="10"/>
      <name val="Abadi"/>
      <family val="2"/>
    </font>
    <font>
      <i/>
      <u/>
      <sz val="8"/>
      <color theme="10"/>
      <name val="等线"/>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等线"/>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sz val="9"/>
      <name val="等线"/>
      <family val="3"/>
      <charset val="134"/>
      <scheme val="minor"/>
    </font>
    <font>
      <vertAlign val="subscript"/>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0">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0" fontId="56" fillId="15" borderId="25" xfId="0" applyFont="1" applyFill="1" applyBorder="1" applyAlignment="1">
      <alignment horizontal="center"/>
    </xf>
    <xf numFmtId="176" fontId="59" fillId="0" borderId="1" xfId="0" applyNumberFormat="1" applyFont="1" applyBorder="1" applyAlignment="1">
      <alignment horizontal="center"/>
    </xf>
    <xf numFmtId="177" fontId="59" fillId="0" borderId="1" xfId="0" applyNumberFormat="1" applyFont="1" applyBorder="1" applyAlignment="1">
      <alignment horizontal="center"/>
    </xf>
    <xf numFmtId="178"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cellXfs>
  <cellStyles count="4">
    <cellStyle name="Normal 2" xfId="1" xr:uid="{9EB15B56-D3F6-4B50-8DFC-F5C155315011}"/>
    <cellStyle name="Style 1" xfId="3" xr:uid="{A1A116E1-EB15-43F2-9492-6F854E9F4473}"/>
    <cellStyle name="常规" xfId="0" builtinId="0"/>
    <cellStyle name="超链接" xfId="2" builtinId="8"/>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Normal="100" workbookViewId="0">
      <selection activeCell="B3" sqref="B3:C3"/>
    </sheetView>
  </sheetViews>
  <sheetFormatPr defaultColWidth="10.44140625" defaultRowHeight="16.2"/>
  <cols>
    <col min="1" max="1" width="1.6640625" style="161" customWidth="1"/>
    <col min="2" max="2" width="14.33203125" style="219" customWidth="1"/>
    <col min="3" max="3" width="75.44140625" style="161" customWidth="1"/>
    <col min="4" max="4" width="1.33203125" style="161" customWidth="1"/>
    <col min="5" max="6" width="1.6640625" style="161" customWidth="1"/>
    <col min="7" max="7" width="59" style="161" customWidth="1"/>
    <col min="8" max="8" width="30.33203125" style="161" customWidth="1"/>
    <col min="9" max="10" width="10.44140625" style="161"/>
    <col min="11" max="11" width="29.109375" style="161" customWidth="1"/>
    <col min="12" max="16384" width="10.44140625" style="161"/>
  </cols>
  <sheetData>
    <row r="1" spans="1:8" ht="135" customHeight="1"/>
    <row r="2" spans="1:8" ht="19.95" customHeight="1">
      <c r="A2" s="160"/>
      <c r="B2" s="237" t="s">
        <v>1379</v>
      </c>
      <c r="C2" s="238"/>
      <c r="D2" s="160"/>
      <c r="E2" s="160"/>
      <c r="F2" s="160"/>
    </row>
    <row r="3" spans="1:8" ht="19.95" customHeight="1">
      <c r="A3" s="160"/>
      <c r="B3" s="237" t="s">
        <v>1388</v>
      </c>
      <c r="C3" s="238"/>
      <c r="D3" s="160"/>
      <c r="E3" s="160"/>
      <c r="F3" s="160"/>
    </row>
    <row r="4" spans="1:8" ht="55.95" customHeight="1">
      <c r="A4" s="160"/>
      <c r="B4" s="239" t="s">
        <v>0</v>
      </c>
      <c r="C4" s="239"/>
      <c r="D4" s="239"/>
      <c r="E4" s="239"/>
      <c r="F4" s="239"/>
      <c r="G4" s="239"/>
      <c r="H4" s="239"/>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1348</v>
      </c>
    </row>
    <row r="10" spans="1:8" ht="20.25" customHeight="1">
      <c r="B10" s="222"/>
      <c r="C10" s="167"/>
    </row>
    <row r="11" spans="1:8" ht="141.75" customHeight="1">
      <c r="B11" s="220" t="s">
        <v>6</v>
      </c>
      <c r="C11" s="230" t="s">
        <v>1349</v>
      </c>
    </row>
    <row r="12" spans="1:8" ht="20.25" customHeight="1">
      <c r="B12" s="222"/>
      <c r="C12" s="167"/>
    </row>
    <row r="13" spans="1:8" ht="232.5" customHeight="1">
      <c r="B13" s="220" t="s">
        <v>7</v>
      </c>
      <c r="C13" s="229" t="s">
        <v>1350</v>
      </c>
    </row>
    <row r="14" spans="1:8" ht="23.25" customHeight="1">
      <c r="B14" s="223"/>
      <c r="C14" s="231"/>
    </row>
    <row r="15" spans="1:8" ht="169.5" customHeight="1">
      <c r="B15" s="220" t="s">
        <v>8</v>
      </c>
      <c r="C15" s="229" t="s">
        <v>1351</v>
      </c>
    </row>
    <row r="16" spans="1:8">
      <c r="B16" s="222"/>
      <c r="G16" s="224"/>
    </row>
    <row r="17" spans="2:7">
      <c r="B17" s="222"/>
    </row>
    <row r="18" spans="2:7">
      <c r="B18" s="222"/>
      <c r="G18" s="225"/>
    </row>
    <row r="19" spans="2:7">
      <c r="B19" s="222"/>
    </row>
    <row r="20" spans="2:7" ht="16.95" customHeight="1">
      <c r="B20" s="240" t="s">
        <v>1380</v>
      </c>
      <c r="C20" s="240"/>
      <c r="G20" s="225"/>
    </row>
    <row r="21" spans="2:7" ht="12.6">
      <c r="B21" s="229" t="s">
        <v>1381</v>
      </c>
      <c r="C21" s="229" t="s">
        <v>1382</v>
      </c>
    </row>
    <row r="22" spans="2:7" ht="12.6">
      <c r="B22" s="229" t="s">
        <v>1383</v>
      </c>
      <c r="C22" s="229" t="s">
        <v>1384</v>
      </c>
      <c r="G22" s="225"/>
    </row>
    <row r="23" spans="2:7" ht="12.6">
      <c r="B23" s="229" t="s">
        <v>1386</v>
      </c>
      <c r="C23" s="229" t="s">
        <v>1385</v>
      </c>
    </row>
    <row r="24" spans="2:7" ht="12.6">
      <c r="B24" s="229" t="s">
        <v>1387</v>
      </c>
      <c r="C24" s="229" t="s">
        <v>1385</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phoneticPr fontId="80" type="noConversion"/>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332" t="s">
        <v>9</v>
      </c>
      <c r="B1" s="59"/>
      <c r="C1" s="148"/>
      <c r="D1" s="148"/>
      <c r="E1" s="149"/>
    </row>
    <row r="2" spans="1:5" s="14" customFormat="1" ht="15.6">
      <c r="A2" s="332"/>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91" t="s">
        <v>5</v>
      </c>
      <c r="B20" s="11" t="s">
        <v>38</v>
      </c>
      <c r="C20" s="88" t="s">
        <v>39</v>
      </c>
      <c r="E20" s="94" t="s">
        <v>40</v>
      </c>
      <c r="O20" s="57"/>
    </row>
    <row r="21" spans="1:41 16384:16384" s="14" customFormat="1">
      <c r="A21" s="291"/>
      <c r="B21" s="17"/>
    </row>
    <row r="22" spans="1:41 16384:16384">
      <c r="A22" s="291"/>
      <c r="C22" s="324" t="s">
        <v>1330</v>
      </c>
      <c r="D22" s="325"/>
      <c r="E22" s="326"/>
      <c r="G22" s="315" t="s">
        <v>42</v>
      </c>
      <c r="H22" s="316"/>
      <c r="I22" s="317"/>
      <c r="K22" s="315" t="s">
        <v>42</v>
      </c>
      <c r="L22" s="316"/>
      <c r="M22" s="317"/>
      <c r="O22" s="315" t="s">
        <v>42</v>
      </c>
      <c r="P22" s="316"/>
      <c r="Q22" s="317"/>
      <c r="S22" s="315" t="s">
        <v>42</v>
      </c>
      <c r="T22" s="316"/>
      <c r="U22" s="317"/>
      <c r="W22" s="315" t="s">
        <v>42</v>
      </c>
      <c r="X22" s="316"/>
      <c r="Y22" s="317"/>
      <c r="AA22" s="315" t="s">
        <v>42</v>
      </c>
      <c r="AB22" s="316"/>
      <c r="AC22" s="317"/>
      <c r="AE22" s="315" t="s">
        <v>42</v>
      </c>
      <c r="AF22" s="316"/>
      <c r="AG22" s="317"/>
      <c r="AI22" s="315" t="s">
        <v>42</v>
      </c>
      <c r="AJ22" s="316"/>
      <c r="AK22" s="317"/>
      <c r="AM22" s="315" t="s">
        <v>42</v>
      </c>
      <c r="AN22" s="316"/>
      <c r="AO22" s="317"/>
    </row>
    <row r="23" spans="1:41 16384:16384">
      <c r="A23" s="291"/>
      <c r="B23" s="150" t="str">
        <f>IF(C20="Start with impact category","Select Impact category &gt;&gt;","")</f>
        <v/>
      </c>
      <c r="C23" s="309"/>
      <c r="D23" s="310"/>
      <c r="E23" s="311"/>
      <c r="F23" s="101" t="str">
        <f>IF($B$23="Select Impact category &gt;&gt;", "&gt;&gt;","")</f>
        <v/>
      </c>
      <c r="G23" s="309"/>
      <c r="H23" s="310"/>
      <c r="I23" s="311"/>
      <c r="J23" s="101" t="str">
        <f>IF($B$23="Select Impact category &gt;&gt;", "&gt;&gt;","")</f>
        <v/>
      </c>
      <c r="K23" s="309"/>
      <c r="L23" s="310"/>
      <c r="M23" s="311"/>
      <c r="N23" s="101" t="str">
        <f>IF($B$23="Select Impact category &gt;&gt;", "&gt;&gt;","")</f>
        <v/>
      </c>
      <c r="O23" s="309"/>
      <c r="P23" s="310"/>
      <c r="Q23" s="311"/>
      <c r="R23" s="101" t="str">
        <f>IF($B$23="Select Impact category &gt;&gt;", "&gt;&gt;","")</f>
        <v/>
      </c>
      <c r="S23" s="309"/>
      <c r="T23" s="310"/>
      <c r="U23" s="311"/>
      <c r="V23" s="101" t="str">
        <f>IF($B$23="Select Impact category &gt;&gt;", "&gt;&gt;","")</f>
        <v/>
      </c>
      <c r="W23" s="309"/>
      <c r="X23" s="310"/>
      <c r="Y23" s="311"/>
      <c r="Z23" s="101" t="str">
        <f>IF($B$23="Select Impact category &gt;&gt;", "&gt;&gt;","")</f>
        <v/>
      </c>
      <c r="AA23" s="309"/>
      <c r="AB23" s="310"/>
      <c r="AC23" s="311"/>
      <c r="AD23" s="101" t="str">
        <f>IF($B$23="Select Impact category &gt;&gt;", "&gt;&gt;","")</f>
        <v/>
      </c>
      <c r="AE23" s="309"/>
      <c r="AF23" s="310"/>
      <c r="AG23" s="311"/>
      <c r="AH23" s="101" t="str">
        <f>IF($B$23="Select Impact category &gt;&gt;", "&gt;&gt;","")</f>
        <v/>
      </c>
      <c r="AI23" s="309"/>
      <c r="AJ23" s="310"/>
      <c r="AK23" s="311"/>
      <c r="AL23" s="101" t="str">
        <f>IF($B$23="Select Impact category &gt;&gt;", "&gt;&gt;","")</f>
        <v/>
      </c>
      <c r="AM23" s="309"/>
      <c r="AN23" s="310"/>
      <c r="AO23" s="311"/>
    </row>
    <row r="24" spans="1:41 16384:16384" ht="12.75" customHeight="1">
      <c r="A24" s="291"/>
      <c r="B24" s="150" t="str">
        <f>IF(C20="Start with SDG","Select SDG &gt;&gt;","")</f>
        <v>Select SDG &gt;&gt;</v>
      </c>
      <c r="C24" s="312" t="s">
        <v>129</v>
      </c>
      <c r="D24" s="313"/>
      <c r="E24" s="314"/>
      <c r="F24" s="101" t="str">
        <f>IF($B$24="Select SDG &gt;&gt;","&gt;&gt;","")</f>
        <v>&gt;&gt;</v>
      </c>
      <c r="G24" s="312" t="s">
        <v>43</v>
      </c>
      <c r="H24" s="313"/>
      <c r="I24" s="314"/>
      <c r="J24" s="101" t="str">
        <f>IF($B$24="Select SDG &gt;&gt;","&gt;&gt;","")</f>
        <v>&gt;&gt;</v>
      </c>
      <c r="K24" s="312" t="s">
        <v>122</v>
      </c>
      <c r="L24" s="313"/>
      <c r="M24" s="314"/>
      <c r="N24" s="101" t="str">
        <f>IF($B$24="Select SDG &gt;&gt;","&gt;&gt;","")</f>
        <v>&gt;&gt;</v>
      </c>
      <c r="O24" s="312" t="s">
        <v>128</v>
      </c>
      <c r="P24" s="313"/>
      <c r="Q24" s="314"/>
      <c r="R24" s="101" t="str">
        <f>IF($B$24="Select SDG &gt;&gt;","&gt;&gt;","")</f>
        <v>&gt;&gt;</v>
      </c>
      <c r="S24" s="312"/>
      <c r="T24" s="313"/>
      <c r="U24" s="314"/>
      <c r="V24" s="101" t="str">
        <f>IF($B$24="Select SDG &gt;&gt;","&gt;&gt;","")</f>
        <v>&gt;&gt;</v>
      </c>
      <c r="W24" s="312"/>
      <c r="X24" s="313"/>
      <c r="Y24" s="314"/>
      <c r="Z24" s="101" t="str">
        <f>IF($B$24="Select SDG &gt;&gt;","&gt;&gt;","")</f>
        <v>&gt;&gt;</v>
      </c>
      <c r="AA24" s="312"/>
      <c r="AB24" s="313"/>
      <c r="AC24" s="314"/>
      <c r="AD24" s="101" t="str">
        <f>IF($B$24="Select SDG &gt;&gt;","&gt;&gt;","")</f>
        <v>&gt;&gt;</v>
      </c>
      <c r="AE24" s="312"/>
      <c r="AF24" s="313"/>
      <c r="AG24" s="314"/>
      <c r="AH24" s="101" t="str">
        <f>IF($B$24="Select SDG &gt;&gt;","&gt;&gt;","")</f>
        <v>&gt;&gt;</v>
      </c>
      <c r="AI24" s="312"/>
      <c r="AJ24" s="313"/>
      <c r="AK24" s="314"/>
      <c r="AL24" s="101" t="str">
        <f>IF($B$24="Select SDG &gt;&gt;","&gt;&gt;","")</f>
        <v>&gt;&gt;</v>
      </c>
      <c r="AM24" s="312"/>
      <c r="AN24" s="313"/>
      <c r="AO24" s="314"/>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7"/>
      <c r="D26" s="338"/>
      <c r="E26" s="339"/>
      <c r="F26" s="101" t="str">
        <f>IF($B$26="Select Monitoring indicator &gt;&gt;", "&gt;&gt;","")</f>
        <v/>
      </c>
      <c r="G26" s="309"/>
      <c r="H26" s="310"/>
      <c r="I26" s="311"/>
      <c r="J26" s="101" t="str">
        <f>IF($B$26="Select Monitoring indicator &gt;&gt;","&gt;&gt;","")</f>
        <v/>
      </c>
      <c r="K26" s="309"/>
      <c r="L26" s="310"/>
      <c r="M26" s="311"/>
      <c r="N26" s="101" t="str">
        <f>IF($B$26="Select Monitoring indicator &gt;&gt;","&gt;&gt;","")</f>
        <v/>
      </c>
      <c r="O26" s="309"/>
      <c r="P26" s="310"/>
      <c r="Q26" s="311"/>
      <c r="R26" s="101" t="str">
        <f>IF($B$26="Select Monitoring indicator &gt;&gt;","&gt;&gt;","")</f>
        <v/>
      </c>
      <c r="S26" s="309"/>
      <c r="T26" s="310"/>
      <c r="U26" s="311"/>
      <c r="V26" s="101" t="str">
        <f>IF($B$26="Select Monitoring indicator &gt;&gt;","&gt;&gt;","")</f>
        <v/>
      </c>
      <c r="W26" s="309"/>
      <c r="X26" s="310"/>
      <c r="Y26" s="311"/>
      <c r="Z26" s="101" t="str">
        <f>IF($B$26="Select Monitoring indicator &gt;&gt;","&gt;&gt;","")</f>
        <v/>
      </c>
      <c r="AA26" s="309"/>
      <c r="AB26" s="310"/>
      <c r="AC26" s="311"/>
      <c r="AD26" s="101" t="str">
        <f>IF($B$26="Select Monitoring indicator &gt;&gt;","&gt;&gt;","")</f>
        <v/>
      </c>
      <c r="AE26" s="309"/>
      <c r="AF26" s="310"/>
      <c r="AG26" s="311"/>
      <c r="AH26" s="101" t="str">
        <f>IF($B$26="Select Monitoring indicator &gt;&gt;","&gt;&gt;","")</f>
        <v/>
      </c>
      <c r="AI26" s="309"/>
      <c r="AJ26" s="310"/>
      <c r="AK26" s="311"/>
      <c r="AL26" s="101" t="str">
        <f>IF($B$26="Select Monitoring indicator &gt;&gt;","&gt;&gt;","")</f>
        <v/>
      </c>
      <c r="AM26" s="309"/>
      <c r="AN26" s="310"/>
      <c r="AO26" s="311"/>
    </row>
    <row r="27" spans="1:41 16384:16384" ht="12.75" customHeight="1">
      <c r="B27" s="151" t="str">
        <f>IF(C24&lt;&gt;"","Select Monitoring indicator &gt;&gt;","")</f>
        <v>Select Monitoring indicator &gt;&gt;</v>
      </c>
      <c r="C27" s="306" t="s">
        <v>218</v>
      </c>
      <c r="D27" s="307"/>
      <c r="E27" s="308"/>
      <c r="F27" s="101" t="str">
        <f>IF($B$27="Select Monitoring indicator &gt;&gt;","&gt;&gt;","")</f>
        <v>&gt;&gt;</v>
      </c>
      <c r="G27" s="312" t="s">
        <v>1340</v>
      </c>
      <c r="H27" s="313"/>
      <c r="I27" s="314"/>
      <c r="J27" s="101" t="str">
        <f>IF($B$27="Select Monitoring indicator &gt;&gt;","&gt;&gt;","")</f>
        <v>&gt;&gt;</v>
      </c>
      <c r="K27" s="312" t="s">
        <v>1056</v>
      </c>
      <c r="L27" s="313"/>
      <c r="M27" s="314"/>
      <c r="N27" s="101" t="str">
        <f>IF($B$27="Select Monitoring indicator &gt;&gt;","&gt;&gt;","")</f>
        <v>&gt;&gt;</v>
      </c>
      <c r="O27" s="312" t="s">
        <v>1176</v>
      </c>
      <c r="P27" s="313"/>
      <c r="Q27" s="314"/>
      <c r="R27" s="101" t="str">
        <f>IF($B$27="Select Monitoring indicator &gt;&gt;","&gt;&gt;","")</f>
        <v>&gt;&gt;</v>
      </c>
      <c r="S27" s="312"/>
      <c r="T27" s="313"/>
      <c r="U27" s="314"/>
      <c r="V27" s="101" t="str">
        <f>IF($B$27="Select Monitoring indicator &gt;&gt;","&gt;&gt;","")</f>
        <v>&gt;&gt;</v>
      </c>
      <c r="W27" s="312"/>
      <c r="X27" s="313"/>
      <c r="Y27" s="314"/>
      <c r="Z27" s="101" t="str">
        <f>IF($B$27="Select Monitoring indicator &gt;&gt;","&gt;&gt;","")</f>
        <v>&gt;&gt;</v>
      </c>
      <c r="AA27" s="312"/>
      <c r="AB27" s="313"/>
      <c r="AC27" s="314"/>
      <c r="AD27" s="101" t="str">
        <f>IF($B$27="Select Monitoring indicator &gt;&gt;","&gt;&gt;","")</f>
        <v>&gt;&gt;</v>
      </c>
      <c r="AE27" s="312"/>
      <c r="AF27" s="313"/>
      <c r="AG27" s="314"/>
      <c r="AH27" s="101" t="str">
        <f>IF($B$27="Select Monitoring indicator &gt;&gt;","&gt;&gt;","")</f>
        <v>&gt;&gt;</v>
      </c>
      <c r="AI27" s="312"/>
      <c r="AJ27" s="313"/>
      <c r="AK27" s="314"/>
      <c r="AL27" s="101" t="str">
        <f>IF($B$27="Select Monitoring indicator &gt;&gt;","&gt;&gt;","")</f>
        <v>&gt;&gt;</v>
      </c>
      <c r="AM27" s="312"/>
      <c r="AN27" s="313"/>
      <c r="AO27" s="31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4" t="str" cm="1">
        <f t="array" ref="C30">IFERROR(_xlfn.IFS(C23&lt;&gt;"",IFERROR(INDEX(BA!$J$4:$J$952,MATCH(C26,BA!$P$4:$P$952,0)),""),C24&lt;&gt;"",IFERROR(INDEX(BA!$J$4:$J$952,MATCH(C27,BA!$P$4:$P$952,0)),"")),"")</f>
        <v>GSDM-I13.2.1</v>
      </c>
      <c r="D30" s="289"/>
      <c r="E30" s="305"/>
      <c r="G30" s="304" t="str" cm="1">
        <f t="array" ref="G30">IFERROR(_xlfn.IFS(G23&lt;&gt;"",IFERROR(INDEX(BA!$J$4:$J$952,MATCH(G26,BA!$P$4:$P$952,0)),""),G24&lt;&gt;"",IFERROR(INDEX(BA!$J$4:$J$952,MATCH(G27,BA!$P$4:$P$952,0)),"")),"")</f>
        <v>GSDM-I2.3.2</v>
      </c>
      <c r="H30" s="289"/>
      <c r="I30" s="305"/>
      <c r="K30" s="304" t="str" cm="1">
        <f t="array" ref="K30">IFERROR(_xlfn.IFS(K23&lt;&gt;"",IFERROR(INDEX(BA!$J$4:$J$952,MATCH(K26,BA!$P$4:$P$952,0)),""),K24&lt;&gt;"",IFERROR(INDEX(BA!$J$4:$J$952,MATCH(K27,BA!$P$4:$P$952,0)),"")),"")</f>
        <v>GSDG-I6.1.1</v>
      </c>
      <c r="L30" s="289"/>
      <c r="M30" s="305"/>
      <c r="O30" s="304" t="str" cm="1">
        <f t="array" ref="O30">IFERROR(_xlfn.IFS(O23&lt;&gt;"",IFERROR(INDEX(BA!$J$4:$J$952,MATCH(O26,BA!$P$4:$P$952,0)),""),O24&lt;&gt;"",IFERROR(INDEX(BA!$J$4:$J$952,MATCH(O27,BA!$P$4:$P$952,0)),"")),"")</f>
        <v>GSDG-I12.2.1</v>
      </c>
      <c r="P30" s="289"/>
      <c r="Q30" s="305"/>
      <c r="S30" s="304" t="str" cm="1">
        <f t="array" ref="S30">IFERROR(_xlfn.IFS(S23&lt;&gt;"",IFERROR(INDEX(BA!$J$4:$J$952,MATCH(S26,BA!$P$4:$P$952,0)),""),S24&lt;&gt;"",IFERROR(INDEX(BA!$J$4:$J$952,MATCH(S27,BA!$P$4:$P$952,0)),"")),"")</f>
        <v/>
      </c>
      <c r="T30" s="289"/>
      <c r="U30" s="305"/>
      <c r="W30" s="304" t="str" cm="1">
        <f t="array" ref="W30">IFERROR(_xlfn.IFS(W23&lt;&gt;"",IFERROR(INDEX(BA!$J$4:$J$952,MATCH(W26,BA!$P$4:$P$952,0)),""),W24&lt;&gt;"",IFERROR(INDEX(BA!$J$4:$J$952,MATCH(W27,BA!$P$4:$P$952,0)),"")),"")</f>
        <v/>
      </c>
      <c r="X30" s="289"/>
      <c r="Y30" s="305"/>
      <c r="AA30" s="304" t="str" cm="1">
        <f t="array" ref="AA30">IFERROR(_xlfn.IFS(AA23&lt;&gt;"",IFERROR(INDEX(BA!$J$4:$J$952,MATCH(AA26,BA!$P$4:$P$952,0)),""),AA24&lt;&gt;"",IFERROR(INDEX(BA!$J$4:$J$952,MATCH(AA27,BA!$P$4:$P$952,0)),"")),"")</f>
        <v/>
      </c>
      <c r="AB30" s="289"/>
      <c r="AC30" s="305"/>
      <c r="AE30" s="304" t="str" cm="1">
        <f t="array" ref="AE30">IFERROR(_xlfn.IFS(AE23&lt;&gt;"",IFERROR(INDEX(BA!$J$4:$J$952,MATCH(AE26,BA!$P$4:$P$952,0)),""),AE24&lt;&gt;"",IFERROR(INDEX(BA!$J$4:$J$952,MATCH(AE27,BA!$P$4:$P$952,0)),"")),"")</f>
        <v/>
      </c>
      <c r="AF30" s="289"/>
      <c r="AG30" s="305"/>
      <c r="AI30" s="304" t="str" cm="1">
        <f t="array" ref="AI30">IFERROR(_xlfn.IFS(AI23&lt;&gt;"",IFERROR(INDEX(BA!$J$4:$J$952,MATCH(AI26,BA!$P$4:$P$952,0)),""),AI24&lt;&gt;"",IFERROR(INDEX(BA!$J$4:$J$952,MATCH(AI27,BA!$P$4:$P$952,0)),"")),"")</f>
        <v/>
      </c>
      <c r="AJ30" s="289"/>
      <c r="AK30" s="305"/>
      <c r="AM30" s="304" t="str" cm="1">
        <f t="array" ref="AM30">IFERROR(_xlfn.IFS(AM23&lt;&gt;"",IFERROR(INDEX(BA!$J$4:$J$952,MATCH(AM26,BA!$P$4:$P$952,0)),""),AM24&lt;&gt;"",IFERROR(INDEX(BA!$J$4:$J$952,MATCH(AM27,BA!$P$4:$P$952,0)),"")),"")</f>
        <v/>
      </c>
      <c r="AN30" s="289"/>
      <c r="AO30" s="305"/>
    </row>
    <row r="31" spans="1:41 16384:16384">
      <c r="A31" s="14"/>
      <c r="B31" s="90" t="s">
        <v>50</v>
      </c>
      <c r="C31" s="304" t="str">
        <f>IFERROR(INDEX(BA!$O$4:$O$952,MATCH(C30,BA!$J$4:$J$952,0)),"")</f>
        <v xml:space="preserve">Reduction in GHGs emissions </v>
      </c>
      <c r="D31" s="289"/>
      <c r="E31" s="305"/>
      <c r="G31" s="304" t="str">
        <f>IFERROR(INDEX(BA!$O$4:$O$952,MATCH(G30,BA!$J$4:$J$952,0)),"")</f>
        <v xml:space="preserve">Increased productivity </v>
      </c>
      <c r="H31" s="289"/>
      <c r="I31" s="305"/>
      <c r="K31" s="304" t="str">
        <f>IFERROR(INDEX(BA!$O$4:$O$952,MATCH(K30,BA!$J$4:$J$952,0)),"")</f>
        <v>Access to improved source of water</v>
      </c>
      <c r="L31" s="289"/>
      <c r="M31" s="305"/>
      <c r="O31" s="304">
        <f>IFERROR(INDEX(BA!$O$4:$O$952,MATCH(O30,BA!$J$4:$J$952,0)),"")</f>
        <v>0</v>
      </c>
      <c r="P31" s="289"/>
      <c r="Q31" s="305"/>
      <c r="S31" s="304" t="str">
        <f>IFERROR(INDEX(BA!$O$4:$O$952,MATCH(S30,BA!$J$4:$J$952,0)),"")</f>
        <v/>
      </c>
      <c r="T31" s="289"/>
      <c r="U31" s="305"/>
      <c r="W31" s="304" t="str">
        <f>IFERROR(INDEX(BA!$O$4:$O$952,MATCH(W30,BA!$J$4:$J$952,0)),"")</f>
        <v/>
      </c>
      <c r="X31" s="289"/>
      <c r="Y31" s="305"/>
      <c r="AA31" s="304" t="str">
        <f>IFERROR(INDEX(BA!$O$4:$O$952,MATCH(AA30,BA!$J$4:$J$952,0)),"")</f>
        <v/>
      </c>
      <c r="AB31" s="289"/>
      <c r="AC31" s="305"/>
      <c r="AE31" s="304" t="str">
        <f>IFERROR(INDEX(BA!$O$4:$O$952,MATCH(AE30,BA!$J$4:$J$952,0)),"")</f>
        <v/>
      </c>
      <c r="AF31" s="289"/>
      <c r="AG31" s="305"/>
      <c r="AI31" s="304" t="str">
        <f>IFERROR(INDEX(BA!$O$4:$O$952,MATCH(AI30,BA!$J$4:$J$952,0)),"")</f>
        <v/>
      </c>
      <c r="AJ31" s="289"/>
      <c r="AK31" s="305"/>
      <c r="AM31" s="304" t="str">
        <f>IFERROR(INDEX(BA!$O$4:$O$952,MATCH(AM30,BA!$J$4:$J$952,0)),"")</f>
        <v/>
      </c>
      <c r="AN31" s="289"/>
      <c r="AO31" s="305"/>
    </row>
    <row r="32" spans="1:41 16384:16384" ht="15" customHeight="1">
      <c r="A32" s="14"/>
      <c r="B32" s="90" t="s">
        <v>51</v>
      </c>
      <c r="C32" s="304" t="str">
        <f>IFERROR(INDEX(BA!$L$4:$L$952,MATCH(C30,BA!$J$4:$J$952,0)),"")</f>
        <v>Climate change mitigation</v>
      </c>
      <c r="D32" s="289"/>
      <c r="E32" s="305"/>
      <c r="G32" s="304" t="str">
        <f>IFERROR(INDEX(BA!$L$4:$L$952,MATCH(G30,BA!$J$4:$J$952,0)),"")</f>
        <v>Livelihood</v>
      </c>
      <c r="H32" s="289"/>
      <c r="I32" s="305"/>
      <c r="K32" s="304" t="str">
        <f>IFERROR(INDEX(BA!$L$4:$L$952,MATCH(K30,BA!$J$4:$J$952,0)),"")</f>
        <v>Access to basic services</v>
      </c>
      <c r="L32" s="289"/>
      <c r="M32" s="305"/>
      <c r="O32" s="304">
        <f>IFERROR(INDEX(BA!$L$4:$L$952,MATCH(O30,BA!$J$4:$J$952,0)),"")</f>
        <v>0</v>
      </c>
      <c r="P32" s="289"/>
      <c r="Q32" s="305"/>
      <c r="S32" s="304" t="str">
        <f>IFERROR(INDEX(BA!$L$4:$L$952,MATCH(S30,BA!$J$4:$J$952,0)),"")</f>
        <v/>
      </c>
      <c r="T32" s="289"/>
      <c r="U32" s="305"/>
      <c r="W32" s="304" t="str">
        <f>IFERROR(INDEX(BA!$L$4:$L$952,MATCH(W30,BA!$J$4:$J$952,0)),"")</f>
        <v/>
      </c>
      <c r="X32" s="289"/>
      <c r="Y32" s="305"/>
      <c r="AA32" s="304" t="str">
        <f>IFERROR(INDEX(BA!$L$4:$L$952,MATCH(AA30,BA!$J$4:$J$952,0)),"")</f>
        <v/>
      </c>
      <c r="AB32" s="289"/>
      <c r="AC32" s="305"/>
      <c r="AE32" s="304" t="str">
        <f>IFERROR(INDEX(BA!$L$4:$L$952,MATCH(AE30,BA!$J$4:$J$952,0)),"")</f>
        <v/>
      </c>
      <c r="AF32" s="289"/>
      <c r="AG32" s="305"/>
      <c r="AI32" s="304" t="str">
        <f>IFERROR(INDEX(BA!$L$4:$L$952,MATCH(AI30,BA!$J$4:$J$952,0)),"")</f>
        <v/>
      </c>
      <c r="AJ32" s="289"/>
      <c r="AK32" s="305"/>
      <c r="AM32" s="304" t="str">
        <f>IFERROR(INDEX(BA!$L$4:$L$952,MATCH(AM30,BA!$J$4:$J$952,0)),"")</f>
        <v/>
      </c>
      <c r="AN32" s="289"/>
      <c r="AO32" s="305"/>
    </row>
    <row r="33" spans="1:41" ht="15" customHeight="1">
      <c r="A33" s="14"/>
      <c r="B33" s="90" t="s">
        <v>52</v>
      </c>
      <c r="C33" s="304" t="str">
        <f>IFERROR(INDEX(BA!$M$4:$M$952,MATCH(C30,BA!$J$4:$J$952,0)),"")</f>
        <v>13. Climate action</v>
      </c>
      <c r="D33" s="289"/>
      <c r="E33" s="305"/>
      <c r="G33" s="304" t="str">
        <f>IFERROR(INDEX(BA!$M$4:$M$952,MATCH(G30,BA!$J$4:$J$952,0)),"")</f>
        <v>2. Zero hunger</v>
      </c>
      <c r="H33" s="289"/>
      <c r="I33" s="305"/>
      <c r="K33" s="304" t="str">
        <f>IFERROR(INDEX(BA!$M$4:$M$952,MATCH(K30,BA!$J$4:$J$952,0)),"")</f>
        <v xml:space="preserve">6. Clean water and sanitation </v>
      </c>
      <c r="L33" s="289"/>
      <c r="M33" s="305"/>
      <c r="O33" s="304" t="str">
        <f>IFERROR(INDEX(BA!$M$4:$M$952,MATCH(O30,BA!$J$4:$J$952,0)),"")</f>
        <v xml:space="preserve">12. Responsible consumption and production </v>
      </c>
      <c r="P33" s="289"/>
      <c r="Q33" s="305"/>
      <c r="S33" s="304" t="str">
        <f>IFERROR(INDEX(BA!$M$4:$M$952,MATCH(S30,BA!$J$4:$J$952,0)),"")</f>
        <v/>
      </c>
      <c r="T33" s="289"/>
      <c r="U33" s="305"/>
      <c r="W33" s="304" t="str">
        <f>IFERROR(INDEX(BA!$M$4:$M$952,MATCH(W30,BA!$J$4:$J$952,0)),"")</f>
        <v/>
      </c>
      <c r="X33" s="289"/>
      <c r="Y33" s="305"/>
      <c r="AA33" s="304" t="str">
        <f>IFERROR(INDEX(BA!$M$4:$M$952,MATCH(AA30,BA!$J$4:$J$952,0)),"")</f>
        <v/>
      </c>
      <c r="AB33" s="289"/>
      <c r="AC33" s="305"/>
      <c r="AE33" s="304" t="str">
        <f>IFERROR(INDEX(BA!$M$4:$M$952,MATCH(AE30,BA!$J$4:$J$952,0)),"")</f>
        <v/>
      </c>
      <c r="AF33" s="289"/>
      <c r="AG33" s="305"/>
      <c r="AI33" s="304" t="str">
        <f>IFERROR(INDEX(BA!$M$4:$M$952,MATCH(AI30,BA!$J$4:$J$952,0)),"")</f>
        <v/>
      </c>
      <c r="AJ33" s="289"/>
      <c r="AK33" s="305"/>
      <c r="AM33" s="304" t="str">
        <f>IFERROR(INDEX(BA!$M$4:$M$952,MATCH(AM30,BA!$J$4:$J$952,0)),"")</f>
        <v/>
      </c>
      <c r="AN33" s="289"/>
      <c r="AO33" s="305"/>
    </row>
    <row r="34" spans="1:41" ht="15" customHeight="1">
      <c r="A34" s="14"/>
      <c r="B34" s="90" t="s">
        <v>53</v>
      </c>
      <c r="C34" s="304" t="str">
        <f>IFERROR(INDEX(BA!$N$4:$N$952,MATCH(C30,BA!$J$4:$J$952,0)),"")</f>
        <v>13.2 Integrate climate change measures into national policies, strategies and planning</v>
      </c>
      <c r="D34" s="289"/>
      <c r="E34" s="305"/>
      <c r="G34" s="304"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9"/>
      <c r="I34" s="305"/>
      <c r="K34" s="304" t="str">
        <f>IFERROR(INDEX(BA!$N$4:$N$952,MATCH(K30,BA!$J$4:$J$952,0)),"")</f>
        <v>6.1 By 2030, achieve universal and equitable access to safe and affordable drinking water for all</v>
      </c>
      <c r="L34" s="289"/>
      <c r="M34" s="305"/>
      <c r="O34" s="304" t="str">
        <f>IFERROR(INDEX(BA!$N$4:$N$952,MATCH(O30,BA!$J$4:$J$952,0)),"")</f>
        <v>12.2 By 2030, achieve the sustainable management and efficient use of natural resources</v>
      </c>
      <c r="P34" s="289"/>
      <c r="Q34" s="305"/>
      <c r="S34" s="304" t="str">
        <f>IFERROR(INDEX(BA!$N$4:$N$952,MATCH(S30,BA!$J$4:$J$952,0)),"")</f>
        <v/>
      </c>
      <c r="T34" s="289"/>
      <c r="U34" s="305"/>
      <c r="W34" s="304" t="str">
        <f>IFERROR(INDEX(BA!$N$4:$N$952,MATCH(W30,BA!$J$4:$J$952,0)),"")</f>
        <v/>
      </c>
      <c r="X34" s="289"/>
      <c r="Y34" s="305"/>
      <c r="AA34" s="304" t="str">
        <f>IFERROR(INDEX(BA!$N$4:$N$952,MATCH(AA30,BA!$J$4:$J$952,0)),"")</f>
        <v/>
      </c>
      <c r="AB34" s="289"/>
      <c r="AC34" s="305"/>
      <c r="AE34" s="304" t="str">
        <f>IFERROR(INDEX(BA!$N$4:$N$952,MATCH(AE30,BA!$J$4:$J$952,0)),"")</f>
        <v/>
      </c>
      <c r="AF34" s="289"/>
      <c r="AG34" s="305"/>
      <c r="AI34" s="304" t="str">
        <f>IFERROR(INDEX(BA!$N$4:$N$952,MATCH(AI30,BA!$J$4:$J$952,0)),"")</f>
        <v/>
      </c>
      <c r="AJ34" s="289"/>
      <c r="AK34" s="305"/>
      <c r="AM34" s="304" t="str">
        <f>IFERROR(INDEX(BA!$N$4:$N$952,MATCH(AM30,BA!$J$4:$J$952,0)),"")</f>
        <v/>
      </c>
      <c r="AN34" s="289"/>
      <c r="AO34" s="305"/>
    </row>
    <row r="35" spans="1:41" ht="140.25" customHeight="1">
      <c r="A35" s="14"/>
      <c r="B35" s="90" t="s">
        <v>54</v>
      </c>
      <c r="C35" s="304" t="str">
        <f>IFERROR(INDEX(BA!$Q$4:$Q$952,MATCH($C$30,BA!$J$4:$J$952,0)),"")</f>
        <v>Refers to total amount of greenhouse gases avoided or sequestered during the reporting period.</v>
      </c>
      <c r="D35" s="289"/>
      <c r="E35" s="305"/>
      <c r="G35" s="304" t="str">
        <f>IFERROR(INDEX(BA!$Q$4:$Q$952,MATCH($G$30,BA!$J$4:$J$952,0)),"")</f>
        <v>Refers to change in farmer income due to adoption of measures implemented as part of project activity</v>
      </c>
      <c r="H35" s="289"/>
      <c r="I35" s="305"/>
      <c r="K35" s="304"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9"/>
      <c r="M35" s="305"/>
      <c r="O35" s="304" t="str">
        <f>IFERROR(INDEX(BA!$Q$4:$Q$952,MATCH($O$30,BA!$J$4:$J$952,0)),"")</f>
        <v>NA</v>
      </c>
      <c r="P35" s="289"/>
      <c r="Q35" s="305"/>
      <c r="S35" s="304" t="str">
        <f>IFERROR(INDEX(BA!$Q$4:$Q$952,MATCH($S$30,BA!$J$4:$J$952,0)),"")</f>
        <v/>
      </c>
      <c r="T35" s="289"/>
      <c r="U35" s="305"/>
      <c r="W35" s="304" t="str">
        <f>IFERROR(INDEX(BA!$Q$4:$Q$952,MATCH($W$30,BA!$J$4:$J$952,0)),"")</f>
        <v/>
      </c>
      <c r="X35" s="289"/>
      <c r="Y35" s="305"/>
      <c r="AA35" s="304" t="str">
        <f>IFERROR(INDEX(BA!$Q$4:$Q$952,MATCH($AA$30,BA!$J$4:$J$952,0)),"")</f>
        <v/>
      </c>
      <c r="AB35" s="289"/>
      <c r="AC35" s="305"/>
      <c r="AE35" s="304" t="str">
        <f>IFERROR(INDEX(BA!$Q$4:$Q$952,MATCH($AE$30,BA!$J$4:$J$952,0)),"")</f>
        <v/>
      </c>
      <c r="AF35" s="289"/>
      <c r="AG35" s="305"/>
      <c r="AI35" s="304" t="str">
        <f>IFERROR(INDEX(BA!$Q$4:$Q$952,MATCH($AI$30,BA!$J$4:$J$952,0)),"")</f>
        <v/>
      </c>
      <c r="AJ35" s="289"/>
      <c r="AK35" s="305"/>
      <c r="AM35" s="304" t="str">
        <f>IFERROR(INDEX(BA!$Q$4:$Q$952,MATCH($AM$30,BA!$J$4:$J$952,0)),"")</f>
        <v/>
      </c>
      <c r="AN35" s="289"/>
      <c r="AO35" s="305"/>
    </row>
    <row r="36" spans="1:41" ht="187.5" customHeight="1">
      <c r="A36" s="100" t="s">
        <v>55</v>
      </c>
      <c r="B36" s="91" t="str">
        <f>BA!R3</f>
        <v>Guidance, calculation method and other considerations</v>
      </c>
      <c r="C36" s="30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9"/>
      <c r="E36" s="305"/>
      <c r="G36" s="304" t="str">
        <f>IFERROR(INDEX(BA!$R$4:$R$952,MATCH($G$30,BA!$J$4:$J$952,0)),"")</f>
        <v>Wherever detailed income surveys are not being conducted, this indicator may be compiled on the basis of the assessment and opinions of a target group of farmers.</v>
      </c>
      <c r="H36" s="289"/>
      <c r="I36" s="305"/>
      <c r="K36" s="304"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9"/>
      <c r="M36" s="305"/>
      <c r="O36" s="304" t="str">
        <f>IFERROR(INDEX(BA!$R$4:$R$952,MATCH($O$30,BA!$J$4:$J$952,0)),"")</f>
        <v>NA</v>
      </c>
      <c r="P36" s="289"/>
      <c r="Q36" s="305"/>
      <c r="S36" s="304" t="str">
        <f>IFERROR(INDEX(BA!$R$4:$R$952,MATCH($S$30,BA!$J$4:$J$952,0)),"")</f>
        <v/>
      </c>
      <c r="T36" s="289"/>
      <c r="U36" s="305"/>
      <c r="W36" s="304" t="str">
        <f>IFERROR(INDEX(BA!$R$4:$R$952,MATCH($W$30,BA!$J$4:$J$952,0)),"")</f>
        <v/>
      </c>
      <c r="X36" s="289"/>
      <c r="Y36" s="305"/>
      <c r="AA36" s="304" t="str">
        <f>IFERROR(INDEX(BA!$R$4:$R$952,MATCH($AA$30,BA!$J$4:$J$952,0)),"")</f>
        <v/>
      </c>
      <c r="AB36" s="289"/>
      <c r="AC36" s="305"/>
      <c r="AE36" s="304" t="str">
        <f>IFERROR(INDEX(BA!$R$4:$R$952,MATCH($AE$30,BA!$J$4:$J$952,0)),"")</f>
        <v/>
      </c>
      <c r="AF36" s="289"/>
      <c r="AG36" s="305"/>
      <c r="AI36" s="304" t="str">
        <f>IFERROR(INDEX(BA!$R$4:$R$952,MATCH($AI$30,BA!$J$4:$J$952,0)),"")</f>
        <v/>
      </c>
      <c r="AJ36" s="289"/>
      <c r="AK36" s="305"/>
      <c r="AM36" s="304" t="str">
        <f>IFERROR(INDEX(BA!$R$4:$R$952,MATCH($AM$30,BA!$J$4:$J$952,0)),"")</f>
        <v/>
      </c>
      <c r="AN36" s="289"/>
      <c r="AO36" s="305"/>
    </row>
    <row r="37" spans="1:41" ht="15" customHeight="1">
      <c r="A37" s="14"/>
      <c r="B37" s="92" t="s">
        <v>56</v>
      </c>
      <c r="C37" s="301" t="str">
        <f>IFERROR(INDEX(BA!$S$4:$S$952,MATCH(C30,BA!$J$4:$J$952,0)),"")</f>
        <v>tCO2eq</v>
      </c>
      <c r="D37" s="302"/>
      <c r="E37" s="303"/>
      <c r="G37" s="301" t="str">
        <f>IFERROR(INDEX(BA!$S$4:$S$952,MATCH(G30,BA!$J$4:$J$952,0)),"")</f>
        <v xml:space="preserve">Percentage increase in average annual salary </v>
      </c>
      <c r="H37" s="302"/>
      <c r="I37" s="303"/>
      <c r="K37" s="301" t="str">
        <f>IFERROR(INDEX(BA!$S$4:$S$952,MATCH(K30,BA!$J$4:$J$952,0)),"")</f>
        <v>% or Number</v>
      </c>
      <c r="L37" s="302"/>
      <c r="M37" s="303"/>
      <c r="O37" s="301" t="str">
        <f>IFERROR(INDEX(BA!$S$4:$S$952,MATCH(O30,BA!$J$4:$J$952,0)),"")</f>
        <v>NA</v>
      </c>
      <c r="P37" s="302"/>
      <c r="Q37" s="303"/>
      <c r="S37" s="301" t="str">
        <f>IFERROR(INDEX(BA!$S$4:$S$952,MATCH(S30,BA!$J$4:$J$952,0)),"")</f>
        <v/>
      </c>
      <c r="T37" s="302"/>
      <c r="U37" s="303"/>
      <c r="W37" s="301" t="str">
        <f>IFERROR(INDEX(BA!$S$4:$S$952,MATCH(W30,BA!$J$4:$J$952,0)),"")</f>
        <v/>
      </c>
      <c r="X37" s="302"/>
      <c r="Y37" s="303"/>
      <c r="AA37" s="301" t="str">
        <f>IFERROR(INDEX(BA!$S$4:$S$952,MATCH(AA30,BA!$J$4:$J$952,0)),"")</f>
        <v/>
      </c>
      <c r="AB37" s="302"/>
      <c r="AC37" s="303"/>
      <c r="AE37" s="301" t="str">
        <f>IFERROR(INDEX(BA!$S$4:$S$952,MATCH(AE30,BA!$J$4:$J$952,0)),"")</f>
        <v/>
      </c>
      <c r="AF37" s="302"/>
      <c r="AG37" s="303"/>
      <c r="AI37" s="301" t="str">
        <f>IFERROR(INDEX(BA!$S$4:$S$952,MATCH(AI30,BA!$J$4:$J$952,0)),"")</f>
        <v/>
      </c>
      <c r="AJ37" s="302"/>
      <c r="AK37" s="303"/>
      <c r="AM37" s="301" t="str">
        <f>IFERROR(INDEX(BA!$S$4:$S$952,MATCH(AM30,BA!$J$4:$J$952,0)),"")</f>
        <v/>
      </c>
      <c r="AN37" s="302"/>
      <c r="AO37" s="303"/>
    </row>
    <row r="38" spans="1:41" ht="15" customHeight="1">
      <c r="A38" s="14"/>
      <c r="B38" s="92" t="s">
        <v>57</v>
      </c>
      <c r="C38" s="301" t="str">
        <f>IFERROR(INDEX(BA!$T$4:$T$952,MATCH(C30,BA!$J$4:$J$952,0)),"")</f>
        <v>Project activity</v>
      </c>
      <c r="D38" s="302"/>
      <c r="E38" s="303"/>
      <c r="G38" s="301" t="str">
        <f>IFERROR(INDEX(BA!$T$4:$T$952,MATCH(G30,BA!$J$4:$J$952,0)),"")</f>
        <v>Project activity and/or reference studies</v>
      </c>
      <c r="H38" s="302"/>
      <c r="I38" s="303"/>
      <c r="K38" s="301" t="str">
        <f>IFERROR(INDEX(BA!$T$4:$T$952,MATCH(K30,BA!$J$4:$J$952,0)),"")</f>
        <v>Project activity</v>
      </c>
      <c r="L38" s="302"/>
      <c r="M38" s="303"/>
      <c r="O38" s="301" t="str">
        <f>IFERROR(INDEX(BA!$T$4:$T$952,MATCH(O30,BA!$J$4:$J$952,0)),"")</f>
        <v>NA</v>
      </c>
      <c r="P38" s="302"/>
      <c r="Q38" s="303"/>
      <c r="S38" s="301" t="str">
        <f>IFERROR(INDEX(BA!$T$4:$T$952,MATCH(S30,BA!$J$4:$J$952,0)),"")</f>
        <v/>
      </c>
      <c r="T38" s="302"/>
      <c r="U38" s="303"/>
      <c r="W38" s="301" t="str">
        <f>IFERROR(INDEX(BA!$T$4:$T$952,MATCH(W30,BA!$J$4:$J$952,0)),"")</f>
        <v/>
      </c>
      <c r="X38" s="302"/>
      <c r="Y38" s="303"/>
      <c r="AA38" s="301" t="str">
        <f>IFERROR(INDEX(BA!$T$4:$T$952,MATCH(AA30,BA!$J$4:$J$952,0)),"")</f>
        <v/>
      </c>
      <c r="AB38" s="302"/>
      <c r="AC38" s="303"/>
      <c r="AE38" s="301" t="str">
        <f>IFERROR(INDEX(BA!$T$4:$T$952,MATCH(AE30,BA!$J$4:$J$952,0)),"")</f>
        <v/>
      </c>
      <c r="AF38" s="302"/>
      <c r="AG38" s="303"/>
      <c r="AI38" s="301" t="str">
        <f>IFERROR(INDEX(BA!$T$4:$T$952,MATCH(AI30,BA!$J$4:$J$952,0)),"")</f>
        <v/>
      </c>
      <c r="AJ38" s="302"/>
      <c r="AK38" s="303"/>
      <c r="AM38" s="301" t="str">
        <f>IFERROR(INDEX(BA!$T$4:$T$952,MATCH(AM30,BA!$J$4:$J$952,0)),"")</f>
        <v/>
      </c>
      <c r="AN38" s="302"/>
      <c r="AO38" s="303"/>
    </row>
    <row r="39" spans="1:41" ht="15" customHeight="1">
      <c r="A39" s="14"/>
      <c r="B39" s="92" t="s">
        <v>58</v>
      </c>
      <c r="C39" s="301" t="str">
        <f>IFERROR(INDEX(BA!$U$4:$U$952,MATCH(C30,BA!$J$4:$J$952,0)),"")</f>
        <v>Calculation</v>
      </c>
      <c r="D39" s="302"/>
      <c r="E39" s="303"/>
      <c r="G39" s="301">
        <f>IFERROR(INDEX(BA!$U$4:$U$952,MATCH(G30,BA!$J$4:$J$952,0)),"")</f>
        <v>0</v>
      </c>
      <c r="H39" s="302"/>
      <c r="I39" s="303"/>
      <c r="K39" s="301" t="str">
        <f>IFERROR(INDEX(BA!$U$4:$U$952,MATCH(K30,BA!$J$4:$J$952,0)),"")</f>
        <v>Household surveys</v>
      </c>
      <c r="L39" s="302"/>
      <c r="M39" s="303"/>
      <c r="O39" s="301" t="str">
        <f>IFERROR(INDEX(BA!$U$4:$U$952,MATCH(O30,BA!$J$4:$J$952,0)),"")</f>
        <v>NA</v>
      </c>
      <c r="P39" s="302"/>
      <c r="Q39" s="303"/>
      <c r="S39" s="301" t="str">
        <f>IFERROR(INDEX(BA!$U$4:$U$952,MATCH(S30,BA!$J$4:$J$952,0)),"")</f>
        <v/>
      </c>
      <c r="T39" s="302"/>
      <c r="U39" s="303"/>
      <c r="W39" s="301" t="str">
        <f>IFERROR(INDEX(BA!$U$4:$U$952,MATCH(W30,BA!$J$4:$J$952,0)),"")</f>
        <v/>
      </c>
      <c r="X39" s="302"/>
      <c r="Y39" s="303"/>
      <c r="AA39" s="301" t="str">
        <f>IFERROR(INDEX(BA!$U$4:$U$952,MATCH(AA30,BA!$J$4:$J$952,0)),"")</f>
        <v/>
      </c>
      <c r="AB39" s="302"/>
      <c r="AC39" s="303"/>
      <c r="AE39" s="301" t="str">
        <f>IFERROR(INDEX(BA!$U$4:$U$952,MATCH(AE30,BA!$J$4:$J$952,0)),"")</f>
        <v/>
      </c>
      <c r="AF39" s="302"/>
      <c r="AG39" s="303"/>
      <c r="AI39" s="301" t="str">
        <f>IFERROR(INDEX(BA!$U$4:$U$952,MATCH(AI30,BA!$J$4:$J$952,0)),"")</f>
        <v/>
      </c>
      <c r="AJ39" s="302"/>
      <c r="AK39" s="303"/>
      <c r="AM39" s="301" t="str">
        <f>IFERROR(INDEX(BA!$U$4:$U$952,MATCH(AM30,BA!$J$4:$J$952,0)),"")</f>
        <v/>
      </c>
      <c r="AN39" s="302"/>
      <c r="AO39" s="303"/>
    </row>
    <row r="40" spans="1:41" ht="15" customHeight="1">
      <c r="A40" s="14"/>
      <c r="B40" s="92" t="s">
        <v>59</v>
      </c>
      <c r="C40" s="301" t="str">
        <f>IFERROR(INDEX(BA!$V$4:$V$952,MATCH(C30,BA!$J$4:$J$952,0)),"")</f>
        <v>Annual</v>
      </c>
      <c r="D40" s="302"/>
      <c r="E40" s="303"/>
      <c r="G40" s="301" t="str">
        <f>IFERROR(INDEX(BA!$V$4:$V$952,MATCH(G30,BA!$J$4:$J$952,0)),"")</f>
        <v>Annual</v>
      </c>
      <c r="H40" s="302"/>
      <c r="I40" s="303"/>
      <c r="K40" s="301" t="str">
        <f>IFERROR(INDEX(BA!$V$4:$V$952,MATCH(K30,BA!$J$4:$J$952,0)),"")</f>
        <v>Annual</v>
      </c>
      <c r="L40" s="302"/>
      <c r="M40" s="303"/>
      <c r="O40" s="301" t="str">
        <f>IFERROR(INDEX(BA!$V$4:$V$952,MATCH(O30,BA!$J$4:$J$952,0)),"")</f>
        <v>NA</v>
      </c>
      <c r="P40" s="302"/>
      <c r="Q40" s="303"/>
      <c r="S40" s="301" t="str">
        <f>IFERROR(INDEX(BA!$V$4:$V$952,MATCH(S30,BA!$J$4:$J$952,0)),"")</f>
        <v/>
      </c>
      <c r="T40" s="302"/>
      <c r="U40" s="303"/>
      <c r="W40" s="301" t="str">
        <f>IFERROR(INDEX(BA!$V$4:$V$952,MATCH(W30,BA!$J$4:$J$952,0)),"")</f>
        <v/>
      </c>
      <c r="X40" s="302"/>
      <c r="Y40" s="303"/>
      <c r="AA40" s="301" t="str">
        <f>IFERROR(INDEX(BA!$V$4:$V$952,MATCH(AA30,BA!$J$4:$J$952,0)),"")</f>
        <v/>
      </c>
      <c r="AB40" s="302"/>
      <c r="AC40" s="303"/>
      <c r="AE40" s="301" t="str">
        <f>IFERROR(INDEX(BA!$V$4:$V$952,MATCH(AE30,BA!$J$4:$J$952,0)),"")</f>
        <v/>
      </c>
      <c r="AF40" s="302"/>
      <c r="AG40" s="303"/>
      <c r="AI40" s="301" t="str">
        <f>IFERROR(INDEX(BA!$V$4:$V$952,MATCH(AI30,BA!$J$4:$J$952,0)),"")</f>
        <v/>
      </c>
      <c r="AJ40" s="302"/>
      <c r="AK40" s="303"/>
      <c r="AM40" s="301" t="str">
        <f>IFERROR(INDEX(BA!$V$4:$V$952,MATCH(AM30,BA!$J$4:$J$952,0)),"")</f>
        <v/>
      </c>
      <c r="AN40" s="302"/>
      <c r="AO40" s="303"/>
    </row>
    <row r="41" spans="1:41" ht="15" customHeight="1">
      <c r="A41" s="14"/>
      <c r="B41" s="92" t="s">
        <v>60</v>
      </c>
      <c r="C41" s="301" t="str">
        <f>IFERROR(INDEX(BA!$X$4:$X$952,MATCH(C30,BA!$J$4:$J$952,0 )),"")</f>
        <v>NA</v>
      </c>
      <c r="D41" s="302"/>
      <c r="E41" s="303"/>
      <c r="G41" s="301" t="str">
        <f>IFERROR(INDEX(BA!$X$4:$X$952,MATCH(G30,BA!$J$4:$J$952,0 )),"")</f>
        <v xml:space="preserve"> </v>
      </c>
      <c r="H41" s="302"/>
      <c r="I41" s="303"/>
      <c r="K41" s="301">
        <f>IFERROR(INDEX(BA!$X$4:$X$952,MATCH(K30,BA!$J$4:$J$952,0 )),"")</f>
        <v>0</v>
      </c>
      <c r="L41" s="302"/>
      <c r="M41" s="303"/>
      <c r="O41" s="301">
        <f>IFERROR(INDEX(BA!$X$4:$X$952,MATCH(O30,BA!$J$4:$J$952,0 )),"")</f>
        <v>0</v>
      </c>
      <c r="P41" s="302"/>
      <c r="Q41" s="303"/>
      <c r="S41" s="301" t="str">
        <f>IFERROR(INDEX(BA!$X$4:$X$952,MATCH(S30,BA!$J$4:$J$952,0 )),"")</f>
        <v/>
      </c>
      <c r="T41" s="302"/>
      <c r="U41" s="303"/>
      <c r="W41" s="301" t="str">
        <f>IFERROR(INDEX(BA!$X$4:$X$952,MATCH(W30,BA!$J$4:$J$952,0 )),"")</f>
        <v/>
      </c>
      <c r="X41" s="302"/>
      <c r="Y41" s="303"/>
      <c r="AA41" s="301" t="str">
        <f>IFERROR(INDEX(BA!$X$4:$X$952,MATCH(AA30,BA!$J$4:$J$952,0 )),"")</f>
        <v/>
      </c>
      <c r="AB41" s="302"/>
      <c r="AC41" s="303"/>
      <c r="AE41" s="301" t="str">
        <f>IFERROR(INDEX(BA!$X$4:$X$952,MATCH(AE30,BA!$J$4:$J$952,0 )),"")</f>
        <v/>
      </c>
      <c r="AF41" s="302"/>
      <c r="AG41" s="303"/>
      <c r="AI41" s="301" t="str">
        <f>IFERROR(INDEX(BA!$X$4:$X$952,MATCH(AI30,BA!$J$4:$J$952,0 )),"")</f>
        <v/>
      </c>
      <c r="AJ41" s="302"/>
      <c r="AK41" s="303"/>
      <c r="AM41" s="301" t="str">
        <f>IFERROR(INDEX(BA!$X$4:$X$952,MATCH(AM30,BA!$J$4:$J$952,0 )),"")</f>
        <v/>
      </c>
      <c r="AN41" s="302"/>
      <c r="AO41" s="303"/>
    </row>
    <row r="42" spans="1:41" ht="28.5" customHeight="1">
      <c r="A42" s="14"/>
      <c r="B42" s="92" t="s">
        <v>61</v>
      </c>
      <c r="C42" s="301" t="str">
        <f>IFERROR(INDEX(BA!$Y$4:$Y$952,MATCH(C30,BA!$J$4:$J$952,0 )),"NA")</f>
        <v>Gold Standard approved SDG Impact Quantification methodologies are available at https://globalgoals.goldstandard.org/</v>
      </c>
      <c r="D42" s="302"/>
      <c r="E42" s="303"/>
      <c r="G42" s="301" t="str">
        <f>IFERROR(INDEX(BA!$Y$4:$Y$952,MATCH(G30,BA!$J$4:$J$952,0)),"")</f>
        <v xml:space="preserve"> </v>
      </c>
      <c r="H42" s="302"/>
      <c r="I42" s="303"/>
      <c r="K42" s="301" t="str">
        <f>IFERROR(INDEX(BA!$Y$4:$Y$952,MATCH(K30,BA!$J$4:$J$952,0 )),"")</f>
        <v>Drinking water: https://washdata.org/monitoring/drinking-water</v>
      </c>
      <c r="L42" s="302"/>
      <c r="M42" s="303"/>
      <c r="O42" s="301">
        <f>IFERROR(INDEX(BA!$Y$4:$Y$952,MATCH(O30,BA!$J$4:$J$952,0 )),"")</f>
        <v>0</v>
      </c>
      <c r="P42" s="302"/>
      <c r="Q42" s="303"/>
      <c r="S42" s="301" t="str">
        <f>IFERROR(INDEX(BA!$Y$4:$Y$952,MATCH(S30,BA!$J$4:$J$952,0 )),"")</f>
        <v/>
      </c>
      <c r="T42" s="302"/>
      <c r="U42" s="303"/>
      <c r="W42" s="301" t="str">
        <f>IFERROR(INDEX(BA!$Y$4:$Y$952,MATCH(W30,BA!$J$4:$J$952,0 )),"")</f>
        <v/>
      </c>
      <c r="X42" s="302"/>
      <c r="Y42" s="303"/>
      <c r="AA42" s="301" t="str">
        <f>IFERROR(INDEX(BA!$Y$4:$Y$952,MATCH(AA30,BA!$J$4:$J$952,0 )),"")</f>
        <v/>
      </c>
      <c r="AB42" s="302"/>
      <c r="AC42" s="303"/>
      <c r="AE42" s="301" t="str">
        <f>IFERROR(INDEX(BA!$Y$4:$Y$952,MATCH(AE30,BA!$J$4:$J$952,0 )),"")</f>
        <v/>
      </c>
      <c r="AF42" s="302"/>
      <c r="AG42" s="303"/>
      <c r="AI42" s="301" t="str">
        <f>IFERROR(INDEX(BA!$Y$4:$Y$952,MATCH(AI30,BA!$J$4:$J$952,0 )),"")</f>
        <v/>
      </c>
      <c r="AJ42" s="302"/>
      <c r="AK42" s="303"/>
      <c r="AM42" s="301" t="str">
        <f>IFERROR(INDEX(BA!$Y$4:$Y$952,MATCH(AM30,BA!$J$4:$J$952,0 )),"")</f>
        <v/>
      </c>
      <c r="AN42" s="302"/>
      <c r="AO42" s="303"/>
    </row>
    <row r="43" spans="1:41" ht="15" customHeight="1">
      <c r="A43" s="14"/>
      <c r="B43" s="30"/>
      <c r="C43" s="301"/>
      <c r="D43" s="302"/>
      <c r="E43" s="303"/>
      <c r="G43" s="318"/>
      <c r="H43" s="319"/>
      <c r="I43" s="320"/>
      <c r="K43" s="301"/>
      <c r="L43" s="302"/>
      <c r="M43" s="303"/>
      <c r="O43" s="301"/>
      <c r="P43" s="302"/>
      <c r="Q43" s="303"/>
      <c r="S43" s="301"/>
      <c r="T43" s="302"/>
      <c r="U43" s="303"/>
      <c r="W43" s="301"/>
      <c r="X43" s="302"/>
      <c r="Y43" s="303"/>
      <c r="AA43" s="301"/>
      <c r="AB43" s="302"/>
      <c r="AC43" s="303"/>
      <c r="AE43" s="301"/>
      <c r="AF43" s="302"/>
      <c r="AG43" s="303"/>
      <c r="AI43" s="301"/>
      <c r="AJ43" s="302"/>
      <c r="AK43" s="303"/>
      <c r="AM43" s="301"/>
      <c r="AN43" s="302"/>
      <c r="AO43" s="303"/>
    </row>
    <row r="44" spans="1:41" ht="15" customHeight="1">
      <c r="A44" s="14"/>
      <c r="B44" s="30"/>
      <c r="C44" s="318"/>
      <c r="D44" s="319"/>
      <c r="E44" s="320"/>
      <c r="G44" s="318"/>
      <c r="H44" s="319"/>
      <c r="I44" s="320"/>
      <c r="K44" s="301"/>
      <c r="L44" s="302"/>
      <c r="M44" s="303"/>
      <c r="O44" s="301"/>
      <c r="P44" s="302"/>
      <c r="Q44" s="303"/>
      <c r="S44" s="301"/>
      <c r="T44" s="302"/>
      <c r="U44" s="303"/>
      <c r="W44" s="301"/>
      <c r="X44" s="302"/>
      <c r="Y44" s="303"/>
      <c r="AA44" s="301"/>
      <c r="AB44" s="302"/>
      <c r="AC44" s="303"/>
      <c r="AE44" s="301"/>
      <c r="AF44" s="302"/>
      <c r="AG44" s="303"/>
      <c r="AI44" s="301"/>
      <c r="AJ44" s="302"/>
      <c r="AK44" s="303"/>
      <c r="AM44" s="301"/>
      <c r="AN44" s="302"/>
      <c r="AO44" s="303"/>
    </row>
    <row r="45" spans="1:41" ht="15" customHeight="1">
      <c r="A45" s="14"/>
      <c r="B45" s="30"/>
      <c r="C45" s="318"/>
      <c r="D45" s="319"/>
      <c r="E45" s="320"/>
      <c r="G45" s="318"/>
      <c r="H45" s="319"/>
      <c r="I45" s="320"/>
      <c r="K45" s="301"/>
      <c r="L45" s="302"/>
      <c r="M45" s="303"/>
      <c r="O45" s="301"/>
      <c r="P45" s="302"/>
      <c r="Q45" s="303"/>
      <c r="S45" s="301"/>
      <c r="T45" s="302"/>
      <c r="U45" s="303"/>
      <c r="W45" s="301"/>
      <c r="X45" s="302"/>
      <c r="Y45" s="303"/>
      <c r="AA45" s="301"/>
      <c r="AB45" s="302"/>
      <c r="AC45" s="303"/>
      <c r="AE45" s="301"/>
      <c r="AF45" s="302"/>
      <c r="AG45" s="303"/>
      <c r="AI45" s="301"/>
      <c r="AJ45" s="302"/>
      <c r="AK45" s="303"/>
      <c r="AM45" s="301"/>
      <c r="AN45" s="302"/>
      <c r="AO45" s="303"/>
    </row>
    <row r="46" spans="1:41" ht="15" customHeight="1">
      <c r="A46" s="14"/>
      <c r="B46" s="30"/>
      <c r="C46" s="318"/>
      <c r="D46" s="319"/>
      <c r="E46" s="320"/>
      <c r="G46" s="318"/>
      <c r="H46" s="319"/>
      <c r="I46" s="320"/>
      <c r="K46" s="301"/>
      <c r="L46" s="302"/>
      <c r="M46" s="303"/>
      <c r="O46" s="301"/>
      <c r="P46" s="302"/>
      <c r="Q46" s="303"/>
      <c r="S46" s="301"/>
      <c r="T46" s="302"/>
      <c r="U46" s="303"/>
      <c r="W46" s="301"/>
      <c r="X46" s="302"/>
      <c r="Y46" s="303"/>
      <c r="AA46" s="301"/>
      <c r="AB46" s="302"/>
      <c r="AC46" s="303"/>
      <c r="AE46" s="301"/>
      <c r="AF46" s="302"/>
      <c r="AG46" s="303"/>
      <c r="AI46" s="301"/>
      <c r="AJ46" s="302"/>
      <c r="AK46" s="303"/>
      <c r="AM46" s="301"/>
      <c r="AN46" s="302"/>
      <c r="AO46" s="303"/>
    </row>
    <row r="47" spans="1:41" ht="15" customHeight="1">
      <c r="A47" s="14"/>
      <c r="B47" s="30"/>
      <c r="C47" s="321"/>
      <c r="D47" s="322"/>
      <c r="E47" s="323"/>
      <c r="G47" s="321"/>
      <c r="H47" s="322"/>
      <c r="I47" s="323"/>
      <c r="K47" s="301"/>
      <c r="L47" s="302"/>
      <c r="M47" s="303"/>
      <c r="O47" s="301"/>
      <c r="P47" s="302"/>
      <c r="Q47" s="303"/>
      <c r="S47" s="301"/>
      <c r="T47" s="302"/>
      <c r="U47" s="303"/>
      <c r="W47" s="301"/>
      <c r="X47" s="302"/>
      <c r="Y47" s="303"/>
      <c r="AA47" s="301"/>
      <c r="AB47" s="302"/>
      <c r="AC47" s="303"/>
      <c r="AE47" s="301"/>
      <c r="AF47" s="302"/>
      <c r="AG47" s="303"/>
      <c r="AI47" s="301"/>
      <c r="AJ47" s="302"/>
      <c r="AK47" s="303"/>
      <c r="AM47" s="301"/>
      <c r="AN47" s="302"/>
      <c r="AO47" s="303"/>
    </row>
    <row r="48" spans="1:41" ht="15" customHeight="1">
      <c r="A48" s="14"/>
      <c r="B48" s="30"/>
      <c r="C48" s="327"/>
      <c r="D48" s="328"/>
      <c r="E48" s="329"/>
      <c r="G48" s="327"/>
      <c r="H48" s="328"/>
      <c r="I48" s="329"/>
      <c r="K48" s="301"/>
      <c r="L48" s="302"/>
      <c r="M48" s="303"/>
      <c r="O48" s="301"/>
      <c r="P48" s="302"/>
      <c r="Q48" s="303"/>
      <c r="S48" s="301"/>
      <c r="T48" s="302"/>
      <c r="U48" s="303"/>
      <c r="W48" s="301"/>
      <c r="X48" s="302"/>
      <c r="Y48" s="303"/>
      <c r="AA48" s="301"/>
      <c r="AB48" s="302"/>
      <c r="AC48" s="303"/>
      <c r="AE48" s="301"/>
      <c r="AF48" s="302"/>
      <c r="AG48" s="303"/>
      <c r="AI48" s="301"/>
      <c r="AJ48" s="302"/>
      <c r="AK48" s="303"/>
      <c r="AM48" s="301"/>
      <c r="AN48" s="302"/>
      <c r="AO48" s="303"/>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30" t="s">
        <v>64</v>
      </c>
      <c r="B50" s="138" t="s">
        <v>65</v>
      </c>
      <c r="C50" s="296" t="str" cm="1">
        <f t="array" ref="C50">IFERROR(_xlfn.IFS(B26&lt;&gt;"",C26,B27&lt;&gt;"",C27),"")</f>
        <v>Amount of GHGs emissions avoided or sequestered</v>
      </c>
      <c r="D50" s="297"/>
      <c r="E50" s="298"/>
      <c r="F50" s="37"/>
      <c r="G50" s="296" t="str" cm="1">
        <f t="array" ref="G50">IFERROR(_xlfn.IFS(F26&lt;&gt;"",G26,F27&lt;&gt;"",G27),"")</f>
        <v>Change in farmer income as a result of project, by gender and and indigenous status</v>
      </c>
      <c r="H50" s="297"/>
      <c r="I50" s="298"/>
      <c r="J50" s="38"/>
      <c r="K50" s="296" t="str" cm="1">
        <f t="array" ref="K50">IFERROR(_xlfn.IFS(J26&lt;&gt;"",K26,J27&lt;&gt;"",K27),"")</f>
        <v>6.1.1 Proportion of population using safely managed drinking water services</v>
      </c>
      <c r="L50" s="297"/>
      <c r="M50" s="298"/>
      <c r="N50" s="38"/>
      <c r="O50" s="296" t="str" cm="1">
        <f t="array" ref="O50">IFERROR(_xlfn.IFS(N26&lt;&gt;"",O26,N27&lt;&gt;"",O27),"")</f>
        <v>12.2.1 Material footprint, material footprint per capita, and material footprint per GDP</v>
      </c>
      <c r="P50" s="297"/>
      <c r="Q50" s="298"/>
      <c r="R50" s="38"/>
      <c r="S50" s="296" cm="1">
        <f t="array" ref="S50">IFERROR(_xlfn.IFS(R26&lt;&gt;"",S26,R27&lt;&gt;"",S27),"")</f>
        <v>0</v>
      </c>
      <c r="T50" s="297"/>
      <c r="U50" s="298"/>
      <c r="V50" s="38"/>
      <c r="W50" s="296" cm="1">
        <f t="array" ref="W50">IFERROR(_xlfn.IFS(V26&lt;&gt;"",W26,V27&lt;&gt;"",W27),"")</f>
        <v>0</v>
      </c>
      <c r="X50" s="297"/>
      <c r="Y50" s="298"/>
      <c r="Z50" s="38"/>
      <c r="AA50" s="296" cm="1">
        <f t="array" ref="AA50">IFERROR(_xlfn.IFS(Z26&lt;&gt;"",AA26,Z27&lt;&gt;"",AA27),"")</f>
        <v>0</v>
      </c>
      <c r="AB50" s="297"/>
      <c r="AC50" s="298"/>
      <c r="AD50" s="38"/>
      <c r="AE50" s="296" cm="1">
        <f t="array" ref="AE50">IFERROR(_xlfn.IFS(AD26&lt;&gt;"",AE26,AD27&lt;&gt;"",AE27),"")</f>
        <v>0</v>
      </c>
      <c r="AF50" s="297"/>
      <c r="AG50" s="298"/>
      <c r="AH50" s="38"/>
      <c r="AI50" s="296" cm="1">
        <f t="array" ref="AI50">IFERROR(_xlfn.IFS(AH26&lt;&gt;"",AI26,AH27&lt;&gt;"",AI27),"")</f>
        <v>0</v>
      </c>
      <c r="AJ50" s="297"/>
      <c r="AK50" s="298"/>
      <c r="AL50" s="38"/>
      <c r="AM50" s="296" cm="1">
        <f t="array" ref="AM50">IFERROR(_xlfn.IFS(AL26&lt;&gt;"",AM26,AL27&lt;&gt;"",AM27),"")</f>
        <v>0</v>
      </c>
      <c r="AN50" s="297"/>
      <c r="AO50" s="298"/>
    </row>
    <row r="51" spans="1:41">
      <c r="A51" s="330"/>
      <c r="B51" s="92" t="s">
        <v>56</v>
      </c>
      <c r="C51" s="299" t="s">
        <v>221</v>
      </c>
      <c r="D51" s="300"/>
      <c r="E51" s="300"/>
      <c r="F51" s="37"/>
      <c r="G51" s="299" t="s">
        <v>1331</v>
      </c>
      <c r="H51" s="300"/>
      <c r="I51" s="300"/>
      <c r="J51" s="38"/>
      <c r="K51" s="299" t="s">
        <v>276</v>
      </c>
      <c r="L51" s="300"/>
      <c r="M51" s="300"/>
      <c r="N51" s="38"/>
      <c r="O51" s="299" t="s">
        <v>66</v>
      </c>
      <c r="P51" s="300"/>
      <c r="Q51" s="300"/>
      <c r="R51" s="38"/>
      <c r="S51" s="299" t="s">
        <v>66</v>
      </c>
      <c r="T51" s="300"/>
      <c r="U51" s="300"/>
      <c r="V51" s="38"/>
      <c r="W51" s="299" t="s">
        <v>66</v>
      </c>
      <c r="X51" s="300"/>
      <c r="Y51" s="300"/>
      <c r="Z51" s="38"/>
      <c r="AA51" s="299" t="s">
        <v>66</v>
      </c>
      <c r="AB51" s="300"/>
      <c r="AC51" s="300"/>
      <c r="AD51" s="38"/>
      <c r="AE51" s="299" t="s">
        <v>66</v>
      </c>
      <c r="AF51" s="300"/>
      <c r="AG51" s="300"/>
      <c r="AH51" s="38"/>
      <c r="AI51" s="299" t="s">
        <v>66</v>
      </c>
      <c r="AJ51" s="300"/>
      <c r="AK51" s="300"/>
      <c r="AL51" s="38"/>
      <c r="AM51" s="299" t="s">
        <v>66</v>
      </c>
      <c r="AN51" s="300"/>
      <c r="AO51" s="300"/>
    </row>
    <row r="52" spans="1:41">
      <c r="A52" s="330"/>
      <c r="B52" s="92" t="s">
        <v>57</v>
      </c>
      <c r="C52" s="299" t="s">
        <v>1332</v>
      </c>
      <c r="D52" s="300"/>
      <c r="E52" s="300"/>
      <c r="F52" s="37"/>
      <c r="G52" s="299" t="s">
        <v>1333</v>
      </c>
      <c r="H52" s="300"/>
      <c r="I52" s="300"/>
      <c r="J52" s="38"/>
      <c r="K52" s="299" t="s">
        <v>1334</v>
      </c>
      <c r="L52" s="300"/>
      <c r="M52" s="300"/>
      <c r="N52" s="38"/>
      <c r="O52" s="299" t="s">
        <v>66</v>
      </c>
      <c r="P52" s="300"/>
      <c r="Q52" s="300"/>
      <c r="R52" s="38"/>
      <c r="S52" s="299" t="s">
        <v>66</v>
      </c>
      <c r="T52" s="300"/>
      <c r="U52" s="300"/>
      <c r="V52" s="38"/>
      <c r="W52" s="299" t="s">
        <v>66</v>
      </c>
      <c r="X52" s="300"/>
      <c r="Y52" s="300"/>
      <c r="Z52" s="38"/>
      <c r="AA52" s="299" t="s">
        <v>66</v>
      </c>
      <c r="AB52" s="300"/>
      <c r="AC52" s="300"/>
      <c r="AD52" s="38"/>
      <c r="AE52" s="299" t="s">
        <v>66</v>
      </c>
      <c r="AF52" s="300"/>
      <c r="AG52" s="300"/>
      <c r="AH52" s="38"/>
      <c r="AI52" s="299" t="s">
        <v>66</v>
      </c>
      <c r="AJ52" s="300"/>
      <c r="AK52" s="300"/>
      <c r="AL52" s="38"/>
      <c r="AM52" s="299" t="s">
        <v>66</v>
      </c>
      <c r="AN52" s="300"/>
      <c r="AO52" s="300"/>
    </row>
    <row r="53" spans="1:41">
      <c r="A53" s="330"/>
      <c r="B53" s="92" t="s">
        <v>59</v>
      </c>
      <c r="C53" s="299" t="s">
        <v>223</v>
      </c>
      <c r="D53" s="300"/>
      <c r="E53" s="300"/>
      <c r="F53" s="37"/>
      <c r="G53" s="299" t="s">
        <v>223</v>
      </c>
      <c r="H53" s="300"/>
      <c r="I53" s="300"/>
      <c r="J53" s="38"/>
      <c r="K53" s="299" t="s">
        <v>208</v>
      </c>
      <c r="L53" s="300"/>
      <c r="M53" s="300"/>
      <c r="N53" s="38"/>
      <c r="O53" s="299" t="s">
        <v>66</v>
      </c>
      <c r="P53" s="300"/>
      <c r="Q53" s="300"/>
      <c r="R53" s="38"/>
      <c r="S53" s="299" t="s">
        <v>66</v>
      </c>
      <c r="T53" s="300"/>
      <c r="U53" s="300"/>
      <c r="V53" s="38"/>
      <c r="W53" s="299" t="s">
        <v>66</v>
      </c>
      <c r="X53" s="300"/>
      <c r="Y53" s="300"/>
      <c r="Z53" s="38"/>
      <c r="AA53" s="299" t="s">
        <v>66</v>
      </c>
      <c r="AB53" s="300"/>
      <c r="AC53" s="300"/>
      <c r="AD53" s="38"/>
      <c r="AE53" s="299" t="s">
        <v>66</v>
      </c>
      <c r="AF53" s="300"/>
      <c r="AG53" s="300"/>
      <c r="AH53" s="38"/>
      <c r="AI53" s="299" t="s">
        <v>66</v>
      </c>
      <c r="AJ53" s="300"/>
      <c r="AK53" s="300"/>
      <c r="AL53" s="38"/>
      <c r="AM53" s="299" t="s">
        <v>66</v>
      </c>
      <c r="AN53" s="300"/>
      <c r="AO53" s="300"/>
    </row>
    <row r="54" spans="1:41">
      <c r="A54" s="330"/>
      <c r="B54" s="92" t="s">
        <v>58</v>
      </c>
      <c r="C54" s="299"/>
      <c r="D54" s="300"/>
      <c r="E54" s="300"/>
      <c r="F54" s="37"/>
      <c r="G54" s="335" t="s">
        <v>1335</v>
      </c>
      <c r="H54" s="336"/>
      <c r="I54" s="336"/>
      <c r="J54" s="38"/>
      <c r="K54" s="299" t="s">
        <v>1336</v>
      </c>
      <c r="L54" s="300"/>
      <c r="M54" s="300"/>
      <c r="N54" s="38"/>
      <c r="O54" s="299" t="s">
        <v>66</v>
      </c>
      <c r="P54" s="300"/>
      <c r="Q54" s="300"/>
      <c r="R54" s="38"/>
      <c r="S54" s="299" t="s">
        <v>66</v>
      </c>
      <c r="T54" s="300"/>
      <c r="U54" s="300"/>
      <c r="V54" s="38"/>
      <c r="W54" s="299" t="s">
        <v>66</v>
      </c>
      <c r="X54" s="300"/>
      <c r="Y54" s="300"/>
      <c r="Z54" s="38"/>
      <c r="AA54" s="299" t="s">
        <v>66</v>
      </c>
      <c r="AB54" s="300"/>
      <c r="AC54" s="300"/>
      <c r="AD54" s="38"/>
      <c r="AE54" s="299" t="s">
        <v>66</v>
      </c>
      <c r="AF54" s="300"/>
      <c r="AG54" s="300"/>
      <c r="AH54" s="38"/>
      <c r="AI54" s="299" t="s">
        <v>66</v>
      </c>
      <c r="AJ54" s="300"/>
      <c r="AK54" s="300"/>
      <c r="AL54" s="38"/>
      <c r="AM54" s="299" t="s">
        <v>66</v>
      </c>
      <c r="AN54" s="300"/>
      <c r="AO54" s="300"/>
    </row>
    <row r="55" spans="1:41">
      <c r="A55" s="330"/>
      <c r="B55" s="92" t="s">
        <v>67</v>
      </c>
      <c r="C55" s="299" t="s">
        <v>66</v>
      </c>
      <c r="D55" s="300"/>
      <c r="E55" s="300"/>
      <c r="F55" s="37"/>
      <c r="G55" s="299" t="s">
        <v>1337</v>
      </c>
      <c r="H55" s="300"/>
      <c r="I55" s="300"/>
      <c r="J55" s="38"/>
      <c r="K55" s="299" t="s">
        <v>209</v>
      </c>
      <c r="L55" s="300"/>
      <c r="M55" s="300"/>
      <c r="N55" s="38"/>
      <c r="O55" s="299" t="s">
        <v>66</v>
      </c>
      <c r="P55" s="300"/>
      <c r="Q55" s="300"/>
      <c r="R55" s="38"/>
      <c r="S55" s="299" t="s">
        <v>66</v>
      </c>
      <c r="T55" s="300"/>
      <c r="U55" s="300"/>
      <c r="V55" s="38"/>
      <c r="W55" s="299" t="s">
        <v>66</v>
      </c>
      <c r="X55" s="300"/>
      <c r="Y55" s="300"/>
      <c r="Z55" s="38"/>
      <c r="AA55" s="299" t="s">
        <v>66</v>
      </c>
      <c r="AB55" s="300"/>
      <c r="AC55" s="300"/>
      <c r="AD55" s="38"/>
      <c r="AE55" s="299" t="s">
        <v>66</v>
      </c>
      <c r="AF55" s="300"/>
      <c r="AG55" s="300"/>
      <c r="AH55" s="38"/>
      <c r="AI55" s="299" t="s">
        <v>66</v>
      </c>
      <c r="AJ55" s="300"/>
      <c r="AK55" s="300"/>
      <c r="AL55" s="38"/>
      <c r="AM55" s="299" t="s">
        <v>66</v>
      </c>
      <c r="AN55" s="300"/>
      <c r="AO55" s="300"/>
    </row>
    <row r="56" spans="1:41">
      <c r="A56" s="330"/>
      <c r="B56" s="92" t="s">
        <v>68</v>
      </c>
      <c r="C56" s="299" t="s">
        <v>66</v>
      </c>
      <c r="D56" s="300"/>
      <c r="E56" s="300"/>
      <c r="F56" s="37"/>
      <c r="G56" s="299"/>
      <c r="H56" s="300"/>
      <c r="I56" s="300"/>
      <c r="J56" s="38"/>
      <c r="K56" s="299"/>
      <c r="L56" s="300"/>
      <c r="M56" s="300"/>
      <c r="N56" s="38"/>
      <c r="O56" s="299" t="s">
        <v>66</v>
      </c>
      <c r="P56" s="300"/>
      <c r="Q56" s="300"/>
      <c r="R56" s="38"/>
      <c r="S56" s="299" t="s">
        <v>66</v>
      </c>
      <c r="T56" s="300"/>
      <c r="U56" s="300"/>
      <c r="V56" s="38"/>
      <c r="W56" s="299" t="s">
        <v>66</v>
      </c>
      <c r="X56" s="300"/>
      <c r="Y56" s="300"/>
      <c r="Z56" s="38"/>
      <c r="AA56" s="299" t="s">
        <v>66</v>
      </c>
      <c r="AB56" s="300"/>
      <c r="AC56" s="300"/>
      <c r="AD56" s="38"/>
      <c r="AE56" s="299" t="s">
        <v>66</v>
      </c>
      <c r="AF56" s="300"/>
      <c r="AG56" s="300"/>
      <c r="AH56" s="38"/>
      <c r="AI56" s="299" t="s">
        <v>66</v>
      </c>
      <c r="AJ56" s="300"/>
      <c r="AK56" s="300"/>
      <c r="AL56" s="38"/>
      <c r="AM56" s="299" t="s">
        <v>66</v>
      </c>
      <c r="AN56" s="300"/>
      <c r="AO56" s="300"/>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3"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3"/>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3"/>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1"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1"/>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1"/>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1"/>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1"/>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1"/>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1"/>
      <c r="B67" s="39" t="s">
        <v>77</v>
      </c>
      <c r="C67" s="334" t="s">
        <v>1338</v>
      </c>
      <c r="D67" s="334"/>
      <c r="E67" s="334"/>
      <c r="F67" s="37"/>
      <c r="G67" s="292" t="s">
        <v>1339</v>
      </c>
      <c r="H67" s="292"/>
      <c r="I67" s="292"/>
      <c r="J67" s="38"/>
      <c r="K67" s="292" t="s">
        <v>78</v>
      </c>
      <c r="L67" s="292"/>
      <c r="M67" s="292"/>
      <c r="N67" s="38"/>
      <c r="O67" s="292" t="s">
        <v>78</v>
      </c>
      <c r="P67" s="292"/>
      <c r="Q67" s="292"/>
      <c r="R67" s="38"/>
      <c r="S67" s="292" t="s">
        <v>78</v>
      </c>
      <c r="T67" s="292"/>
      <c r="U67" s="292"/>
      <c r="V67" s="38"/>
      <c r="W67" s="292" t="s">
        <v>78</v>
      </c>
      <c r="X67" s="292"/>
      <c r="Y67" s="292"/>
      <c r="Z67" s="38"/>
      <c r="AA67" s="292" t="s">
        <v>78</v>
      </c>
      <c r="AB67" s="292"/>
      <c r="AC67" s="292"/>
      <c r="AD67" s="38"/>
      <c r="AE67" s="292" t="s">
        <v>78</v>
      </c>
      <c r="AF67" s="292"/>
      <c r="AG67" s="292"/>
      <c r="AH67" s="38"/>
      <c r="AI67" s="292" t="s">
        <v>78</v>
      </c>
      <c r="AJ67" s="292"/>
      <c r="AK67" s="292"/>
      <c r="AL67" s="38"/>
      <c r="AM67" s="292" t="s">
        <v>78</v>
      </c>
      <c r="AN67" s="292"/>
      <c r="AO67" s="292"/>
    </row>
    <row r="68" spans="1:41">
      <c r="A68" s="331"/>
      <c r="B68" s="293"/>
      <c r="C68" s="334"/>
      <c r="D68" s="334"/>
      <c r="E68" s="334"/>
      <c r="F68" s="37"/>
      <c r="G68" s="292"/>
      <c r="H68" s="292"/>
      <c r="I68" s="292"/>
      <c r="J68" s="38"/>
      <c r="K68" s="292"/>
      <c r="L68" s="292"/>
      <c r="M68" s="292"/>
      <c r="N68" s="38"/>
      <c r="O68" s="292"/>
      <c r="P68" s="292"/>
      <c r="Q68" s="292"/>
      <c r="R68" s="38"/>
      <c r="S68" s="292"/>
      <c r="T68" s="292"/>
      <c r="U68" s="292"/>
      <c r="V68" s="38"/>
      <c r="W68" s="292"/>
      <c r="X68" s="292"/>
      <c r="Y68" s="292"/>
      <c r="Z68" s="38"/>
      <c r="AA68" s="292"/>
      <c r="AB68" s="292"/>
      <c r="AC68" s="292"/>
      <c r="AD68" s="38"/>
      <c r="AE68" s="292"/>
      <c r="AF68" s="292"/>
      <c r="AG68" s="292"/>
      <c r="AH68" s="38"/>
      <c r="AI68" s="292"/>
      <c r="AJ68" s="292"/>
      <c r="AK68" s="292"/>
      <c r="AL68" s="38"/>
      <c r="AM68" s="292"/>
      <c r="AN68" s="292"/>
      <c r="AO68" s="292"/>
    </row>
    <row r="69" spans="1:41">
      <c r="A69" s="331"/>
      <c r="B69" s="294"/>
      <c r="C69" s="334"/>
      <c r="D69" s="334"/>
      <c r="E69" s="334"/>
      <c r="F69" s="37"/>
      <c r="G69" s="292"/>
      <c r="H69" s="292"/>
      <c r="I69" s="292"/>
      <c r="J69" s="38"/>
      <c r="K69" s="292"/>
      <c r="L69" s="292"/>
      <c r="M69" s="292"/>
      <c r="N69" s="38"/>
      <c r="O69" s="292"/>
      <c r="P69" s="292"/>
      <c r="Q69" s="292"/>
      <c r="R69" s="38"/>
      <c r="S69" s="292"/>
      <c r="T69" s="292"/>
      <c r="U69" s="292"/>
      <c r="V69" s="38"/>
      <c r="W69" s="292"/>
      <c r="X69" s="292"/>
      <c r="Y69" s="292"/>
      <c r="Z69" s="38"/>
      <c r="AA69" s="292"/>
      <c r="AB69" s="292"/>
      <c r="AC69" s="292"/>
      <c r="AD69" s="38"/>
      <c r="AE69" s="292"/>
      <c r="AF69" s="292"/>
      <c r="AG69" s="292"/>
      <c r="AH69" s="38"/>
      <c r="AI69" s="292"/>
      <c r="AJ69" s="292"/>
      <c r="AK69" s="292"/>
      <c r="AL69" s="38"/>
      <c r="AM69" s="292"/>
      <c r="AN69" s="292"/>
      <c r="AO69" s="292"/>
    </row>
    <row r="70" spans="1:41">
      <c r="A70" s="331"/>
      <c r="B70" s="294"/>
      <c r="C70" s="334"/>
      <c r="D70" s="334"/>
      <c r="E70" s="334"/>
      <c r="F70" s="37"/>
      <c r="G70" s="292"/>
      <c r="H70" s="292"/>
      <c r="I70" s="292"/>
      <c r="J70" s="38"/>
      <c r="K70" s="292"/>
      <c r="L70" s="292"/>
      <c r="M70" s="292"/>
      <c r="N70" s="38"/>
      <c r="O70" s="292"/>
      <c r="P70" s="292"/>
      <c r="Q70" s="292"/>
      <c r="R70" s="38"/>
      <c r="S70" s="292"/>
      <c r="T70" s="292"/>
      <c r="U70" s="292"/>
      <c r="V70" s="38"/>
      <c r="W70" s="292"/>
      <c r="X70" s="292"/>
      <c r="Y70" s="292"/>
      <c r="Z70" s="38"/>
      <c r="AA70" s="292"/>
      <c r="AB70" s="292"/>
      <c r="AC70" s="292"/>
      <c r="AD70" s="38"/>
      <c r="AE70" s="292"/>
      <c r="AF70" s="292"/>
      <c r="AG70" s="292"/>
      <c r="AH70" s="38"/>
      <c r="AI70" s="292"/>
      <c r="AJ70" s="292"/>
      <c r="AK70" s="292"/>
      <c r="AL70" s="38"/>
      <c r="AM70" s="292"/>
      <c r="AN70" s="292"/>
      <c r="AO70" s="292"/>
    </row>
    <row r="71" spans="1:41">
      <c r="A71" s="331"/>
      <c r="B71" s="294"/>
      <c r="C71" s="334"/>
      <c r="D71" s="334"/>
      <c r="E71" s="334"/>
      <c r="F71" s="37"/>
      <c r="G71" s="292"/>
      <c r="H71" s="292"/>
      <c r="I71" s="292"/>
      <c r="J71" s="38"/>
      <c r="K71" s="292"/>
      <c r="L71" s="292"/>
      <c r="M71" s="292"/>
      <c r="N71" s="38"/>
      <c r="O71" s="292"/>
      <c r="P71" s="292"/>
      <c r="Q71" s="292"/>
      <c r="R71" s="38"/>
      <c r="S71" s="292"/>
      <c r="T71" s="292"/>
      <c r="U71" s="292"/>
      <c r="V71" s="38"/>
      <c r="W71" s="292"/>
      <c r="X71" s="292"/>
      <c r="Y71" s="292"/>
      <c r="Z71" s="38"/>
      <c r="AA71" s="292"/>
      <c r="AB71" s="292"/>
      <c r="AC71" s="292"/>
      <c r="AD71" s="38"/>
      <c r="AE71" s="292"/>
      <c r="AF71" s="292"/>
      <c r="AG71" s="292"/>
      <c r="AH71" s="38"/>
      <c r="AI71" s="292"/>
      <c r="AJ71" s="292"/>
      <c r="AK71" s="292"/>
      <c r="AL71" s="38"/>
      <c r="AM71" s="292"/>
      <c r="AN71" s="292"/>
      <c r="AO71" s="292"/>
    </row>
    <row r="72" spans="1:41">
      <c r="A72" s="331"/>
      <c r="B72" s="294"/>
      <c r="C72" s="334"/>
      <c r="D72" s="334"/>
      <c r="E72" s="334"/>
      <c r="F72" s="37"/>
      <c r="G72" s="292"/>
      <c r="H72" s="292"/>
      <c r="I72" s="292"/>
      <c r="J72" s="38"/>
      <c r="K72" s="292"/>
      <c r="L72" s="292"/>
      <c r="M72" s="292"/>
      <c r="N72" s="38"/>
      <c r="O72" s="292"/>
      <c r="P72" s="292"/>
      <c r="Q72" s="292"/>
      <c r="R72" s="38"/>
      <c r="S72" s="292"/>
      <c r="T72" s="292"/>
      <c r="U72" s="292"/>
      <c r="V72" s="38"/>
      <c r="W72" s="292"/>
      <c r="X72" s="292"/>
      <c r="Y72" s="292"/>
      <c r="Z72" s="38"/>
      <c r="AA72" s="292"/>
      <c r="AB72" s="292"/>
      <c r="AC72" s="292"/>
      <c r="AD72" s="38"/>
      <c r="AE72" s="292"/>
      <c r="AF72" s="292"/>
      <c r="AG72" s="292"/>
      <c r="AH72" s="38"/>
      <c r="AI72" s="292"/>
      <c r="AJ72" s="292"/>
      <c r="AK72" s="292"/>
      <c r="AL72" s="38"/>
      <c r="AM72" s="292"/>
      <c r="AN72" s="292"/>
      <c r="AO72" s="292"/>
    </row>
    <row r="73" spans="1:41">
      <c r="A73" s="331"/>
      <c r="B73" s="295"/>
      <c r="C73" s="334"/>
      <c r="D73" s="334"/>
      <c r="E73" s="334"/>
      <c r="F73" s="37"/>
      <c r="G73" s="292"/>
      <c r="H73" s="292"/>
      <c r="I73" s="292"/>
      <c r="J73" s="38"/>
      <c r="K73" s="292"/>
      <c r="L73" s="292"/>
      <c r="M73" s="292"/>
      <c r="N73" s="38"/>
      <c r="O73" s="292"/>
      <c r="P73" s="292"/>
      <c r="Q73" s="292"/>
      <c r="R73" s="38"/>
      <c r="S73" s="292"/>
      <c r="T73" s="292"/>
      <c r="U73" s="292"/>
      <c r="V73" s="38"/>
      <c r="W73" s="292"/>
      <c r="X73" s="292"/>
      <c r="Y73" s="292"/>
      <c r="Z73" s="38"/>
      <c r="AA73" s="292"/>
      <c r="AB73" s="292"/>
      <c r="AC73" s="292"/>
      <c r="AD73" s="38"/>
      <c r="AE73" s="292"/>
      <c r="AF73" s="292"/>
      <c r="AG73" s="292"/>
      <c r="AH73" s="38"/>
      <c r="AI73" s="292"/>
      <c r="AJ73" s="292"/>
      <c r="AK73" s="292"/>
      <c r="AL73" s="38"/>
      <c r="AM73" s="292"/>
      <c r="AN73" s="292"/>
      <c r="AO73" s="292"/>
    </row>
    <row r="74" spans="1:41">
      <c r="A74" s="331"/>
    </row>
    <row r="75" spans="1:41">
      <c r="A75" s="331"/>
    </row>
    <row r="76" spans="1:41">
      <c r="A76" s="331"/>
    </row>
    <row r="77" spans="1:41">
      <c r="A77" s="331"/>
    </row>
    <row r="78" spans="1:41">
      <c r="A78" s="331"/>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phoneticPr fontId="80" type="noConversion"/>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85" zoomScaleNormal="85" workbookViewId="0">
      <pane xSplit="2" ySplit="2" topLeftCell="C48" activePane="bottomRight" state="frozen"/>
      <selection pane="topRight" activeCell="C1" sqref="C1"/>
      <selection pane="bottomLeft" activeCell="A3" sqref="A3"/>
      <selection pane="bottomRight" activeCell="M66" sqref="M66"/>
    </sheetView>
  </sheetViews>
  <sheetFormatPr defaultColWidth="9.109375" defaultRowHeight="12.6"/>
  <cols>
    <col min="1" max="1" width="29.44140625" style="172" customWidth="1"/>
    <col min="2" max="2" width="32.109375" style="172" customWidth="1"/>
    <col min="3" max="3" width="25.6640625" style="172" customWidth="1"/>
    <col min="4" max="4" width="27.33203125" style="172" customWidth="1"/>
    <col min="5" max="5" width="25.6640625" style="172" customWidth="1"/>
    <col min="6" max="6" width="3.6640625" style="161" customWidth="1"/>
    <col min="7" max="9" width="25.6640625" style="172" customWidth="1"/>
    <col min="10" max="10" width="3.6640625" style="172" customWidth="1"/>
    <col min="11" max="13" width="25.6640625" style="172" customWidth="1"/>
    <col min="14" max="14" width="3.6640625" style="172" customWidth="1"/>
    <col min="15" max="17" width="25.6640625" style="172" customWidth="1"/>
    <col min="18" max="18" width="3.6640625" style="172" customWidth="1"/>
    <col min="19" max="21" width="25.6640625" style="172" customWidth="1"/>
    <col min="22" max="22" width="3.6640625" style="172" customWidth="1"/>
    <col min="23" max="25" width="25.6640625" style="172" customWidth="1"/>
    <col min="26" max="26" width="3.6640625" style="172" customWidth="1"/>
    <col min="27" max="29" width="25.6640625" style="172" customWidth="1"/>
    <col min="30" max="30" width="3.6640625" style="172" customWidth="1"/>
    <col min="31" max="33" width="25.6640625" style="172" customWidth="1"/>
    <col min="34" max="34" width="3.6640625" style="172" customWidth="1"/>
    <col min="35" max="37" width="25.6640625" style="172" customWidth="1"/>
    <col min="38" max="38" width="3.6640625" style="172" customWidth="1"/>
    <col min="39" max="41" width="25.6640625" style="172" customWidth="1"/>
    <col min="42" max="55" width="9.109375" style="161"/>
    <col min="56" max="16384" width="9.109375" style="172"/>
  </cols>
  <sheetData>
    <row r="1" spans="1:5" s="161" customFormat="1" ht="12.75" customHeight="1">
      <c r="A1" s="283" t="s">
        <v>9</v>
      </c>
      <c r="B1" s="202"/>
      <c r="C1" s="203"/>
      <c r="D1" s="203"/>
      <c r="E1" s="204"/>
    </row>
    <row r="2" spans="1:5" s="161" customFormat="1" ht="13.95" customHeight="1">
      <c r="A2" s="283"/>
      <c r="B2" s="162" t="s">
        <v>10</v>
      </c>
      <c r="C2" s="163" t="s">
        <v>11</v>
      </c>
      <c r="D2" s="164" t="s">
        <v>12</v>
      </c>
    </row>
    <row r="3" spans="1:5" s="161" customFormat="1" ht="12.75" customHeight="1">
      <c r="A3" s="205"/>
    </row>
    <row r="4" spans="1:5" s="161" customFormat="1" ht="16.05" customHeight="1">
      <c r="A4" s="165" t="s">
        <v>13</v>
      </c>
      <c r="B4" s="169" t="s">
        <v>14</v>
      </c>
    </row>
    <row r="5" spans="1:5" s="161" customFormat="1">
      <c r="B5" s="162" t="s">
        <v>15</v>
      </c>
      <c r="C5" s="185">
        <v>3514</v>
      </c>
      <c r="D5" s="167" t="s">
        <v>16</v>
      </c>
      <c r="E5" s="185"/>
    </row>
    <row r="6" spans="1:5" s="161" customFormat="1">
      <c r="B6" s="162" t="s">
        <v>17</v>
      </c>
      <c r="C6" s="185"/>
      <c r="D6" s="167" t="s">
        <v>18</v>
      </c>
      <c r="E6" s="185"/>
    </row>
    <row r="7" spans="1:5" s="161" customFormat="1">
      <c r="B7" s="162" t="s">
        <v>19</v>
      </c>
      <c r="C7" s="166" t="s">
        <v>926</v>
      </c>
    </row>
    <row r="8" spans="1:5" s="161" customFormat="1">
      <c r="B8" s="162" t="s">
        <v>21</v>
      </c>
      <c r="C8" s="167" t="s">
        <v>1391</v>
      </c>
      <c r="D8" s="167" t="s">
        <v>23</v>
      </c>
      <c r="E8" s="167"/>
    </row>
    <row r="9" spans="1:5" s="161" customFormat="1">
      <c r="B9" s="162"/>
      <c r="C9" s="186" t="s">
        <v>1393</v>
      </c>
      <c r="D9" s="186" t="s">
        <v>1394</v>
      </c>
      <c r="E9" s="167" t="s">
        <v>1392</v>
      </c>
    </row>
    <row r="10" spans="1:5" s="161" customFormat="1">
      <c r="B10" s="162" t="s">
        <v>25</v>
      </c>
      <c r="C10" s="167" t="s">
        <v>22</v>
      </c>
      <c r="D10" s="167" t="s">
        <v>23</v>
      </c>
      <c r="E10" s="167"/>
    </row>
    <row r="11" spans="1:5" s="161" customFormat="1">
      <c r="B11" s="162" t="s">
        <v>26</v>
      </c>
      <c r="C11" s="168" t="s">
        <v>1393</v>
      </c>
      <c r="D11" s="168" t="s">
        <v>1395</v>
      </c>
      <c r="E11" s="167" t="s">
        <v>1405</v>
      </c>
    </row>
    <row r="12" spans="1:5" s="161" customFormat="1">
      <c r="B12" s="162" t="s">
        <v>29</v>
      </c>
      <c r="C12" s="168" t="s">
        <v>1389</v>
      </c>
      <c r="D12" s="168" t="s">
        <v>1390</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0.6">
      <c r="A18" s="165" t="s">
        <v>3</v>
      </c>
      <c r="B18" s="169" t="s">
        <v>34</v>
      </c>
      <c r="C18" s="190" t="s">
        <v>186</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6"/>
    </row>
    <row r="22" spans="1:50 16384:16384">
      <c r="A22" s="165"/>
      <c r="C22" s="284" t="s">
        <v>41</v>
      </c>
      <c r="D22" s="285"/>
      <c r="E22" s="286"/>
      <c r="G22" s="280" t="s">
        <v>42</v>
      </c>
      <c r="H22" s="281"/>
      <c r="I22" s="282"/>
      <c r="K22" s="280" t="s">
        <v>42</v>
      </c>
      <c r="L22" s="281"/>
      <c r="M22" s="282"/>
      <c r="O22" s="280" t="s">
        <v>42</v>
      </c>
      <c r="P22" s="281"/>
      <c r="Q22" s="282"/>
      <c r="S22" s="280" t="s">
        <v>42</v>
      </c>
      <c r="T22" s="281"/>
      <c r="U22" s="282"/>
      <c r="W22" s="280" t="s">
        <v>42</v>
      </c>
      <c r="X22" s="281"/>
      <c r="Y22" s="282"/>
      <c r="AA22" s="280" t="s">
        <v>42</v>
      </c>
      <c r="AB22" s="281"/>
      <c r="AC22" s="282"/>
      <c r="AE22" s="280" t="s">
        <v>42</v>
      </c>
      <c r="AF22" s="281"/>
      <c r="AG22" s="282"/>
      <c r="AI22" s="280" t="s">
        <v>42</v>
      </c>
      <c r="AJ22" s="281"/>
      <c r="AK22" s="282"/>
      <c r="AM22" s="280" t="s">
        <v>42</v>
      </c>
      <c r="AN22" s="281"/>
      <c r="AO22" s="282"/>
    </row>
    <row r="23" spans="1:50 16384:16384">
      <c r="A23" s="165"/>
      <c r="B23" s="207" t="str">
        <f>IF(C20="Start with impact category","Select Impact category &gt;&gt;","")</f>
        <v/>
      </c>
      <c r="C23" s="277"/>
      <c r="D23" s="278"/>
      <c r="E23" s="279"/>
      <c r="F23" s="171" t="str">
        <f>IF($B$23="Select Impact category &gt;&gt;", "&gt;&gt;","")</f>
        <v/>
      </c>
      <c r="G23" s="277"/>
      <c r="H23" s="278"/>
      <c r="I23" s="279"/>
      <c r="J23" s="171" t="str">
        <f>IF($B$23="Select Impact category &gt;&gt;", "&gt;&gt;","")</f>
        <v/>
      </c>
      <c r="K23" s="277"/>
      <c r="L23" s="278"/>
      <c r="M23" s="279"/>
      <c r="N23" s="171" t="str">
        <f>IF($B$23="Select Impact category &gt;&gt;", "&gt;&gt;","")</f>
        <v/>
      </c>
      <c r="O23" s="277"/>
      <c r="P23" s="278"/>
      <c r="Q23" s="279"/>
      <c r="R23" s="171" t="str">
        <f>IF($B$23="Select Impact category &gt;&gt;", "&gt;&gt;","")</f>
        <v/>
      </c>
      <c r="S23" s="277"/>
      <c r="T23" s="278"/>
      <c r="U23" s="279"/>
      <c r="V23" s="171" t="str">
        <f>IF($B$23="Select Impact category &gt;&gt;", "&gt;&gt;","")</f>
        <v/>
      </c>
      <c r="W23" s="277"/>
      <c r="X23" s="278"/>
      <c r="Y23" s="279"/>
      <c r="Z23" s="171" t="str">
        <f>IF($B$23="Select Impact category &gt;&gt;", "&gt;&gt;","")</f>
        <v/>
      </c>
      <c r="AA23" s="277"/>
      <c r="AB23" s="278"/>
      <c r="AC23" s="279"/>
      <c r="AD23" s="171" t="str">
        <f>IF($B$23="Select Impact category &gt;&gt;", "&gt;&gt;","")</f>
        <v/>
      </c>
      <c r="AE23" s="277"/>
      <c r="AF23" s="278"/>
      <c r="AG23" s="279"/>
      <c r="AH23" s="171" t="str">
        <f>IF($B$23="Select Impact category &gt;&gt;", "&gt;&gt;","")</f>
        <v/>
      </c>
      <c r="AI23" s="277"/>
      <c r="AJ23" s="278"/>
      <c r="AK23" s="279"/>
      <c r="AL23" s="171" t="str">
        <f>IF($B$23="Select Impact category &gt;&gt;", "&gt;&gt;","")</f>
        <v/>
      </c>
      <c r="AM23" s="277"/>
      <c r="AN23" s="278"/>
      <c r="AO23" s="279"/>
    </row>
    <row r="24" spans="1:50 16384:16384" ht="12.75" customHeight="1">
      <c r="A24" s="165"/>
      <c r="B24" s="169" t="str">
        <f>IF(C20="Start with SDG","Select SDG &gt;&gt;","")</f>
        <v>Select SDG &gt;&gt;</v>
      </c>
      <c r="C24" s="271" t="s">
        <v>129</v>
      </c>
      <c r="D24" s="272"/>
      <c r="E24" s="273"/>
      <c r="F24" s="171" t="str">
        <f>IF($B$24="Select SDG &gt;&gt;","&gt;&gt;","")</f>
        <v>&gt;&gt;</v>
      </c>
      <c r="G24" s="271" t="s">
        <v>123</v>
      </c>
      <c r="H24" s="272"/>
      <c r="I24" s="273"/>
      <c r="J24" s="171" t="str">
        <f>IF($B$24="Select SDG &gt;&gt;","&gt;&gt;","")</f>
        <v>&gt;&gt;</v>
      </c>
      <c r="K24" s="271" t="s">
        <v>124</v>
      </c>
      <c r="L24" s="272"/>
      <c r="M24" s="273"/>
      <c r="N24" s="171" t="str">
        <f>IF($B$24="Select SDG &gt;&gt;","&gt;&gt;","")</f>
        <v>&gt;&gt;</v>
      </c>
      <c r="O24" s="271"/>
      <c r="P24" s="272"/>
      <c r="Q24" s="273"/>
      <c r="R24" s="171" t="str">
        <f>IF($B$24="Select SDG &gt;&gt;","&gt;&gt;","")</f>
        <v>&gt;&gt;</v>
      </c>
      <c r="S24" s="271"/>
      <c r="T24" s="272"/>
      <c r="U24" s="273"/>
      <c r="V24" s="171" t="str">
        <f>IF($B$24="Select SDG &gt;&gt;","&gt;&gt;","")</f>
        <v>&gt;&gt;</v>
      </c>
      <c r="W24" s="271"/>
      <c r="X24" s="272"/>
      <c r="Y24" s="273"/>
      <c r="Z24" s="171" t="str">
        <f>IF($B$24="Select SDG &gt;&gt;","&gt;&gt;","")</f>
        <v>&gt;&gt;</v>
      </c>
      <c r="AA24" s="271"/>
      <c r="AB24" s="272"/>
      <c r="AC24" s="273"/>
      <c r="AD24" s="171" t="str">
        <f>IF($B$24="Select SDG &gt;&gt;","&gt;&gt;","")</f>
        <v>&gt;&gt;</v>
      </c>
      <c r="AE24" s="271"/>
      <c r="AF24" s="272"/>
      <c r="AG24" s="273"/>
      <c r="AH24" s="171" t="str">
        <f>IF($B$24="Select SDG &gt;&gt;","&gt;&gt;","")</f>
        <v>&gt;&gt;</v>
      </c>
      <c r="AI24" s="271"/>
      <c r="AJ24" s="272"/>
      <c r="AK24" s="273"/>
      <c r="AL24" s="171" t="str">
        <f>IF($B$24="Select SDG &gt;&gt;","&gt;&gt;","")</f>
        <v>&gt;&gt;</v>
      </c>
      <c r="AM24" s="271"/>
      <c r="AN24" s="272"/>
      <c r="AO24" s="273"/>
    </row>
    <row r="25" spans="1:50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c r="A26" s="165" t="s">
        <v>6</v>
      </c>
      <c r="B26" s="170" t="str">
        <f>IF(C23&lt;&gt;"","Select Monitoring indicator &gt;&gt;","")</f>
        <v/>
      </c>
      <c r="C26" s="277"/>
      <c r="D26" s="278"/>
      <c r="E26" s="279"/>
      <c r="F26" s="171" t="str">
        <f>IF($B$26="Select Monitoring indicator &gt;&gt;", "&gt;&gt;","")</f>
        <v/>
      </c>
      <c r="G26" s="277"/>
      <c r="H26" s="278"/>
      <c r="I26" s="279"/>
      <c r="J26" s="171" t="str">
        <f>IF($B$26="Select Monitoring indicator &gt;&gt;","&gt;&gt;","")</f>
        <v/>
      </c>
      <c r="K26" s="277"/>
      <c r="L26" s="278"/>
      <c r="M26" s="279"/>
      <c r="N26" s="171" t="str">
        <f>IF($B$26="Select Monitoring indicator &gt;&gt;","&gt;&gt;","")</f>
        <v/>
      </c>
      <c r="O26" s="277"/>
      <c r="P26" s="278"/>
      <c r="Q26" s="279"/>
      <c r="R26" s="171" t="str">
        <f>IF($B$26="Select Monitoring indicator &gt;&gt;","&gt;&gt;","")</f>
        <v/>
      </c>
      <c r="S26" s="277"/>
      <c r="T26" s="278"/>
      <c r="U26" s="279"/>
      <c r="V26" s="171" t="str">
        <f>IF($B$26="Select Monitoring indicator &gt;&gt;","&gt;&gt;","")</f>
        <v/>
      </c>
      <c r="W26" s="277"/>
      <c r="X26" s="278"/>
      <c r="Y26" s="279"/>
      <c r="Z26" s="171" t="str">
        <f>IF($B$26="Select Monitoring indicator &gt;&gt;","&gt;&gt;","")</f>
        <v/>
      </c>
      <c r="AA26" s="277"/>
      <c r="AB26" s="278"/>
      <c r="AC26" s="279"/>
      <c r="AD26" s="171" t="str">
        <f>IF($B$26="Select Monitoring indicator &gt;&gt;","&gt;&gt;","")</f>
        <v/>
      </c>
      <c r="AE26" s="277"/>
      <c r="AF26" s="278"/>
      <c r="AG26" s="279"/>
      <c r="AH26" s="171" t="str">
        <f>IF($B$26="Select Monitoring indicator &gt;&gt;","&gt;&gt;","")</f>
        <v/>
      </c>
      <c r="AI26" s="277"/>
      <c r="AJ26" s="278"/>
      <c r="AK26" s="279"/>
      <c r="AL26" s="171" t="str">
        <f>IF($B$26="Select Monitoring indicator &gt;&gt;","&gt;&gt;","")</f>
        <v/>
      </c>
      <c r="AM26" s="277"/>
      <c r="AN26" s="278"/>
      <c r="AO26" s="279"/>
    </row>
    <row r="27" spans="1:50 16384:16384" ht="12.75" customHeight="1">
      <c r="B27" s="169" t="str">
        <f>IF(C24&lt;&gt;"","Select Monitoring indicator &gt;&gt;","")</f>
        <v>Select Monitoring indicator &gt;&gt;</v>
      </c>
      <c r="C27" s="274" t="s">
        <v>218</v>
      </c>
      <c r="D27" s="275"/>
      <c r="E27" s="276"/>
      <c r="F27" s="171" t="str">
        <f>IF($B$27="Select Monitoring indicator &gt;&gt;","&gt;&gt;","")</f>
        <v>&gt;&gt;</v>
      </c>
      <c r="G27" s="271" t="s">
        <v>1072</v>
      </c>
      <c r="H27" s="272"/>
      <c r="I27" s="273"/>
      <c r="J27" s="171" t="str">
        <f>IF($B$27="Select Monitoring indicator &gt;&gt;","&gt;&gt;","")</f>
        <v>&gt;&gt;</v>
      </c>
      <c r="K27" s="271" t="s">
        <v>273</v>
      </c>
      <c r="L27" s="272"/>
      <c r="M27" s="273"/>
      <c r="N27" s="171" t="str">
        <f>IF($B$27="Select Monitoring indicator &gt;&gt;","&gt;&gt;","")</f>
        <v>&gt;&gt;</v>
      </c>
      <c r="O27" s="271"/>
      <c r="P27" s="272"/>
      <c r="Q27" s="273"/>
      <c r="R27" s="171" t="str">
        <f>IF($B$27="Select Monitoring indicator &gt;&gt;","&gt;&gt;","")</f>
        <v>&gt;&gt;</v>
      </c>
      <c r="S27" s="271"/>
      <c r="T27" s="272"/>
      <c r="U27" s="273"/>
      <c r="V27" s="171" t="str">
        <f>IF($B$27="Select Monitoring indicator &gt;&gt;","&gt;&gt;","")</f>
        <v>&gt;&gt;</v>
      </c>
      <c r="W27" s="271"/>
      <c r="X27" s="272"/>
      <c r="Y27" s="273"/>
      <c r="Z27" s="171" t="str">
        <f>IF($B$27="Select Monitoring indicator &gt;&gt;","&gt;&gt;","")</f>
        <v>&gt;&gt;</v>
      </c>
      <c r="AA27" s="271"/>
      <c r="AB27" s="272"/>
      <c r="AC27" s="273"/>
      <c r="AD27" s="171" t="str">
        <f>IF($B$27="Select Monitoring indicator &gt;&gt;","&gt;&gt;","")</f>
        <v>&gt;&gt;</v>
      </c>
      <c r="AE27" s="271"/>
      <c r="AF27" s="272"/>
      <c r="AG27" s="273"/>
      <c r="AH27" s="171" t="str">
        <f>IF($B$27="Select Monitoring indicator &gt;&gt;","&gt;&gt;","")</f>
        <v>&gt;&gt;</v>
      </c>
      <c r="AI27" s="271"/>
      <c r="AJ27" s="272"/>
      <c r="AK27" s="273"/>
      <c r="AL27" s="171" t="str">
        <f>IF($B$27="Select Monitoring indicator &gt;&gt;","&gt;&gt;","")</f>
        <v>&gt;&gt;</v>
      </c>
      <c r="AM27" s="271"/>
      <c r="AN27" s="272"/>
      <c r="AO27" s="273"/>
    </row>
    <row r="28" spans="1:50 16384:16384" s="161" customFormat="1" ht="15" customHeight="1"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2"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9" t="s">
        <v>49</v>
      </c>
      <c r="C30" s="268" t="str" cm="1">
        <f t="array" ref="C30">IFERROR(_xlfn.IFS(C23&lt;&gt;"",IFERROR(INDEX(BA!$J$4:$J$952,MATCH(C26,BA!$P$4:$P$952,0)),""),C24&lt;&gt;"",IFERROR(INDEX(BA!$J$4:$J$952,MATCH(C27,BA!$P$4:$P$952,0)),"")),"")</f>
        <v>GSDM-I13.2.1</v>
      </c>
      <c r="D30" s="269"/>
      <c r="E30" s="270"/>
      <c r="F30" s="167"/>
      <c r="G30" s="268" t="str" cm="1">
        <f t="array" ref="G30">IFERROR(_xlfn.IFS(G23&lt;&gt;"",IFERROR(INDEX(BA!$J$4:$J$952,MATCH(G26,BA!$P$4:$P$952,0)),""),G24&lt;&gt;"",IFERROR(INDEX(BA!$J$4:$J$952,MATCH(G27,BA!$P$4:$P$952,0)),"")),"")</f>
        <v>GSDG-I7.1.1</v>
      </c>
      <c r="H30" s="269"/>
      <c r="I30" s="270"/>
      <c r="J30" s="210"/>
      <c r="K30" s="268" t="str" cm="1">
        <f t="array" ref="K30">IFERROR(_xlfn.IFS(K23&lt;&gt;"",IFERROR(INDEX(BA!$J$4:$J$952,MATCH(K26,BA!$P$4:$P$952,0)),""),K24&lt;&gt;"",IFERROR(INDEX(BA!$J$4:$J$952,MATCH(K27,BA!$P$4:$P$952,0)),"")),"")</f>
        <v>GSDM-I8.5.1</v>
      </c>
      <c r="L30" s="269"/>
      <c r="M30" s="270"/>
      <c r="N30" s="210"/>
      <c r="O30" s="268" t="str" cm="1">
        <f t="array" ref="O30">IFERROR(_xlfn.IFS(O23&lt;&gt;"",IFERROR(INDEX(BA!$J$4:$J$952,MATCH(O26,BA!$P$4:$P$952,0)),""),O24&lt;&gt;"",IFERROR(INDEX(BA!$J$4:$J$952,MATCH(O27,BA!$P$4:$P$952,0)),"")),"")</f>
        <v/>
      </c>
      <c r="P30" s="269"/>
      <c r="Q30" s="270"/>
      <c r="R30" s="210"/>
      <c r="S30" s="268" t="str" cm="1">
        <f t="array" ref="S30">IFERROR(_xlfn.IFS(S23&lt;&gt;"",IFERROR(INDEX(BA!$J$4:$J$952,MATCH(S26,BA!$P$4:$P$952,0)),""),S24&lt;&gt;"",IFERROR(INDEX(BA!$J$4:$J$952,MATCH(S27,BA!$P$4:$P$952,0)),"")),"")</f>
        <v/>
      </c>
      <c r="T30" s="269"/>
      <c r="U30" s="270"/>
      <c r="V30" s="210"/>
      <c r="W30" s="268" t="str" cm="1">
        <f t="array" ref="W30">IFERROR(_xlfn.IFS(W23&lt;&gt;"",IFERROR(INDEX(BA!$J$4:$J$952,MATCH(W26,BA!$P$4:$P$952,0)),""),W24&lt;&gt;"",IFERROR(INDEX(BA!$J$4:$J$952,MATCH(W27,BA!$P$4:$P$952,0)),"")),"")</f>
        <v/>
      </c>
      <c r="X30" s="269"/>
      <c r="Y30" s="270"/>
      <c r="Z30" s="210"/>
      <c r="AA30" s="268" t="str" cm="1">
        <f t="array" ref="AA30">IFERROR(_xlfn.IFS(AA23&lt;&gt;"",IFERROR(INDEX(BA!$J$4:$J$952,MATCH(AA26,BA!$P$4:$P$952,0)),""),AA24&lt;&gt;"",IFERROR(INDEX(BA!$J$4:$J$952,MATCH(AA27,BA!$P$4:$P$952,0)),"")),"")</f>
        <v/>
      </c>
      <c r="AB30" s="269"/>
      <c r="AC30" s="270"/>
      <c r="AD30" s="210"/>
      <c r="AE30" s="268" t="str" cm="1">
        <f t="array" ref="AE30">IFERROR(_xlfn.IFS(AE23&lt;&gt;"",IFERROR(INDEX(BA!$J$4:$J$952,MATCH(AE26,BA!$P$4:$P$952,0)),""),AE24&lt;&gt;"",IFERROR(INDEX(BA!$J$4:$J$952,MATCH(AE27,BA!$P$4:$P$952,0)),"")),"")</f>
        <v/>
      </c>
      <c r="AF30" s="269"/>
      <c r="AG30" s="270"/>
      <c r="AH30" s="210"/>
      <c r="AI30" s="268" t="str" cm="1">
        <f t="array" ref="AI30">IFERROR(_xlfn.IFS(AI23&lt;&gt;"",IFERROR(INDEX(BA!$J$4:$J$952,MATCH(AI26,BA!$P$4:$P$952,0)),""),AI24&lt;&gt;"",IFERROR(INDEX(BA!$J$4:$J$952,MATCH(AI27,BA!$P$4:$P$952,0)),"")),"")</f>
        <v/>
      </c>
      <c r="AJ30" s="269"/>
      <c r="AK30" s="270"/>
      <c r="AL30" s="210"/>
      <c r="AM30" s="268" t="str" cm="1">
        <f t="array" ref="AM30">IFERROR(_xlfn.IFS(AM23&lt;&gt;"",IFERROR(INDEX(BA!$J$4:$J$952,MATCH(AM26,BA!$P$4:$P$952,0)),""),AM24&lt;&gt;"",IFERROR(INDEX(BA!$J$4:$J$952,MATCH(AM27,BA!$P$4:$P$952,0)),"")),"")</f>
        <v/>
      </c>
      <c r="AN30" s="269"/>
      <c r="AO30" s="270"/>
      <c r="AP30" s="167"/>
      <c r="AQ30" s="167"/>
      <c r="AR30" s="167"/>
      <c r="AS30" s="167"/>
      <c r="AT30" s="167"/>
      <c r="AU30" s="167"/>
      <c r="AV30" s="167"/>
      <c r="AW30" s="167"/>
      <c r="AX30" s="167"/>
    </row>
    <row r="31" spans="1:50 16384:16384">
      <c r="A31" s="161"/>
      <c r="B31" s="211" t="s">
        <v>50</v>
      </c>
      <c r="C31" s="268" t="str">
        <f>IFERROR(INDEX(BA!$O$4:$O$952,MATCH(C30,BA!$J$4:$J$952,0)),"")</f>
        <v xml:space="preserve">Reduction in GHGs emissions </v>
      </c>
      <c r="D31" s="269"/>
      <c r="E31" s="270"/>
      <c r="F31" s="167"/>
      <c r="G31" s="268" t="str">
        <f>IFERROR(INDEX(BA!$O$4:$O$952,MATCH(G30,BA!$J$4:$J$952,0)),"")</f>
        <v xml:space="preserve">Increased access to electricity </v>
      </c>
      <c r="H31" s="269"/>
      <c r="I31" s="270"/>
      <c r="J31" s="210"/>
      <c r="K31" s="268" t="str">
        <f>IFERROR(INDEX(BA!$O$4:$O$952,MATCH(K30,BA!$J$4:$J$952,0)),"")</f>
        <v>Increased employment opportunities</v>
      </c>
      <c r="L31" s="269"/>
      <c r="M31" s="270"/>
      <c r="N31" s="210"/>
      <c r="O31" s="268" t="str">
        <f>IFERROR(INDEX(BA!$O$4:$O$952,MATCH(O30,BA!$J$4:$J$952,0)),"")</f>
        <v/>
      </c>
      <c r="P31" s="269"/>
      <c r="Q31" s="270"/>
      <c r="R31" s="210"/>
      <c r="S31" s="268" t="str">
        <f>IFERROR(INDEX(BA!$O$4:$O$952,MATCH(S30,BA!$J$4:$J$952,0)),"")</f>
        <v/>
      </c>
      <c r="T31" s="269"/>
      <c r="U31" s="270"/>
      <c r="V31" s="210"/>
      <c r="W31" s="268" t="str">
        <f>IFERROR(INDEX(BA!$O$4:$O$952,MATCH(W30,BA!$J$4:$J$952,0)),"")</f>
        <v/>
      </c>
      <c r="X31" s="269"/>
      <c r="Y31" s="270"/>
      <c r="Z31" s="210"/>
      <c r="AA31" s="268" t="str">
        <f>IFERROR(INDEX(BA!$O$4:$O$952,MATCH(AA30,BA!$J$4:$J$952,0)),"")</f>
        <v/>
      </c>
      <c r="AB31" s="269"/>
      <c r="AC31" s="270"/>
      <c r="AD31" s="210"/>
      <c r="AE31" s="268" t="str">
        <f>IFERROR(INDEX(BA!$O$4:$O$952,MATCH(AE30,BA!$J$4:$J$952,0)),"")</f>
        <v/>
      </c>
      <c r="AF31" s="269"/>
      <c r="AG31" s="270"/>
      <c r="AH31" s="210"/>
      <c r="AI31" s="268" t="str">
        <f>IFERROR(INDEX(BA!$O$4:$O$952,MATCH(AI30,BA!$J$4:$J$952,0)),"")</f>
        <v/>
      </c>
      <c r="AJ31" s="269"/>
      <c r="AK31" s="270"/>
      <c r="AL31" s="210"/>
      <c r="AM31" s="268" t="str">
        <f>IFERROR(INDEX(BA!$O$4:$O$952,MATCH(AM30,BA!$J$4:$J$952,0)),"")</f>
        <v/>
      </c>
      <c r="AN31" s="269"/>
      <c r="AO31" s="270"/>
      <c r="AP31" s="167"/>
      <c r="AQ31" s="167"/>
      <c r="AR31" s="167"/>
      <c r="AS31" s="167"/>
      <c r="AT31" s="167"/>
      <c r="AU31" s="167"/>
      <c r="AV31" s="167"/>
      <c r="AW31" s="167"/>
      <c r="AX31" s="167"/>
    </row>
    <row r="32" spans="1:50 16384:16384" ht="15" customHeight="1">
      <c r="A32" s="161"/>
      <c r="B32" s="211" t="s">
        <v>51</v>
      </c>
      <c r="C32" s="268" t="str">
        <f>IFERROR(INDEX(BA!$L$4:$L$952,MATCH(C30,BA!$J$4:$J$952,0)),"")</f>
        <v>Climate change mitigation</v>
      </c>
      <c r="D32" s="269"/>
      <c r="E32" s="270"/>
      <c r="F32" s="167"/>
      <c r="G32" s="268" t="str">
        <f>IFERROR(INDEX(BA!$L$4:$L$952,MATCH(G30,BA!$J$4:$J$952,0)),"")</f>
        <v>Access to basic services</v>
      </c>
      <c r="H32" s="269"/>
      <c r="I32" s="270"/>
      <c r="J32" s="210"/>
      <c r="K32" s="268" t="str">
        <f>IFERROR(INDEX(BA!$L$4:$L$952,MATCH(K30,BA!$J$4:$J$952,0)),"")</f>
        <v>Employment</v>
      </c>
      <c r="L32" s="269"/>
      <c r="M32" s="270"/>
      <c r="N32" s="210"/>
      <c r="O32" s="268" t="str">
        <f>IFERROR(INDEX(BA!$L$4:$L$952,MATCH(O30,BA!$J$4:$J$952,0)),"")</f>
        <v/>
      </c>
      <c r="P32" s="269"/>
      <c r="Q32" s="270"/>
      <c r="R32" s="210"/>
      <c r="S32" s="268" t="str">
        <f>IFERROR(INDEX(BA!$L$4:$L$952,MATCH(S30,BA!$J$4:$J$952,0)),"")</f>
        <v/>
      </c>
      <c r="T32" s="269"/>
      <c r="U32" s="270"/>
      <c r="V32" s="210"/>
      <c r="W32" s="268" t="str">
        <f>IFERROR(INDEX(BA!$L$4:$L$952,MATCH(W30,BA!$J$4:$J$952,0)),"")</f>
        <v/>
      </c>
      <c r="X32" s="269"/>
      <c r="Y32" s="270"/>
      <c r="Z32" s="210"/>
      <c r="AA32" s="268" t="str">
        <f>IFERROR(INDEX(BA!$L$4:$L$952,MATCH(AA30,BA!$J$4:$J$952,0)),"")</f>
        <v/>
      </c>
      <c r="AB32" s="269"/>
      <c r="AC32" s="270"/>
      <c r="AD32" s="210"/>
      <c r="AE32" s="268" t="str">
        <f>IFERROR(INDEX(BA!$L$4:$L$952,MATCH(AE30,BA!$J$4:$J$952,0)),"")</f>
        <v/>
      </c>
      <c r="AF32" s="269"/>
      <c r="AG32" s="270"/>
      <c r="AH32" s="210"/>
      <c r="AI32" s="268" t="str">
        <f>IFERROR(INDEX(BA!$L$4:$L$952,MATCH(AI30,BA!$J$4:$J$952,0)),"")</f>
        <v/>
      </c>
      <c r="AJ32" s="269"/>
      <c r="AK32" s="270"/>
      <c r="AL32" s="210"/>
      <c r="AM32" s="268" t="str">
        <f>IFERROR(INDEX(BA!$L$4:$L$952,MATCH(AM30,BA!$J$4:$J$952,0)),"")</f>
        <v/>
      </c>
      <c r="AN32" s="269"/>
      <c r="AO32" s="270"/>
      <c r="AP32" s="167"/>
      <c r="AQ32" s="167"/>
      <c r="AR32" s="167"/>
      <c r="AS32" s="167"/>
      <c r="AT32" s="167"/>
      <c r="AU32" s="167"/>
      <c r="AV32" s="167"/>
      <c r="AW32" s="167"/>
      <c r="AX32" s="167"/>
    </row>
    <row r="33" spans="1:50" ht="15" customHeight="1">
      <c r="A33" s="161"/>
      <c r="B33" s="211" t="s">
        <v>52</v>
      </c>
      <c r="C33" s="268" t="str">
        <f>IFERROR(INDEX(BA!$M$4:$M$952,MATCH(C30,BA!$J$4:$J$952,0)),"")</f>
        <v>13. Climate action</v>
      </c>
      <c r="D33" s="269"/>
      <c r="E33" s="270"/>
      <c r="F33" s="167"/>
      <c r="G33" s="268" t="str">
        <f>IFERROR(INDEX(BA!$M$4:$M$952,MATCH(G30,BA!$J$4:$J$952,0)),"")</f>
        <v xml:space="preserve">7. Affordable and clean energy </v>
      </c>
      <c r="H33" s="269"/>
      <c r="I33" s="270"/>
      <c r="J33" s="210"/>
      <c r="K33" s="268" t="str">
        <f>IFERROR(INDEX(BA!$M$4:$M$952,MATCH(K30,BA!$J$4:$J$952,0)),"")</f>
        <v>8. Decent work and economic growth</v>
      </c>
      <c r="L33" s="269"/>
      <c r="M33" s="270"/>
      <c r="N33" s="210"/>
      <c r="O33" s="268" t="str">
        <f>IFERROR(INDEX(BA!$M$4:$M$952,MATCH(O30,BA!$J$4:$J$952,0)),"")</f>
        <v/>
      </c>
      <c r="P33" s="269"/>
      <c r="Q33" s="270"/>
      <c r="R33" s="210"/>
      <c r="S33" s="268" t="str">
        <f>IFERROR(INDEX(BA!$M$4:$M$952,MATCH(S30,BA!$J$4:$J$952,0)),"")</f>
        <v/>
      </c>
      <c r="T33" s="269"/>
      <c r="U33" s="270"/>
      <c r="V33" s="210"/>
      <c r="W33" s="268" t="str">
        <f>IFERROR(INDEX(BA!$M$4:$M$952,MATCH(W30,BA!$J$4:$J$952,0)),"")</f>
        <v/>
      </c>
      <c r="X33" s="269"/>
      <c r="Y33" s="270"/>
      <c r="Z33" s="210"/>
      <c r="AA33" s="268" t="str">
        <f>IFERROR(INDEX(BA!$M$4:$M$952,MATCH(AA30,BA!$J$4:$J$952,0)),"")</f>
        <v/>
      </c>
      <c r="AB33" s="269"/>
      <c r="AC33" s="270"/>
      <c r="AD33" s="210"/>
      <c r="AE33" s="268" t="str">
        <f>IFERROR(INDEX(BA!$M$4:$M$952,MATCH(AE30,BA!$J$4:$J$952,0)),"")</f>
        <v/>
      </c>
      <c r="AF33" s="269"/>
      <c r="AG33" s="270"/>
      <c r="AH33" s="210"/>
      <c r="AI33" s="268" t="str">
        <f>IFERROR(INDEX(BA!$M$4:$M$952,MATCH(AI30,BA!$J$4:$J$952,0)),"")</f>
        <v/>
      </c>
      <c r="AJ33" s="269"/>
      <c r="AK33" s="270"/>
      <c r="AL33" s="210"/>
      <c r="AM33" s="268" t="str">
        <f>IFERROR(INDEX(BA!$M$4:$M$952,MATCH(AM30,BA!$J$4:$J$952,0)),"")</f>
        <v/>
      </c>
      <c r="AN33" s="269"/>
      <c r="AO33" s="270"/>
      <c r="AP33" s="167"/>
      <c r="AQ33" s="167"/>
      <c r="AR33" s="167"/>
      <c r="AS33" s="167"/>
      <c r="AT33" s="167"/>
      <c r="AU33" s="167"/>
      <c r="AV33" s="167"/>
      <c r="AW33" s="167"/>
      <c r="AX33" s="167"/>
    </row>
    <row r="34" spans="1:50" ht="15" customHeight="1">
      <c r="A34" s="161"/>
      <c r="B34" s="211" t="s">
        <v>53</v>
      </c>
      <c r="C34" s="268" t="str">
        <f>IFERROR(INDEX(BA!$N$4:$N$952,MATCH(C30,BA!$J$4:$J$952,0)),"")</f>
        <v>13.2 Integrate climate change measures into national policies, strategies and planning</v>
      </c>
      <c r="D34" s="269"/>
      <c r="E34" s="270"/>
      <c r="F34" s="167"/>
      <c r="G34" s="268" t="str">
        <f>IFERROR(INDEX(BA!$N$4:$N$952,MATCH(G30,BA!$J$4:$J$952,0)),"")</f>
        <v>7.1 By 2030, ensure universal access to affordable, reliable and modern energy services</v>
      </c>
      <c r="H34" s="269"/>
      <c r="I34" s="270"/>
      <c r="J34" s="210"/>
      <c r="K34" s="268" t="str">
        <f>IFERROR(INDEX(BA!$N$4:$N$952,MATCH(K30,BA!$J$4:$J$952,0)),"")</f>
        <v>8.5 By 2030, achieve full and productive employment and decent work for all women and men, including for young people and persons with disabilities, and equal pay for work of equal value</v>
      </c>
      <c r="L34" s="269"/>
      <c r="M34" s="270"/>
      <c r="N34" s="210"/>
      <c r="O34" s="268" t="str">
        <f>IFERROR(INDEX(BA!$N$4:$N$952,MATCH(O30,BA!$J$4:$J$952,0)),"")</f>
        <v/>
      </c>
      <c r="P34" s="269"/>
      <c r="Q34" s="270"/>
      <c r="R34" s="210"/>
      <c r="S34" s="268" t="str">
        <f>IFERROR(INDEX(BA!$N$4:$N$952,MATCH(S30,BA!$J$4:$J$952,0)),"")</f>
        <v/>
      </c>
      <c r="T34" s="269"/>
      <c r="U34" s="270"/>
      <c r="V34" s="210"/>
      <c r="W34" s="268" t="str">
        <f>IFERROR(INDEX(BA!$N$4:$N$952,MATCH(W30,BA!$J$4:$J$952,0)),"")</f>
        <v/>
      </c>
      <c r="X34" s="269"/>
      <c r="Y34" s="270"/>
      <c r="Z34" s="210"/>
      <c r="AA34" s="268" t="str">
        <f>IFERROR(INDEX(BA!$N$4:$N$952,MATCH(AA30,BA!$J$4:$J$952,0)),"")</f>
        <v/>
      </c>
      <c r="AB34" s="269"/>
      <c r="AC34" s="270"/>
      <c r="AD34" s="210"/>
      <c r="AE34" s="268" t="str">
        <f>IFERROR(INDEX(BA!$N$4:$N$952,MATCH(AE30,BA!$J$4:$J$952,0)),"")</f>
        <v/>
      </c>
      <c r="AF34" s="269"/>
      <c r="AG34" s="270"/>
      <c r="AH34" s="210"/>
      <c r="AI34" s="268" t="str">
        <f>IFERROR(INDEX(BA!$N$4:$N$952,MATCH(AI30,BA!$J$4:$J$952,0)),"")</f>
        <v/>
      </c>
      <c r="AJ34" s="269"/>
      <c r="AK34" s="270"/>
      <c r="AL34" s="210"/>
      <c r="AM34" s="268" t="str">
        <f>IFERROR(INDEX(BA!$N$4:$N$952,MATCH(AM30,BA!$J$4:$J$952,0)),"")</f>
        <v/>
      </c>
      <c r="AN34" s="269"/>
      <c r="AO34" s="270"/>
      <c r="AP34" s="167"/>
      <c r="AQ34" s="167"/>
      <c r="AR34" s="167"/>
      <c r="AS34" s="167"/>
      <c r="AT34" s="167"/>
      <c r="AU34" s="167"/>
      <c r="AV34" s="167"/>
      <c r="AW34" s="167"/>
      <c r="AX34" s="167"/>
    </row>
    <row r="35" spans="1:50" ht="140.25" customHeight="1">
      <c r="A35" s="161"/>
      <c r="B35" s="211" t="s">
        <v>54</v>
      </c>
      <c r="C35" s="268" t="str">
        <f>IFERROR(INDEX(BA!$Q$4:$Q$952,MATCH($C$30,BA!$J$4:$J$952,0)),"")</f>
        <v>Refers to total amount of greenhouse gases avoided or sequestered during the reporting period.</v>
      </c>
      <c r="D35" s="269"/>
      <c r="E35" s="270"/>
      <c r="F35" s="167"/>
      <c r="G35" s="268" t="str">
        <f>IFERROR(INDEX(BA!$Q$4:$Q$952,MATCH($G$30,BA!$J$4:$J$952,0)),"")</f>
        <v>Refers to the proportion of population with access to electricity. This is expressed in percentage figures and is disaggregated by total, urban and rural access rates per country</v>
      </c>
      <c r="H35" s="269"/>
      <c r="I35" s="270"/>
      <c r="J35" s="210"/>
      <c r="K35" s="268" t="str">
        <f>IFERROR(INDEX(BA!$Q$4:$Q$952,MATCH($K$30,BA!$J$4:$J$952,0)),"")</f>
        <v>Refers to total jobs generated as a result of the project.</v>
      </c>
      <c r="L35" s="269"/>
      <c r="M35" s="270"/>
      <c r="N35" s="210"/>
      <c r="O35" s="268" t="str">
        <f>IFERROR(INDEX(BA!$Q$4:$Q$952,MATCH($O$30,BA!$J$4:$J$952,0)),"")</f>
        <v/>
      </c>
      <c r="P35" s="269"/>
      <c r="Q35" s="270"/>
      <c r="R35" s="210"/>
      <c r="S35" s="268" t="str">
        <f>IFERROR(INDEX(BA!$Q$4:$Q$952,MATCH($S$30,BA!$J$4:$J$952,0)),"")</f>
        <v/>
      </c>
      <c r="T35" s="269"/>
      <c r="U35" s="270"/>
      <c r="V35" s="210"/>
      <c r="W35" s="268" t="str">
        <f>IFERROR(INDEX(BA!$Q$4:$Q$952,MATCH($W$30,BA!$J$4:$J$952,0)),"")</f>
        <v/>
      </c>
      <c r="X35" s="269"/>
      <c r="Y35" s="270"/>
      <c r="Z35" s="210"/>
      <c r="AA35" s="268" t="str">
        <f>IFERROR(INDEX(BA!$Q$4:$Q$952,MATCH($AA$30,BA!$J$4:$J$952,0)),"")</f>
        <v/>
      </c>
      <c r="AB35" s="269"/>
      <c r="AC35" s="270"/>
      <c r="AD35" s="210"/>
      <c r="AE35" s="268" t="str">
        <f>IFERROR(INDEX(BA!$Q$4:$Q$952,MATCH($AE$30,BA!$J$4:$J$952,0)),"")</f>
        <v/>
      </c>
      <c r="AF35" s="269"/>
      <c r="AG35" s="270"/>
      <c r="AH35" s="210"/>
      <c r="AI35" s="268" t="str">
        <f>IFERROR(INDEX(BA!$Q$4:$Q$952,MATCH($AI$30,BA!$J$4:$J$952,0)),"")</f>
        <v/>
      </c>
      <c r="AJ35" s="269"/>
      <c r="AK35" s="270"/>
      <c r="AL35" s="210"/>
      <c r="AM35" s="268" t="str">
        <f>IFERROR(INDEX(BA!$Q$4:$Q$952,MATCH($AM$30,BA!$J$4:$J$952,0)),"")</f>
        <v/>
      </c>
      <c r="AN35" s="269"/>
      <c r="AO35" s="270"/>
      <c r="AP35" s="167"/>
      <c r="AQ35" s="167"/>
      <c r="AR35" s="167"/>
      <c r="AS35" s="167"/>
      <c r="AT35" s="167"/>
      <c r="AU35" s="167"/>
      <c r="AV35" s="167"/>
      <c r="AW35" s="167"/>
      <c r="AX35" s="167"/>
    </row>
    <row r="36" spans="1:50" ht="187.5" customHeight="1">
      <c r="A36" s="183" t="s">
        <v>55</v>
      </c>
      <c r="B36" s="212" t="str">
        <f>BA!R3</f>
        <v>Guidance, calculation method and other considerations</v>
      </c>
      <c r="C36" s="268"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69"/>
      <c r="E36" s="270"/>
      <c r="F36" s="167"/>
      <c r="G36" s="268" t="str">
        <f>IFERROR(INDEX(BA!$R$4:$R$952,MATCH($G$30,BA!$J$4:$J$952,0)),"")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H36" s="269"/>
      <c r="I36" s="270"/>
      <c r="J36" s="210"/>
      <c r="K36" s="268"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69"/>
      <c r="M36" s="270"/>
      <c r="N36" s="210"/>
      <c r="O36" s="268" t="str">
        <f>IFERROR(INDEX(BA!$R$4:$R$952,MATCH($O$30,BA!$J$4:$J$952,0)),"")</f>
        <v/>
      </c>
      <c r="P36" s="269"/>
      <c r="Q36" s="270"/>
      <c r="R36" s="210"/>
      <c r="S36" s="268" t="str">
        <f>IFERROR(INDEX(BA!$R$4:$R$952,MATCH($S$30,BA!$J$4:$J$952,0)),"")</f>
        <v/>
      </c>
      <c r="T36" s="269"/>
      <c r="U36" s="270"/>
      <c r="V36" s="210"/>
      <c r="W36" s="268" t="str">
        <f>IFERROR(INDEX(BA!$R$4:$R$952,MATCH($W$30,BA!$J$4:$J$952,0)),"")</f>
        <v/>
      </c>
      <c r="X36" s="269"/>
      <c r="Y36" s="270"/>
      <c r="Z36" s="210"/>
      <c r="AA36" s="268" t="str">
        <f>IFERROR(INDEX(BA!$R$4:$R$952,MATCH($AA$30,BA!$J$4:$J$952,0)),"")</f>
        <v/>
      </c>
      <c r="AB36" s="269"/>
      <c r="AC36" s="270"/>
      <c r="AD36" s="210"/>
      <c r="AE36" s="268" t="str">
        <f>IFERROR(INDEX(BA!$R$4:$R$952,MATCH($AE$30,BA!$J$4:$J$952,0)),"")</f>
        <v/>
      </c>
      <c r="AF36" s="269"/>
      <c r="AG36" s="270"/>
      <c r="AH36" s="210"/>
      <c r="AI36" s="268" t="str">
        <f>IFERROR(INDEX(BA!$R$4:$R$952,MATCH($AI$30,BA!$J$4:$J$952,0)),"")</f>
        <v/>
      </c>
      <c r="AJ36" s="269"/>
      <c r="AK36" s="270"/>
      <c r="AL36" s="210"/>
      <c r="AM36" s="268" t="str">
        <f>IFERROR(INDEX(BA!$R$4:$R$952,MATCH($AM$30,BA!$J$4:$J$952,0)),"")</f>
        <v/>
      </c>
      <c r="AN36" s="269"/>
      <c r="AO36" s="270"/>
      <c r="AP36" s="167"/>
      <c r="AQ36" s="167"/>
      <c r="AR36" s="167"/>
      <c r="AS36" s="167"/>
      <c r="AT36" s="167"/>
      <c r="AU36" s="167"/>
      <c r="AV36" s="167"/>
      <c r="AW36" s="167"/>
      <c r="AX36" s="167"/>
    </row>
    <row r="37" spans="1:50" ht="15" customHeight="1">
      <c r="A37" s="161"/>
      <c r="B37" s="213" t="s">
        <v>56</v>
      </c>
      <c r="C37" s="265" t="str">
        <f>IFERROR(INDEX(BA!$S$4:$S$952,MATCH(C30,BA!$J$4:$J$952,0)),"")</f>
        <v>tCO2eq</v>
      </c>
      <c r="D37" s="266"/>
      <c r="E37" s="267"/>
      <c r="F37" s="167"/>
      <c r="G37" s="265" t="str">
        <f>IFERROR(INDEX(BA!$S$4:$S$952,MATCH(G30,BA!$J$4:$J$952,0)),"")</f>
        <v>%</v>
      </c>
      <c r="H37" s="266"/>
      <c r="I37" s="267"/>
      <c r="J37" s="210"/>
      <c r="K37" s="265" t="str">
        <f>IFERROR(INDEX(BA!$S$4:$S$952,MATCH(K30,BA!$J$4:$J$952,0)),"")</f>
        <v>Number</v>
      </c>
      <c r="L37" s="266"/>
      <c r="M37" s="267"/>
      <c r="N37" s="210"/>
      <c r="O37" s="265" t="str">
        <f>IFERROR(INDEX(BA!$S$4:$S$952,MATCH(O30,BA!$J$4:$J$952,0)),"")</f>
        <v/>
      </c>
      <c r="P37" s="266"/>
      <c r="Q37" s="267"/>
      <c r="R37" s="210"/>
      <c r="S37" s="265" t="str">
        <f>IFERROR(INDEX(BA!$S$4:$S$952,MATCH(S30,BA!$J$4:$J$952,0)),"")</f>
        <v/>
      </c>
      <c r="T37" s="266"/>
      <c r="U37" s="267"/>
      <c r="V37" s="210"/>
      <c r="W37" s="265" t="str">
        <f>IFERROR(INDEX(BA!$S$4:$S$952,MATCH(W30,BA!$J$4:$J$952,0)),"")</f>
        <v/>
      </c>
      <c r="X37" s="266"/>
      <c r="Y37" s="267"/>
      <c r="Z37" s="210"/>
      <c r="AA37" s="265" t="str">
        <f>IFERROR(INDEX(BA!$S$4:$S$952,MATCH(AA30,BA!$J$4:$J$952,0)),"")</f>
        <v/>
      </c>
      <c r="AB37" s="266"/>
      <c r="AC37" s="267"/>
      <c r="AD37" s="210"/>
      <c r="AE37" s="265" t="str">
        <f>IFERROR(INDEX(BA!$S$4:$S$952,MATCH(AE30,BA!$J$4:$J$952,0)),"")</f>
        <v/>
      </c>
      <c r="AF37" s="266"/>
      <c r="AG37" s="267"/>
      <c r="AH37" s="210"/>
      <c r="AI37" s="265" t="str">
        <f>IFERROR(INDEX(BA!$S$4:$S$952,MATCH(AI30,BA!$J$4:$J$952,0)),"")</f>
        <v/>
      </c>
      <c r="AJ37" s="266"/>
      <c r="AK37" s="267"/>
      <c r="AL37" s="210"/>
      <c r="AM37" s="265" t="str">
        <f>IFERROR(INDEX(BA!$S$4:$S$952,MATCH(AM30,BA!$J$4:$J$952,0)),"")</f>
        <v/>
      </c>
      <c r="AN37" s="266"/>
      <c r="AO37" s="267"/>
      <c r="AP37" s="167"/>
      <c r="AQ37" s="167"/>
      <c r="AR37" s="167"/>
      <c r="AS37" s="167"/>
      <c r="AT37" s="167"/>
      <c r="AU37" s="167"/>
      <c r="AV37" s="167"/>
      <c r="AW37" s="167"/>
      <c r="AX37" s="167"/>
    </row>
    <row r="38" spans="1:50" ht="15" customHeight="1">
      <c r="A38" s="161"/>
      <c r="B38" s="213" t="s">
        <v>57</v>
      </c>
      <c r="C38" s="265" t="str">
        <f>IFERROR(INDEX(BA!$T$4:$T$952,MATCH(C30,BA!$J$4:$J$952,0)),"")</f>
        <v>Project activity</v>
      </c>
      <c r="D38" s="266"/>
      <c r="E38" s="267"/>
      <c r="F38" s="167"/>
      <c r="G38" s="265" t="str">
        <f>IFERROR(INDEX(BA!$T$4:$T$952,MATCH(G30,BA!$J$4:$J$952,0)),"")</f>
        <v>Project activity or national studies, where available</v>
      </c>
      <c r="H38" s="266"/>
      <c r="I38" s="267"/>
      <c r="J38" s="210"/>
      <c r="K38" s="265" t="str">
        <f>IFERROR(INDEX(BA!$T$4:$T$952,MATCH(K30,BA!$J$4:$J$952,0)),"")</f>
        <v>Project activity</v>
      </c>
      <c r="L38" s="266"/>
      <c r="M38" s="267"/>
      <c r="N38" s="210"/>
      <c r="O38" s="265" t="str">
        <f>IFERROR(INDEX(BA!$T$4:$T$952,MATCH(O30,BA!$J$4:$J$952,0)),"")</f>
        <v/>
      </c>
      <c r="P38" s="266"/>
      <c r="Q38" s="267"/>
      <c r="R38" s="210"/>
      <c r="S38" s="265" t="str">
        <f>IFERROR(INDEX(BA!$T$4:$T$952,MATCH(S30,BA!$J$4:$J$952,0)),"")</f>
        <v/>
      </c>
      <c r="T38" s="266"/>
      <c r="U38" s="267"/>
      <c r="V38" s="210"/>
      <c r="W38" s="265" t="str">
        <f>IFERROR(INDEX(BA!$T$4:$T$952,MATCH(W30,BA!$J$4:$J$952,0)),"")</f>
        <v/>
      </c>
      <c r="X38" s="266"/>
      <c r="Y38" s="267"/>
      <c r="Z38" s="210"/>
      <c r="AA38" s="265" t="str">
        <f>IFERROR(INDEX(BA!$T$4:$T$952,MATCH(AA30,BA!$J$4:$J$952,0)),"")</f>
        <v/>
      </c>
      <c r="AB38" s="266"/>
      <c r="AC38" s="267"/>
      <c r="AD38" s="210"/>
      <c r="AE38" s="265" t="str">
        <f>IFERROR(INDEX(BA!$T$4:$T$952,MATCH(AE30,BA!$J$4:$J$952,0)),"")</f>
        <v/>
      </c>
      <c r="AF38" s="266"/>
      <c r="AG38" s="267"/>
      <c r="AH38" s="210"/>
      <c r="AI38" s="265" t="str">
        <f>IFERROR(INDEX(BA!$T$4:$T$952,MATCH(AI30,BA!$J$4:$J$952,0)),"")</f>
        <v/>
      </c>
      <c r="AJ38" s="266"/>
      <c r="AK38" s="267"/>
      <c r="AL38" s="210"/>
      <c r="AM38" s="265" t="str">
        <f>IFERROR(INDEX(BA!$T$4:$T$952,MATCH(AM30,BA!$J$4:$J$952,0)),"")</f>
        <v/>
      </c>
      <c r="AN38" s="266"/>
      <c r="AO38" s="267"/>
      <c r="AP38" s="167"/>
      <c r="AQ38" s="167"/>
      <c r="AR38" s="167"/>
      <c r="AS38" s="167"/>
      <c r="AT38" s="167"/>
      <c r="AU38" s="167"/>
      <c r="AV38" s="167"/>
      <c r="AW38" s="167"/>
      <c r="AX38" s="167"/>
    </row>
    <row r="39" spans="1:50" ht="15" customHeight="1">
      <c r="A39" s="161"/>
      <c r="B39" s="213" t="s">
        <v>58</v>
      </c>
      <c r="C39" s="265" t="str">
        <f>IFERROR(INDEX(BA!$U$4:$U$952,MATCH(C30,BA!$J$4:$J$952,0)),"")</f>
        <v>Calculation</v>
      </c>
      <c r="D39" s="266"/>
      <c r="E39" s="267"/>
      <c r="F39" s="167"/>
      <c r="G39" s="265" t="str">
        <f>IFERROR(INDEX(BA!$U$4:$U$952,MATCH(G30,BA!$J$4:$J$952,0)),"")</f>
        <v>Household surveys</v>
      </c>
      <c r="H39" s="266"/>
      <c r="I39" s="267"/>
      <c r="J39" s="210"/>
      <c r="K39" s="265"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66"/>
      <c r="M39" s="267"/>
      <c r="N39" s="210"/>
      <c r="O39" s="265" t="str">
        <f>IFERROR(INDEX(BA!$U$4:$U$952,MATCH(O30,BA!$J$4:$J$952,0)),"")</f>
        <v/>
      </c>
      <c r="P39" s="266"/>
      <c r="Q39" s="267"/>
      <c r="R39" s="210"/>
      <c r="S39" s="265" t="str">
        <f>IFERROR(INDEX(BA!$U$4:$U$952,MATCH(S30,BA!$J$4:$J$952,0)),"")</f>
        <v/>
      </c>
      <c r="T39" s="266"/>
      <c r="U39" s="267"/>
      <c r="V39" s="210"/>
      <c r="W39" s="265" t="str">
        <f>IFERROR(INDEX(BA!$U$4:$U$952,MATCH(W30,BA!$J$4:$J$952,0)),"")</f>
        <v/>
      </c>
      <c r="X39" s="266"/>
      <c r="Y39" s="267"/>
      <c r="Z39" s="210"/>
      <c r="AA39" s="265" t="str">
        <f>IFERROR(INDEX(BA!$U$4:$U$952,MATCH(AA30,BA!$J$4:$J$952,0)),"")</f>
        <v/>
      </c>
      <c r="AB39" s="266"/>
      <c r="AC39" s="267"/>
      <c r="AD39" s="210"/>
      <c r="AE39" s="265" t="str">
        <f>IFERROR(INDEX(BA!$U$4:$U$952,MATCH(AE30,BA!$J$4:$J$952,0)),"")</f>
        <v/>
      </c>
      <c r="AF39" s="266"/>
      <c r="AG39" s="267"/>
      <c r="AH39" s="210"/>
      <c r="AI39" s="265" t="str">
        <f>IFERROR(INDEX(BA!$U$4:$U$952,MATCH(AI30,BA!$J$4:$J$952,0)),"")</f>
        <v/>
      </c>
      <c r="AJ39" s="266"/>
      <c r="AK39" s="267"/>
      <c r="AL39" s="210"/>
      <c r="AM39" s="265" t="str">
        <f>IFERROR(INDEX(BA!$U$4:$U$952,MATCH(AM30,BA!$J$4:$J$952,0)),"")</f>
        <v/>
      </c>
      <c r="AN39" s="266"/>
      <c r="AO39" s="267"/>
      <c r="AP39" s="167"/>
      <c r="AQ39" s="167"/>
      <c r="AR39" s="167"/>
      <c r="AS39" s="167"/>
      <c r="AT39" s="167"/>
      <c r="AU39" s="167"/>
      <c r="AV39" s="167"/>
      <c r="AW39" s="167"/>
      <c r="AX39" s="167"/>
    </row>
    <row r="40" spans="1:50" ht="15" customHeight="1">
      <c r="A40" s="161"/>
      <c r="B40" s="213" t="s">
        <v>59</v>
      </c>
      <c r="C40" s="265" t="str">
        <f>IFERROR(INDEX(BA!$V$4:$V$952,MATCH(C30,BA!$J$4:$J$952,0)),"")</f>
        <v>Annual</v>
      </c>
      <c r="D40" s="266"/>
      <c r="E40" s="267"/>
      <c r="F40" s="167"/>
      <c r="G40" s="265" t="str">
        <f>IFERROR(INDEX(BA!$V$4:$V$952,MATCH(G30,BA!$J$4:$J$952,0)),"")</f>
        <v>Annual</v>
      </c>
      <c r="H40" s="266"/>
      <c r="I40" s="267"/>
      <c r="J40" s="210"/>
      <c r="K40" s="265" t="str">
        <f>IFERROR(INDEX(BA!$V$4:$V$952,MATCH(K30,BA!$J$4:$J$952,0)),"")</f>
        <v>Annual</v>
      </c>
      <c r="L40" s="266"/>
      <c r="M40" s="267"/>
      <c r="N40" s="210"/>
      <c r="O40" s="265" t="str">
        <f>IFERROR(INDEX(BA!$V$4:$V$952,MATCH(O30,BA!$J$4:$J$952,0)),"")</f>
        <v/>
      </c>
      <c r="P40" s="266"/>
      <c r="Q40" s="267"/>
      <c r="R40" s="210"/>
      <c r="S40" s="265" t="str">
        <f>IFERROR(INDEX(BA!$V$4:$V$952,MATCH(S30,BA!$J$4:$J$952,0)),"")</f>
        <v/>
      </c>
      <c r="T40" s="266"/>
      <c r="U40" s="267"/>
      <c r="V40" s="210"/>
      <c r="W40" s="265" t="str">
        <f>IFERROR(INDEX(BA!$V$4:$V$952,MATCH(W30,BA!$J$4:$J$952,0)),"")</f>
        <v/>
      </c>
      <c r="X40" s="266"/>
      <c r="Y40" s="267"/>
      <c r="Z40" s="210"/>
      <c r="AA40" s="265" t="str">
        <f>IFERROR(INDEX(BA!$V$4:$V$952,MATCH(AA30,BA!$J$4:$J$952,0)),"")</f>
        <v/>
      </c>
      <c r="AB40" s="266"/>
      <c r="AC40" s="267"/>
      <c r="AD40" s="210"/>
      <c r="AE40" s="265" t="str">
        <f>IFERROR(INDEX(BA!$V$4:$V$952,MATCH(AE30,BA!$J$4:$J$952,0)),"")</f>
        <v/>
      </c>
      <c r="AF40" s="266"/>
      <c r="AG40" s="267"/>
      <c r="AH40" s="210"/>
      <c r="AI40" s="265" t="str">
        <f>IFERROR(INDEX(BA!$V$4:$V$952,MATCH(AI30,BA!$J$4:$J$952,0)),"")</f>
        <v/>
      </c>
      <c r="AJ40" s="266"/>
      <c r="AK40" s="267"/>
      <c r="AL40" s="210"/>
      <c r="AM40" s="265" t="str">
        <f>IFERROR(INDEX(BA!$V$4:$V$952,MATCH(AM30,BA!$J$4:$J$952,0)),"")</f>
        <v/>
      </c>
      <c r="AN40" s="266"/>
      <c r="AO40" s="267"/>
      <c r="AP40" s="167"/>
      <c r="AQ40" s="167"/>
      <c r="AR40" s="167"/>
      <c r="AS40" s="167"/>
      <c r="AT40" s="167"/>
      <c r="AU40" s="167"/>
      <c r="AV40" s="167"/>
      <c r="AW40" s="167"/>
      <c r="AX40" s="167"/>
    </row>
    <row r="41" spans="1:50" ht="15" customHeight="1">
      <c r="A41" s="161"/>
      <c r="B41" s="213" t="s">
        <v>60</v>
      </c>
      <c r="C41" s="265" t="str">
        <f>IFERROR(INDEX(BA!$X$4:$X$952,MATCH(C30,BA!$J$4:$J$952,0 )),"")</f>
        <v>NA</v>
      </c>
      <c r="D41" s="266"/>
      <c r="E41" s="267"/>
      <c r="F41" s="167"/>
      <c r="G41" s="265">
        <f>IFERROR(INDEX(BA!$X$4:$X$952,MATCH(G30,BA!$J$4:$J$952,0 )),"")</f>
        <v>0</v>
      </c>
      <c r="H41" s="266"/>
      <c r="I41" s="267"/>
      <c r="J41" s="210"/>
      <c r="K41" s="265" t="str">
        <f>IFERROR(INDEX(BA!$X$4:$X$952,MATCH(K30,BA!$J$4:$J$952,0 )),"")</f>
        <v>NA</v>
      </c>
      <c r="L41" s="266"/>
      <c r="M41" s="267"/>
      <c r="N41" s="210"/>
      <c r="O41" s="265" t="str">
        <f>IFERROR(INDEX(BA!$X$4:$X$952,MATCH(O30,BA!$J$4:$J$952,0 )),"")</f>
        <v/>
      </c>
      <c r="P41" s="266"/>
      <c r="Q41" s="267"/>
      <c r="R41" s="210"/>
      <c r="S41" s="265" t="str">
        <f>IFERROR(INDEX(BA!$X$4:$X$952,MATCH(S30,BA!$J$4:$J$952,0 )),"")</f>
        <v/>
      </c>
      <c r="T41" s="266"/>
      <c r="U41" s="267"/>
      <c r="V41" s="210"/>
      <c r="W41" s="265" t="str">
        <f>IFERROR(INDEX(BA!$X$4:$X$952,MATCH(W30,BA!$J$4:$J$952,0 )),"")</f>
        <v/>
      </c>
      <c r="X41" s="266"/>
      <c r="Y41" s="267"/>
      <c r="Z41" s="210"/>
      <c r="AA41" s="265" t="str">
        <f>IFERROR(INDEX(BA!$X$4:$X$952,MATCH(AA30,BA!$J$4:$J$952,0 )),"")</f>
        <v/>
      </c>
      <c r="AB41" s="266"/>
      <c r="AC41" s="267"/>
      <c r="AD41" s="210"/>
      <c r="AE41" s="265" t="str">
        <f>IFERROR(INDEX(BA!$X$4:$X$952,MATCH(AE30,BA!$J$4:$J$952,0 )),"")</f>
        <v/>
      </c>
      <c r="AF41" s="266"/>
      <c r="AG41" s="267"/>
      <c r="AH41" s="210"/>
      <c r="AI41" s="265" t="str">
        <f>IFERROR(INDEX(BA!$X$4:$X$952,MATCH(AI30,BA!$J$4:$J$952,0 )),"")</f>
        <v/>
      </c>
      <c r="AJ41" s="266"/>
      <c r="AK41" s="267"/>
      <c r="AL41" s="210"/>
      <c r="AM41" s="265" t="str">
        <f>IFERROR(INDEX(BA!$X$4:$X$952,MATCH(AM30,BA!$J$4:$J$952,0 )),"")</f>
        <v/>
      </c>
      <c r="AN41" s="266"/>
      <c r="AO41" s="267"/>
      <c r="AP41" s="167"/>
      <c r="AQ41" s="167"/>
      <c r="AR41" s="167"/>
      <c r="AS41" s="167"/>
      <c r="AT41" s="167"/>
      <c r="AU41" s="167"/>
      <c r="AV41" s="167"/>
      <c r="AW41" s="167"/>
      <c r="AX41" s="167"/>
    </row>
    <row r="42" spans="1:50" ht="28.5" customHeight="1">
      <c r="A42" s="161"/>
      <c r="B42" s="213" t="s">
        <v>61</v>
      </c>
      <c r="C42" s="265" t="str">
        <f>IFERROR(INDEX(BA!$Y$4:$Y$952,MATCH(C30,BA!$J$4:$J$952,0 )),"NA")</f>
        <v>Gold Standard approved SDG Impact Quantification methodologies are available at https://globalgoals.goldstandard.org/</v>
      </c>
      <c r="D42" s="266"/>
      <c r="E42" s="267"/>
      <c r="F42" s="167"/>
      <c r="G42" s="265">
        <f>IFERROR(INDEX(BA!$Y$4:$Y$952,MATCH(G30,BA!$J$4:$J$952,0)),"")</f>
        <v>0</v>
      </c>
      <c r="H42" s="266"/>
      <c r="I42" s="267"/>
      <c r="J42" s="210"/>
      <c r="K42" s="265" t="str">
        <f>IFERROR(INDEX(BA!$Y$4:$Y$952,MATCH(K30,BA!$J$4:$J$952,0 )),"")</f>
        <v>GRI 102: General Disclosures</v>
      </c>
      <c r="L42" s="266"/>
      <c r="M42" s="267"/>
      <c r="N42" s="210"/>
      <c r="O42" s="265" t="str">
        <f>IFERROR(INDEX(BA!$Y$4:$Y$952,MATCH(O30,BA!$J$4:$J$952,0 )),"")</f>
        <v/>
      </c>
      <c r="P42" s="266"/>
      <c r="Q42" s="267"/>
      <c r="R42" s="210"/>
      <c r="S42" s="265" t="str">
        <f>IFERROR(INDEX(BA!$Y$4:$Y$952,MATCH(S30,BA!$J$4:$J$952,0 )),"")</f>
        <v/>
      </c>
      <c r="T42" s="266"/>
      <c r="U42" s="267"/>
      <c r="V42" s="210"/>
      <c r="W42" s="265" t="str">
        <f>IFERROR(INDEX(BA!$Y$4:$Y$952,MATCH(W30,BA!$J$4:$J$952,0 )),"")</f>
        <v/>
      </c>
      <c r="X42" s="266"/>
      <c r="Y42" s="267"/>
      <c r="Z42" s="210"/>
      <c r="AA42" s="265" t="str">
        <f>IFERROR(INDEX(BA!$Y$4:$Y$952,MATCH(AA30,BA!$J$4:$J$952,0 )),"")</f>
        <v/>
      </c>
      <c r="AB42" s="266"/>
      <c r="AC42" s="267"/>
      <c r="AD42" s="210"/>
      <c r="AE42" s="265" t="str">
        <f>IFERROR(INDEX(BA!$Y$4:$Y$952,MATCH(AE30,BA!$J$4:$J$952,0 )),"")</f>
        <v/>
      </c>
      <c r="AF42" s="266"/>
      <c r="AG42" s="267"/>
      <c r="AH42" s="210"/>
      <c r="AI42" s="265" t="str">
        <f>IFERROR(INDEX(BA!$Y$4:$Y$952,MATCH(AI30,BA!$J$4:$J$952,0 )),"")</f>
        <v/>
      </c>
      <c r="AJ42" s="266"/>
      <c r="AK42" s="267"/>
      <c r="AL42" s="210"/>
      <c r="AM42" s="265" t="str">
        <f>IFERROR(INDEX(BA!$Y$4:$Y$952,MATCH(AM30,BA!$J$4:$J$952,0 )),"")</f>
        <v/>
      </c>
      <c r="AN42" s="266"/>
      <c r="AO42" s="267"/>
      <c r="AP42" s="167"/>
      <c r="AQ42" s="167"/>
      <c r="AR42" s="167"/>
      <c r="AS42" s="167"/>
      <c r="AT42" s="167"/>
      <c r="AU42" s="167"/>
      <c r="AV42" s="167"/>
      <c r="AW42" s="167"/>
      <c r="AX42" s="167"/>
    </row>
    <row r="43" spans="1:50" ht="15" customHeight="1">
      <c r="A43" s="161"/>
      <c r="B43" s="184"/>
      <c r="C43" s="253"/>
      <c r="D43" s="254"/>
      <c r="E43" s="255"/>
      <c r="G43" s="262"/>
      <c r="H43" s="263"/>
      <c r="I43" s="264"/>
      <c r="K43" s="253"/>
      <c r="L43" s="254"/>
      <c r="M43" s="255"/>
      <c r="O43" s="253"/>
      <c r="P43" s="254"/>
      <c r="Q43" s="255"/>
      <c r="S43" s="253"/>
      <c r="T43" s="254"/>
      <c r="U43" s="255"/>
      <c r="W43" s="253"/>
      <c r="X43" s="254"/>
      <c r="Y43" s="255"/>
      <c r="AA43" s="253"/>
      <c r="AB43" s="254"/>
      <c r="AC43" s="255"/>
      <c r="AE43" s="253"/>
      <c r="AF43" s="254"/>
      <c r="AG43" s="255"/>
      <c r="AI43" s="253"/>
      <c r="AJ43" s="254"/>
      <c r="AK43" s="255"/>
      <c r="AM43" s="253"/>
      <c r="AN43" s="254"/>
      <c r="AO43" s="255"/>
    </row>
    <row r="44" spans="1:50" ht="15" customHeight="1">
      <c r="A44" s="161"/>
      <c r="B44" s="184"/>
      <c r="C44" s="262"/>
      <c r="D44" s="263"/>
      <c r="E44" s="264"/>
      <c r="G44" s="262"/>
      <c r="H44" s="263"/>
      <c r="I44" s="264"/>
      <c r="K44" s="253"/>
      <c r="L44" s="254"/>
      <c r="M44" s="255"/>
      <c r="O44" s="253"/>
      <c r="P44" s="254"/>
      <c r="Q44" s="255"/>
      <c r="S44" s="253"/>
      <c r="T44" s="254"/>
      <c r="U44" s="255"/>
      <c r="W44" s="253"/>
      <c r="X44" s="254"/>
      <c r="Y44" s="255"/>
      <c r="AA44" s="253"/>
      <c r="AB44" s="254"/>
      <c r="AC44" s="255"/>
      <c r="AE44" s="253"/>
      <c r="AF44" s="254"/>
      <c r="AG44" s="255"/>
      <c r="AI44" s="253"/>
      <c r="AJ44" s="254"/>
      <c r="AK44" s="255"/>
      <c r="AM44" s="253"/>
      <c r="AN44" s="254"/>
      <c r="AO44" s="255"/>
    </row>
    <row r="45" spans="1:50" ht="15" customHeight="1">
      <c r="A45" s="161"/>
      <c r="B45" s="184"/>
      <c r="C45" s="262"/>
      <c r="D45" s="263"/>
      <c r="E45" s="264"/>
      <c r="G45" s="262"/>
      <c r="H45" s="263"/>
      <c r="I45" s="264"/>
      <c r="K45" s="253"/>
      <c r="L45" s="254"/>
      <c r="M45" s="255"/>
      <c r="O45" s="253"/>
      <c r="P45" s="254"/>
      <c r="Q45" s="255"/>
      <c r="S45" s="253"/>
      <c r="T45" s="254"/>
      <c r="U45" s="255"/>
      <c r="W45" s="253"/>
      <c r="X45" s="254"/>
      <c r="Y45" s="255"/>
      <c r="AA45" s="253"/>
      <c r="AB45" s="254"/>
      <c r="AC45" s="255"/>
      <c r="AE45" s="253"/>
      <c r="AF45" s="254"/>
      <c r="AG45" s="255"/>
      <c r="AI45" s="253"/>
      <c r="AJ45" s="254"/>
      <c r="AK45" s="255"/>
      <c r="AM45" s="253"/>
      <c r="AN45" s="254"/>
      <c r="AO45" s="255"/>
    </row>
    <row r="46" spans="1:50" ht="15" customHeight="1">
      <c r="A46" s="161"/>
      <c r="B46" s="184"/>
      <c r="C46" s="262"/>
      <c r="D46" s="263"/>
      <c r="E46" s="264"/>
      <c r="G46" s="262"/>
      <c r="H46" s="263"/>
      <c r="I46" s="264"/>
      <c r="K46" s="253"/>
      <c r="L46" s="254"/>
      <c r="M46" s="255"/>
      <c r="O46" s="253"/>
      <c r="P46" s="254"/>
      <c r="Q46" s="255"/>
      <c r="S46" s="253"/>
      <c r="T46" s="254"/>
      <c r="U46" s="255"/>
      <c r="W46" s="253"/>
      <c r="X46" s="254"/>
      <c r="Y46" s="255"/>
      <c r="AA46" s="253"/>
      <c r="AB46" s="254"/>
      <c r="AC46" s="255"/>
      <c r="AE46" s="253"/>
      <c r="AF46" s="254"/>
      <c r="AG46" s="255"/>
      <c r="AI46" s="253"/>
      <c r="AJ46" s="254"/>
      <c r="AK46" s="255"/>
      <c r="AM46" s="253"/>
      <c r="AN46" s="254"/>
      <c r="AO46" s="255"/>
    </row>
    <row r="47" spans="1:50" ht="15" customHeight="1">
      <c r="A47" s="161"/>
      <c r="B47" s="184"/>
      <c r="C47" s="259"/>
      <c r="D47" s="260"/>
      <c r="E47" s="261"/>
      <c r="G47" s="259"/>
      <c r="H47" s="260"/>
      <c r="I47" s="261"/>
      <c r="K47" s="253"/>
      <c r="L47" s="254"/>
      <c r="M47" s="255"/>
      <c r="O47" s="253"/>
      <c r="P47" s="254"/>
      <c r="Q47" s="255"/>
      <c r="S47" s="253"/>
      <c r="T47" s="254"/>
      <c r="U47" s="255"/>
      <c r="W47" s="253"/>
      <c r="X47" s="254"/>
      <c r="Y47" s="255"/>
      <c r="AA47" s="253"/>
      <c r="AB47" s="254"/>
      <c r="AC47" s="255"/>
      <c r="AE47" s="253"/>
      <c r="AF47" s="254"/>
      <c r="AG47" s="255"/>
      <c r="AI47" s="253"/>
      <c r="AJ47" s="254"/>
      <c r="AK47" s="255"/>
      <c r="AM47" s="253"/>
      <c r="AN47" s="254"/>
      <c r="AO47" s="255"/>
    </row>
    <row r="48" spans="1:50" ht="15" customHeight="1">
      <c r="A48" s="161"/>
      <c r="B48" s="184"/>
      <c r="C48" s="256"/>
      <c r="D48" s="257"/>
      <c r="E48" s="258"/>
      <c r="G48" s="256"/>
      <c r="H48" s="257"/>
      <c r="I48" s="258"/>
      <c r="K48" s="253"/>
      <c r="L48" s="254"/>
      <c r="M48" s="255"/>
      <c r="O48" s="253"/>
      <c r="P48" s="254"/>
      <c r="Q48" s="255"/>
      <c r="S48" s="253"/>
      <c r="T48" s="254"/>
      <c r="U48" s="255"/>
      <c r="W48" s="253"/>
      <c r="X48" s="254"/>
      <c r="Y48" s="255"/>
      <c r="AA48" s="253"/>
      <c r="AB48" s="254"/>
      <c r="AC48" s="255"/>
      <c r="AE48" s="253"/>
      <c r="AF48" s="254"/>
      <c r="AG48" s="255"/>
      <c r="AI48" s="253"/>
      <c r="AJ48" s="254"/>
      <c r="AK48" s="255"/>
      <c r="AM48" s="253"/>
      <c r="AN48" s="254"/>
      <c r="AO48" s="255"/>
    </row>
    <row r="49" spans="1:56" ht="15" customHeight="1"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3.8">
      <c r="A50" s="249" t="s">
        <v>64</v>
      </c>
      <c r="B50" s="214" t="s">
        <v>65</v>
      </c>
      <c r="C50" s="250" t="str" cm="1">
        <f t="array" ref="C50">IFERROR(_xlfn.IFS(B26&lt;&gt;"",C26,B27&lt;&gt;"",C27),"")</f>
        <v>Amount of GHGs emissions avoided or sequestered</v>
      </c>
      <c r="D50" s="251"/>
      <c r="E50" s="252"/>
      <c r="F50" s="215"/>
      <c r="G50" s="250" t="str" cm="1">
        <f t="array" ref="G50">IFERROR(_xlfn.IFS(F26&lt;&gt;"",G26,F27&lt;&gt;"",G27),"")</f>
        <v>7.1.1 Proportion of population with access to electricity</v>
      </c>
      <c r="H50" s="251"/>
      <c r="I50" s="252"/>
      <c r="J50" s="216"/>
      <c r="K50" s="250" t="str" cm="1">
        <f t="array" ref="K50">IFERROR(_xlfn.IFS(J26&lt;&gt;"",K26,J27&lt;&gt;"",K27),"")</f>
        <v>Total number of jobs</v>
      </c>
      <c r="L50" s="251"/>
      <c r="M50" s="252"/>
      <c r="N50" s="216"/>
      <c r="O50" s="250" cm="1">
        <f t="array" ref="O50">IFERROR(_xlfn.IFS(N26&lt;&gt;"",O26,N27&lt;&gt;"",O27),"")</f>
        <v>0</v>
      </c>
      <c r="P50" s="251"/>
      <c r="Q50" s="252"/>
      <c r="R50" s="216"/>
      <c r="S50" s="250" cm="1">
        <f t="array" ref="S50">IFERROR(_xlfn.IFS(R26&lt;&gt;"",S26,R27&lt;&gt;"",S27),"")</f>
        <v>0</v>
      </c>
      <c r="T50" s="251"/>
      <c r="U50" s="252"/>
      <c r="V50" s="216"/>
      <c r="W50" s="250" cm="1">
        <f t="array" ref="W50">IFERROR(_xlfn.IFS(V26&lt;&gt;"",W26,V27&lt;&gt;"",W27),"")</f>
        <v>0</v>
      </c>
      <c r="X50" s="251"/>
      <c r="Y50" s="252"/>
      <c r="Z50" s="216"/>
      <c r="AA50" s="250" cm="1">
        <f t="array" ref="AA50">IFERROR(_xlfn.IFS(Z26&lt;&gt;"",AA26,Z27&lt;&gt;"",AA27),"")</f>
        <v>0</v>
      </c>
      <c r="AB50" s="251"/>
      <c r="AC50" s="252"/>
      <c r="AD50" s="216"/>
      <c r="AE50" s="250" cm="1">
        <f t="array" ref="AE50">IFERROR(_xlfn.IFS(AD26&lt;&gt;"",AE26,AD27&lt;&gt;"",AE27),"")</f>
        <v>0</v>
      </c>
      <c r="AF50" s="251"/>
      <c r="AG50" s="252"/>
      <c r="AH50" s="216"/>
      <c r="AI50" s="250" cm="1">
        <f t="array" ref="AI50">IFERROR(_xlfn.IFS(AH26&lt;&gt;"",AI26,AH27&lt;&gt;"",AI27),"")</f>
        <v>0</v>
      </c>
      <c r="AJ50" s="251"/>
      <c r="AK50" s="252"/>
      <c r="AL50" s="216"/>
      <c r="AM50" s="250" cm="1">
        <f t="array" ref="AM50">IFERROR(_xlfn.IFS(AL26&lt;&gt;"",AM26,AL27&lt;&gt;"",AM27),"")</f>
        <v>0</v>
      </c>
      <c r="AN50" s="251"/>
      <c r="AO50" s="252"/>
      <c r="AP50" s="167"/>
      <c r="AQ50" s="167"/>
      <c r="AR50" s="167"/>
      <c r="AS50" s="167"/>
      <c r="AT50" s="167"/>
      <c r="AU50" s="167"/>
      <c r="AV50" s="167"/>
      <c r="AW50" s="167"/>
      <c r="AX50" s="167"/>
      <c r="AY50" s="167"/>
      <c r="AZ50" s="167"/>
      <c r="BA50" s="167"/>
      <c r="BB50" s="167"/>
      <c r="BC50" s="167"/>
      <c r="BD50" s="210"/>
    </row>
    <row r="51" spans="1:56" ht="15">
      <c r="A51" s="249"/>
      <c r="B51" s="213" t="s">
        <v>56</v>
      </c>
      <c r="C51" s="247" t="s">
        <v>1396</v>
      </c>
      <c r="D51" s="248"/>
      <c r="E51" s="248"/>
      <c r="F51" s="215"/>
      <c r="G51" s="247" t="s">
        <v>180</v>
      </c>
      <c r="H51" s="248"/>
      <c r="I51" s="248"/>
      <c r="J51" s="216"/>
      <c r="K51" s="247" t="s">
        <v>1397</v>
      </c>
      <c r="L51" s="248"/>
      <c r="M51" s="248"/>
      <c r="N51" s="216"/>
      <c r="O51" s="247" t="s">
        <v>66</v>
      </c>
      <c r="P51" s="248"/>
      <c r="Q51" s="248"/>
      <c r="R51" s="216"/>
      <c r="S51" s="247" t="s">
        <v>66</v>
      </c>
      <c r="T51" s="248"/>
      <c r="U51" s="248"/>
      <c r="V51" s="216"/>
      <c r="W51" s="247" t="s">
        <v>66</v>
      </c>
      <c r="X51" s="248"/>
      <c r="Y51" s="248"/>
      <c r="Z51" s="216"/>
      <c r="AA51" s="247" t="s">
        <v>66</v>
      </c>
      <c r="AB51" s="248"/>
      <c r="AC51" s="248"/>
      <c r="AD51" s="216"/>
      <c r="AE51" s="247" t="s">
        <v>66</v>
      </c>
      <c r="AF51" s="248"/>
      <c r="AG51" s="248"/>
      <c r="AH51" s="216"/>
      <c r="AI51" s="247" t="s">
        <v>66</v>
      </c>
      <c r="AJ51" s="248"/>
      <c r="AK51" s="248"/>
      <c r="AL51" s="216"/>
      <c r="AM51" s="247" t="s">
        <v>66</v>
      </c>
      <c r="AN51" s="248"/>
      <c r="AO51" s="248"/>
      <c r="AP51" s="167"/>
      <c r="AQ51" s="167"/>
      <c r="AR51" s="167"/>
      <c r="AS51" s="167"/>
      <c r="AT51" s="167"/>
      <c r="AU51" s="167"/>
      <c r="AV51" s="167"/>
      <c r="AW51" s="167"/>
      <c r="AX51" s="167"/>
      <c r="AY51" s="167"/>
      <c r="AZ51" s="167"/>
      <c r="BA51" s="167"/>
      <c r="BB51" s="167"/>
      <c r="BC51" s="167"/>
      <c r="BD51" s="210"/>
    </row>
    <row r="52" spans="1:56">
      <c r="A52" s="249"/>
      <c r="B52" s="213" t="s">
        <v>57</v>
      </c>
      <c r="C52" s="247" t="s">
        <v>222</v>
      </c>
      <c r="D52" s="248"/>
      <c r="E52" s="248"/>
      <c r="F52" s="215"/>
      <c r="G52" s="247" t="s">
        <v>181</v>
      </c>
      <c r="H52" s="248"/>
      <c r="I52" s="248"/>
      <c r="J52" s="216"/>
      <c r="K52" s="247" t="s">
        <v>1398</v>
      </c>
      <c r="L52" s="248"/>
      <c r="M52" s="248"/>
      <c r="N52" s="216"/>
      <c r="O52" s="247" t="s">
        <v>66</v>
      </c>
      <c r="P52" s="248"/>
      <c r="Q52" s="248"/>
      <c r="R52" s="216"/>
      <c r="S52" s="247" t="s">
        <v>66</v>
      </c>
      <c r="T52" s="248"/>
      <c r="U52" s="248"/>
      <c r="V52" s="216"/>
      <c r="W52" s="247" t="s">
        <v>66</v>
      </c>
      <c r="X52" s="248"/>
      <c r="Y52" s="248"/>
      <c r="Z52" s="216"/>
      <c r="AA52" s="247" t="s">
        <v>66</v>
      </c>
      <c r="AB52" s="248"/>
      <c r="AC52" s="248"/>
      <c r="AD52" s="216"/>
      <c r="AE52" s="247" t="s">
        <v>66</v>
      </c>
      <c r="AF52" s="248"/>
      <c r="AG52" s="248"/>
      <c r="AH52" s="216"/>
      <c r="AI52" s="247" t="s">
        <v>66</v>
      </c>
      <c r="AJ52" s="248"/>
      <c r="AK52" s="248"/>
      <c r="AL52" s="216"/>
      <c r="AM52" s="247" t="s">
        <v>66</v>
      </c>
      <c r="AN52" s="248"/>
      <c r="AO52" s="248"/>
      <c r="AP52" s="167"/>
      <c r="AQ52" s="167"/>
      <c r="AR52" s="167"/>
      <c r="AS52" s="167"/>
      <c r="AT52" s="167"/>
      <c r="AU52" s="167"/>
      <c r="AV52" s="167"/>
      <c r="AW52" s="167"/>
      <c r="AX52" s="167"/>
      <c r="AY52" s="167"/>
      <c r="AZ52" s="167"/>
      <c r="BA52" s="167"/>
      <c r="BB52" s="167"/>
      <c r="BC52" s="167"/>
      <c r="BD52" s="210"/>
    </row>
    <row r="53" spans="1:56">
      <c r="A53" s="249"/>
      <c r="B53" s="213" t="s">
        <v>59</v>
      </c>
      <c r="C53" s="247" t="s">
        <v>1399</v>
      </c>
      <c r="D53" s="248"/>
      <c r="E53" s="248"/>
      <c r="F53" s="215"/>
      <c r="G53" s="247" t="s">
        <v>1399</v>
      </c>
      <c r="H53" s="248"/>
      <c r="I53" s="248"/>
      <c r="J53" s="216"/>
      <c r="K53" s="247" t="s">
        <v>1399</v>
      </c>
      <c r="L53" s="248"/>
      <c r="M53" s="248"/>
      <c r="N53" s="216"/>
      <c r="O53" s="247" t="s">
        <v>66</v>
      </c>
      <c r="P53" s="248"/>
      <c r="Q53" s="248"/>
      <c r="R53" s="216"/>
      <c r="S53" s="247" t="s">
        <v>66</v>
      </c>
      <c r="T53" s="248"/>
      <c r="U53" s="248"/>
      <c r="V53" s="216"/>
      <c r="W53" s="247" t="s">
        <v>66</v>
      </c>
      <c r="X53" s="248"/>
      <c r="Y53" s="248"/>
      <c r="Z53" s="216"/>
      <c r="AA53" s="247" t="s">
        <v>66</v>
      </c>
      <c r="AB53" s="248"/>
      <c r="AC53" s="248"/>
      <c r="AD53" s="216"/>
      <c r="AE53" s="247" t="s">
        <v>66</v>
      </c>
      <c r="AF53" s="248"/>
      <c r="AG53" s="248"/>
      <c r="AH53" s="216"/>
      <c r="AI53" s="247" t="s">
        <v>66</v>
      </c>
      <c r="AJ53" s="248"/>
      <c r="AK53" s="248"/>
      <c r="AL53" s="216"/>
      <c r="AM53" s="247" t="s">
        <v>66</v>
      </c>
      <c r="AN53" s="248"/>
      <c r="AO53" s="248"/>
      <c r="AP53" s="167"/>
      <c r="AQ53" s="167"/>
      <c r="AR53" s="167"/>
      <c r="AS53" s="167"/>
      <c r="AT53" s="167"/>
      <c r="AU53" s="167"/>
      <c r="AV53" s="167"/>
      <c r="AW53" s="167"/>
      <c r="AX53" s="167"/>
      <c r="AY53" s="167"/>
      <c r="AZ53" s="167"/>
      <c r="BA53" s="167"/>
      <c r="BB53" s="167"/>
      <c r="BC53" s="167"/>
      <c r="BD53" s="210"/>
    </row>
    <row r="54" spans="1:56">
      <c r="A54" s="249"/>
      <c r="B54" s="213" t="s">
        <v>58</v>
      </c>
      <c r="C54" s="247" t="s">
        <v>66</v>
      </c>
      <c r="D54" s="248"/>
      <c r="E54" s="248"/>
      <c r="F54" s="215"/>
      <c r="G54" s="247" t="s">
        <v>66</v>
      </c>
      <c r="H54" s="248"/>
      <c r="I54" s="248"/>
      <c r="J54" s="216"/>
      <c r="K54" s="247" t="s">
        <v>66</v>
      </c>
      <c r="L54" s="248"/>
      <c r="M54" s="248"/>
      <c r="N54" s="216"/>
      <c r="O54" s="247" t="s">
        <v>66</v>
      </c>
      <c r="P54" s="248"/>
      <c r="Q54" s="248"/>
      <c r="R54" s="216"/>
      <c r="S54" s="247" t="s">
        <v>66</v>
      </c>
      <c r="T54" s="248"/>
      <c r="U54" s="248"/>
      <c r="V54" s="216"/>
      <c r="W54" s="247" t="s">
        <v>66</v>
      </c>
      <c r="X54" s="248"/>
      <c r="Y54" s="248"/>
      <c r="Z54" s="216"/>
      <c r="AA54" s="247" t="s">
        <v>66</v>
      </c>
      <c r="AB54" s="248"/>
      <c r="AC54" s="248"/>
      <c r="AD54" s="216"/>
      <c r="AE54" s="247" t="s">
        <v>66</v>
      </c>
      <c r="AF54" s="248"/>
      <c r="AG54" s="248"/>
      <c r="AH54" s="216"/>
      <c r="AI54" s="247" t="s">
        <v>66</v>
      </c>
      <c r="AJ54" s="248"/>
      <c r="AK54" s="248"/>
      <c r="AL54" s="216"/>
      <c r="AM54" s="247" t="s">
        <v>66</v>
      </c>
      <c r="AN54" s="248"/>
      <c r="AO54" s="248"/>
      <c r="AP54" s="167"/>
      <c r="AQ54" s="167"/>
      <c r="AR54" s="167"/>
      <c r="AS54" s="167"/>
      <c r="AT54" s="167"/>
      <c r="AU54" s="167"/>
      <c r="AV54" s="167"/>
      <c r="AW54" s="167"/>
      <c r="AX54" s="167"/>
      <c r="AY54" s="167"/>
      <c r="AZ54" s="167"/>
      <c r="BA54" s="167"/>
      <c r="BB54" s="167"/>
      <c r="BC54" s="167"/>
      <c r="BD54" s="210"/>
    </row>
    <row r="55" spans="1:56">
      <c r="A55" s="249"/>
      <c r="B55" s="213" t="s">
        <v>67</v>
      </c>
      <c r="C55" s="247" t="s">
        <v>66</v>
      </c>
      <c r="D55" s="248"/>
      <c r="E55" s="248"/>
      <c r="F55" s="215"/>
      <c r="G55" s="247" t="s">
        <v>66</v>
      </c>
      <c r="H55" s="248"/>
      <c r="I55" s="248"/>
      <c r="J55" s="216"/>
      <c r="K55" s="247" t="s">
        <v>66</v>
      </c>
      <c r="L55" s="248"/>
      <c r="M55" s="248"/>
      <c r="N55" s="216"/>
      <c r="O55" s="247" t="s">
        <v>66</v>
      </c>
      <c r="P55" s="248"/>
      <c r="Q55" s="248"/>
      <c r="R55" s="216"/>
      <c r="S55" s="247" t="s">
        <v>66</v>
      </c>
      <c r="T55" s="248"/>
      <c r="U55" s="248"/>
      <c r="V55" s="216"/>
      <c r="W55" s="247" t="s">
        <v>66</v>
      </c>
      <c r="X55" s="248"/>
      <c r="Y55" s="248"/>
      <c r="Z55" s="216"/>
      <c r="AA55" s="247" t="s">
        <v>66</v>
      </c>
      <c r="AB55" s="248"/>
      <c r="AC55" s="248"/>
      <c r="AD55" s="216"/>
      <c r="AE55" s="247" t="s">
        <v>66</v>
      </c>
      <c r="AF55" s="248"/>
      <c r="AG55" s="248"/>
      <c r="AH55" s="216"/>
      <c r="AI55" s="247" t="s">
        <v>66</v>
      </c>
      <c r="AJ55" s="248"/>
      <c r="AK55" s="248"/>
      <c r="AL55" s="216"/>
      <c r="AM55" s="247" t="s">
        <v>66</v>
      </c>
      <c r="AN55" s="248"/>
      <c r="AO55" s="248"/>
      <c r="AP55" s="167"/>
      <c r="AQ55" s="167"/>
      <c r="AR55" s="167"/>
      <c r="AS55" s="167"/>
      <c r="AT55" s="167"/>
      <c r="AU55" s="167"/>
      <c r="AV55" s="167"/>
      <c r="AW55" s="167"/>
      <c r="AX55" s="167"/>
      <c r="AY55" s="167"/>
      <c r="AZ55" s="167"/>
      <c r="BA55" s="167"/>
      <c r="BB55" s="167"/>
      <c r="BC55" s="167"/>
      <c r="BD55" s="210"/>
    </row>
    <row r="56" spans="1:56">
      <c r="A56" s="249"/>
      <c r="B56" s="213" t="s">
        <v>68</v>
      </c>
      <c r="C56" s="247" t="s">
        <v>66</v>
      </c>
      <c r="D56" s="248"/>
      <c r="E56" s="248"/>
      <c r="F56" s="215"/>
      <c r="G56" s="247" t="s">
        <v>66</v>
      </c>
      <c r="H56" s="248"/>
      <c r="I56" s="248"/>
      <c r="J56" s="216"/>
      <c r="K56" s="247" t="s">
        <v>66</v>
      </c>
      <c r="L56" s="248"/>
      <c r="M56" s="248"/>
      <c r="N56" s="216"/>
      <c r="O56" s="247" t="s">
        <v>66</v>
      </c>
      <c r="P56" s="248"/>
      <c r="Q56" s="248"/>
      <c r="R56" s="216"/>
      <c r="S56" s="247" t="s">
        <v>66</v>
      </c>
      <c r="T56" s="248"/>
      <c r="U56" s="248"/>
      <c r="V56" s="216"/>
      <c r="W56" s="247" t="s">
        <v>66</v>
      </c>
      <c r="X56" s="248"/>
      <c r="Y56" s="248"/>
      <c r="Z56" s="216"/>
      <c r="AA56" s="247" t="s">
        <v>66</v>
      </c>
      <c r="AB56" s="248"/>
      <c r="AC56" s="248"/>
      <c r="AD56" s="216"/>
      <c r="AE56" s="247" t="s">
        <v>66</v>
      </c>
      <c r="AF56" s="248"/>
      <c r="AG56" s="248"/>
      <c r="AH56" s="216"/>
      <c r="AI56" s="247" t="s">
        <v>66</v>
      </c>
      <c r="AJ56" s="248"/>
      <c r="AK56" s="248"/>
      <c r="AL56" s="216"/>
      <c r="AM56" s="247" t="s">
        <v>66</v>
      </c>
      <c r="AN56" s="248"/>
      <c r="AO56" s="248"/>
      <c r="AP56" s="167"/>
      <c r="AQ56" s="167"/>
      <c r="AR56" s="167"/>
      <c r="AS56" s="167"/>
      <c r="AT56" s="167"/>
      <c r="AU56" s="167"/>
      <c r="AV56" s="167"/>
      <c r="AW56" s="167"/>
      <c r="AX56" s="167"/>
      <c r="AY56" s="167"/>
      <c r="AZ56" s="167"/>
      <c r="BA56" s="167"/>
      <c r="BB56" s="167"/>
      <c r="BC56" s="167"/>
      <c r="BD56" s="210"/>
    </row>
    <row r="57" spans="1:56">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c r="A58" s="246" t="s">
        <v>73</v>
      </c>
      <c r="B58" s="233" t="s">
        <v>1401</v>
      </c>
      <c r="C58" s="218">
        <v>0</v>
      </c>
      <c r="D58" s="234">
        <v>80791</v>
      </c>
      <c r="E58" s="234">
        <f>D58-C58</f>
        <v>80791</v>
      </c>
      <c r="F58" s="215"/>
      <c r="G58" s="218">
        <v>0</v>
      </c>
      <c r="H58" s="235">
        <v>144410.402</v>
      </c>
      <c r="I58" s="235">
        <f>H58-G58</f>
        <v>144410.402</v>
      </c>
      <c r="J58" s="216"/>
      <c r="K58" s="218">
        <v>0</v>
      </c>
      <c r="L58" s="218">
        <v>17</v>
      </c>
      <c r="M58" s="218">
        <f>L58-K58</f>
        <v>17</v>
      </c>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c r="A59" s="246"/>
      <c r="B59" s="233" t="s">
        <v>1402</v>
      </c>
      <c r="C59" s="218">
        <v>0</v>
      </c>
      <c r="D59" s="234">
        <v>75423</v>
      </c>
      <c r="E59" s="234">
        <f t="shared" ref="E59:E60" si="0">D59-C59</f>
        <v>75423</v>
      </c>
      <c r="F59" s="215"/>
      <c r="G59" s="218">
        <v>0</v>
      </c>
      <c r="H59" s="235">
        <v>134813.54300000001</v>
      </c>
      <c r="I59" s="235">
        <f t="shared" ref="I59:I60" si="1">H59-G59</f>
        <v>134813.54300000001</v>
      </c>
      <c r="J59" s="216"/>
      <c r="K59" s="218">
        <v>0</v>
      </c>
      <c r="L59" s="218">
        <v>17</v>
      </c>
      <c r="M59" s="218">
        <f t="shared" ref="M59:M60" si="2">L59-K59</f>
        <v>17</v>
      </c>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c r="A60" s="246"/>
      <c r="B60" s="233" t="s">
        <v>1403</v>
      </c>
      <c r="C60" s="218">
        <v>0</v>
      </c>
      <c r="D60" s="234">
        <v>53004</v>
      </c>
      <c r="E60" s="234">
        <f t="shared" si="0"/>
        <v>53004</v>
      </c>
      <c r="F60" s="215"/>
      <c r="G60" s="218">
        <v>0</v>
      </c>
      <c r="H60" s="235">
        <v>94742.088000000003</v>
      </c>
      <c r="I60" s="235">
        <f t="shared" si="1"/>
        <v>94742.088000000003</v>
      </c>
      <c r="J60" s="216"/>
      <c r="K60" s="218">
        <v>0</v>
      </c>
      <c r="L60" s="218">
        <v>17</v>
      </c>
      <c r="M60" s="218">
        <f t="shared" si="2"/>
        <v>17</v>
      </c>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c r="A61" s="245" t="s">
        <v>1400</v>
      </c>
      <c r="B61" s="213" t="e">
        <f t="shared" ref="B61:B63" si="3">YEAR(C12)</f>
        <v>#VALUE!</v>
      </c>
      <c r="C61" s="218" t="s">
        <v>1404</v>
      </c>
      <c r="D61" s="218" t="s">
        <v>1404</v>
      </c>
      <c r="E61" s="218" t="s">
        <v>1404</v>
      </c>
      <c r="F61" s="215"/>
      <c r="G61" s="218" t="s">
        <v>1404</v>
      </c>
      <c r="H61" s="218" t="s">
        <v>1404</v>
      </c>
      <c r="I61" s="218" t="s">
        <v>1404</v>
      </c>
      <c r="J61" s="216"/>
      <c r="K61" s="218" t="s">
        <v>1404</v>
      </c>
      <c r="L61" s="218" t="s">
        <v>1404</v>
      </c>
      <c r="M61" s="218" t="s">
        <v>1404</v>
      </c>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c r="A62" s="245"/>
      <c r="B62" s="213" t="e">
        <f t="shared" si="3"/>
        <v>#VALUE!</v>
      </c>
      <c r="C62" s="218" t="s">
        <v>1404</v>
      </c>
      <c r="D62" s="218" t="s">
        <v>1404</v>
      </c>
      <c r="E62" s="218" t="s">
        <v>1404</v>
      </c>
      <c r="F62" s="215"/>
      <c r="G62" s="218" t="s">
        <v>1404</v>
      </c>
      <c r="H62" s="218" t="s">
        <v>1404</v>
      </c>
      <c r="I62" s="218" t="s">
        <v>1404</v>
      </c>
      <c r="J62" s="216"/>
      <c r="K62" s="218" t="s">
        <v>1404</v>
      </c>
      <c r="L62" s="218" t="s">
        <v>1404</v>
      </c>
      <c r="M62" s="218" t="s">
        <v>1404</v>
      </c>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c r="A63" s="245"/>
      <c r="B63" s="213" t="e">
        <f t="shared" si="3"/>
        <v>#VALUE!</v>
      </c>
      <c r="C63" s="218" t="s">
        <v>1404</v>
      </c>
      <c r="D63" s="218" t="s">
        <v>1404</v>
      </c>
      <c r="E63" s="218" t="s">
        <v>1404</v>
      </c>
      <c r="F63" s="215"/>
      <c r="G63" s="218" t="s">
        <v>1404</v>
      </c>
      <c r="H63" s="218" t="s">
        <v>1404</v>
      </c>
      <c r="I63" s="218" t="s">
        <v>1404</v>
      </c>
      <c r="J63" s="216"/>
      <c r="K63" s="218" t="s">
        <v>1404</v>
      </c>
      <c r="L63" s="218" t="s">
        <v>1404</v>
      </c>
      <c r="M63" s="218" t="s">
        <v>1404</v>
      </c>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12.75" customHeight="1">
      <c r="A64" s="245"/>
      <c r="B64" s="213" t="s">
        <v>75</v>
      </c>
      <c r="C64" s="218">
        <f>SUM(C58:C60)</f>
        <v>0</v>
      </c>
      <c r="D64" s="218">
        <f t="shared" ref="D64:K64" si="4">SUM(D58:D60)</f>
        <v>209218</v>
      </c>
      <c r="E64" s="218">
        <f>D64-C64</f>
        <v>209218</v>
      </c>
      <c r="F64" s="215"/>
      <c r="G64" s="218">
        <f t="shared" si="4"/>
        <v>0</v>
      </c>
      <c r="H64" s="218">
        <f t="shared" si="4"/>
        <v>373966.033</v>
      </c>
      <c r="I64" s="218">
        <f>H64-G64</f>
        <v>373966.033</v>
      </c>
      <c r="J64" s="216"/>
      <c r="K64" s="218">
        <f t="shared" si="4"/>
        <v>0</v>
      </c>
      <c r="L64" s="218">
        <v>17</v>
      </c>
      <c r="M64" s="218">
        <f>L64-K64</f>
        <v>17</v>
      </c>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c r="A65" s="245"/>
      <c r="B65" s="213" t="s">
        <v>76</v>
      </c>
      <c r="C65" s="218">
        <v>0</v>
      </c>
      <c r="D65" s="218">
        <f>D64*12/32</f>
        <v>78456.75</v>
      </c>
      <c r="E65" s="218">
        <f>D65-C65</f>
        <v>78456.75</v>
      </c>
      <c r="F65" s="215"/>
      <c r="G65" s="218">
        <v>0</v>
      </c>
      <c r="H65" s="236">
        <f>H64*12/32</f>
        <v>140237.26237499999</v>
      </c>
      <c r="I65" s="235">
        <f>H65-G65</f>
        <v>140237.26237499999</v>
      </c>
      <c r="J65" s="216"/>
      <c r="K65" s="218">
        <v>0</v>
      </c>
      <c r="L65" s="218">
        <v>17</v>
      </c>
      <c r="M65" s="218">
        <f>L65-K65</f>
        <v>17</v>
      </c>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c r="A66" s="245"/>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c r="A67" s="245"/>
      <c r="B67" s="208" t="s">
        <v>77</v>
      </c>
      <c r="C67" s="241" t="s">
        <v>78</v>
      </c>
      <c r="D67" s="241"/>
      <c r="E67" s="241"/>
      <c r="F67" s="215"/>
      <c r="G67" s="241" t="s">
        <v>78</v>
      </c>
      <c r="H67" s="241"/>
      <c r="I67" s="241"/>
      <c r="J67" s="216"/>
      <c r="K67" s="241" t="s">
        <v>78</v>
      </c>
      <c r="L67" s="241"/>
      <c r="M67" s="241"/>
      <c r="N67" s="216"/>
      <c r="O67" s="241" t="s">
        <v>78</v>
      </c>
      <c r="P67" s="241"/>
      <c r="Q67" s="241"/>
      <c r="R67" s="216"/>
      <c r="S67" s="241" t="s">
        <v>78</v>
      </c>
      <c r="T67" s="241"/>
      <c r="U67" s="241"/>
      <c r="V67" s="216"/>
      <c r="W67" s="241" t="s">
        <v>78</v>
      </c>
      <c r="X67" s="241"/>
      <c r="Y67" s="241"/>
      <c r="Z67" s="216"/>
      <c r="AA67" s="241" t="s">
        <v>78</v>
      </c>
      <c r="AB67" s="241"/>
      <c r="AC67" s="241"/>
      <c r="AD67" s="216"/>
      <c r="AE67" s="241" t="s">
        <v>78</v>
      </c>
      <c r="AF67" s="241"/>
      <c r="AG67" s="241"/>
      <c r="AH67" s="216"/>
      <c r="AI67" s="241" t="s">
        <v>78</v>
      </c>
      <c r="AJ67" s="241"/>
      <c r="AK67" s="241"/>
      <c r="AL67" s="216"/>
      <c r="AM67" s="241" t="s">
        <v>78</v>
      </c>
      <c r="AN67" s="241"/>
      <c r="AO67" s="241"/>
      <c r="AP67" s="167"/>
      <c r="AQ67" s="167"/>
      <c r="AR67" s="167"/>
      <c r="AS67" s="167"/>
      <c r="AT67" s="167"/>
      <c r="AU67" s="167"/>
      <c r="AV67" s="167"/>
      <c r="AW67" s="167"/>
      <c r="AX67" s="167"/>
      <c r="AY67" s="167"/>
      <c r="AZ67" s="167"/>
      <c r="BA67" s="167"/>
      <c r="BB67" s="167"/>
      <c r="BC67" s="167"/>
      <c r="BD67" s="210"/>
    </row>
    <row r="68" spans="1:56">
      <c r="A68" s="245"/>
      <c r="B68" s="242"/>
      <c r="C68" s="241"/>
      <c r="D68" s="241"/>
      <c r="E68" s="241"/>
      <c r="F68" s="215"/>
      <c r="G68" s="241"/>
      <c r="H68" s="241"/>
      <c r="I68" s="241"/>
      <c r="J68" s="216"/>
      <c r="K68" s="241"/>
      <c r="L68" s="241"/>
      <c r="M68" s="241"/>
      <c r="N68" s="216"/>
      <c r="O68" s="241"/>
      <c r="P68" s="241"/>
      <c r="Q68" s="241"/>
      <c r="R68" s="216"/>
      <c r="S68" s="241"/>
      <c r="T68" s="241"/>
      <c r="U68" s="241"/>
      <c r="V68" s="216"/>
      <c r="W68" s="241"/>
      <c r="X68" s="241"/>
      <c r="Y68" s="241"/>
      <c r="Z68" s="216"/>
      <c r="AA68" s="241"/>
      <c r="AB68" s="241"/>
      <c r="AC68" s="241"/>
      <c r="AD68" s="216"/>
      <c r="AE68" s="241"/>
      <c r="AF68" s="241"/>
      <c r="AG68" s="241"/>
      <c r="AH68" s="216"/>
      <c r="AI68" s="241"/>
      <c r="AJ68" s="241"/>
      <c r="AK68" s="241"/>
      <c r="AL68" s="216"/>
      <c r="AM68" s="241"/>
      <c r="AN68" s="241"/>
      <c r="AO68" s="241"/>
      <c r="AP68" s="167"/>
      <c r="AQ68" s="167"/>
      <c r="AR68" s="167"/>
      <c r="AS68" s="167"/>
      <c r="AT68" s="167"/>
      <c r="AU68" s="167"/>
      <c r="AV68" s="167"/>
      <c r="AW68" s="167"/>
      <c r="AX68" s="167"/>
      <c r="AY68" s="167"/>
      <c r="AZ68" s="167"/>
      <c r="BA68" s="167"/>
      <c r="BB68" s="167"/>
      <c r="BC68" s="167"/>
      <c r="BD68" s="210"/>
    </row>
    <row r="69" spans="1:56">
      <c r="A69" s="245"/>
      <c r="B69" s="243"/>
      <c r="C69" s="241"/>
      <c r="D69" s="241"/>
      <c r="E69" s="241"/>
      <c r="F69" s="215"/>
      <c r="G69" s="241"/>
      <c r="H69" s="241"/>
      <c r="I69" s="241"/>
      <c r="J69" s="216"/>
      <c r="K69" s="241"/>
      <c r="L69" s="241"/>
      <c r="M69" s="241"/>
      <c r="N69" s="216"/>
      <c r="O69" s="241"/>
      <c r="P69" s="241"/>
      <c r="Q69" s="241"/>
      <c r="R69" s="216"/>
      <c r="S69" s="241"/>
      <c r="T69" s="241"/>
      <c r="U69" s="241"/>
      <c r="V69" s="216"/>
      <c r="W69" s="241"/>
      <c r="X69" s="241"/>
      <c r="Y69" s="241"/>
      <c r="Z69" s="216"/>
      <c r="AA69" s="241"/>
      <c r="AB69" s="241"/>
      <c r="AC69" s="241"/>
      <c r="AD69" s="216"/>
      <c r="AE69" s="241"/>
      <c r="AF69" s="241"/>
      <c r="AG69" s="241"/>
      <c r="AH69" s="216"/>
      <c r="AI69" s="241"/>
      <c r="AJ69" s="241"/>
      <c r="AK69" s="241"/>
      <c r="AL69" s="216"/>
      <c r="AM69" s="241"/>
      <c r="AN69" s="241"/>
      <c r="AO69" s="241"/>
      <c r="AP69" s="167"/>
      <c r="AQ69" s="167"/>
      <c r="AR69" s="167"/>
      <c r="AS69" s="167"/>
      <c r="AT69" s="167"/>
      <c r="AU69" s="167"/>
      <c r="AV69" s="167"/>
      <c r="AW69" s="167"/>
      <c r="AX69" s="167"/>
      <c r="AY69" s="167"/>
      <c r="AZ69" s="167"/>
      <c r="BA69" s="167"/>
      <c r="BB69" s="167"/>
      <c r="BC69" s="167"/>
      <c r="BD69" s="210"/>
    </row>
    <row r="70" spans="1:56">
      <c r="A70" s="245"/>
      <c r="B70" s="243"/>
      <c r="C70" s="241"/>
      <c r="D70" s="241"/>
      <c r="E70" s="241"/>
      <c r="F70" s="215"/>
      <c r="G70" s="241"/>
      <c r="H70" s="241"/>
      <c r="I70" s="241"/>
      <c r="J70" s="216"/>
      <c r="K70" s="241"/>
      <c r="L70" s="241"/>
      <c r="M70" s="241"/>
      <c r="N70" s="216"/>
      <c r="O70" s="241"/>
      <c r="P70" s="241"/>
      <c r="Q70" s="241"/>
      <c r="R70" s="216"/>
      <c r="S70" s="241"/>
      <c r="T70" s="241"/>
      <c r="U70" s="241"/>
      <c r="V70" s="216"/>
      <c r="W70" s="241"/>
      <c r="X70" s="241"/>
      <c r="Y70" s="241"/>
      <c r="Z70" s="216"/>
      <c r="AA70" s="241"/>
      <c r="AB70" s="241"/>
      <c r="AC70" s="241"/>
      <c r="AD70" s="216"/>
      <c r="AE70" s="241"/>
      <c r="AF70" s="241"/>
      <c r="AG70" s="241"/>
      <c r="AH70" s="216"/>
      <c r="AI70" s="241"/>
      <c r="AJ70" s="241"/>
      <c r="AK70" s="241"/>
      <c r="AL70" s="216"/>
      <c r="AM70" s="241"/>
      <c r="AN70" s="241"/>
      <c r="AO70" s="241"/>
      <c r="AP70" s="167"/>
      <c r="AQ70" s="167"/>
      <c r="AR70" s="167"/>
      <c r="AS70" s="167"/>
      <c r="AT70" s="167"/>
      <c r="AU70" s="167"/>
      <c r="AV70" s="167"/>
      <c r="AW70" s="167"/>
      <c r="AX70" s="167"/>
      <c r="AY70" s="167"/>
      <c r="AZ70" s="167"/>
      <c r="BA70" s="167"/>
      <c r="BB70" s="167"/>
      <c r="BC70" s="167"/>
      <c r="BD70" s="210"/>
    </row>
    <row r="71" spans="1:56">
      <c r="A71" s="245"/>
      <c r="B71" s="243"/>
      <c r="C71" s="241"/>
      <c r="D71" s="241"/>
      <c r="E71" s="241"/>
      <c r="F71" s="215"/>
      <c r="G71" s="241"/>
      <c r="H71" s="241"/>
      <c r="I71" s="241"/>
      <c r="J71" s="216"/>
      <c r="K71" s="241"/>
      <c r="L71" s="241"/>
      <c r="M71" s="241"/>
      <c r="N71" s="216"/>
      <c r="O71" s="241"/>
      <c r="P71" s="241"/>
      <c r="Q71" s="241"/>
      <c r="R71" s="216"/>
      <c r="S71" s="241"/>
      <c r="T71" s="241"/>
      <c r="U71" s="241"/>
      <c r="V71" s="216"/>
      <c r="W71" s="241"/>
      <c r="X71" s="241"/>
      <c r="Y71" s="241"/>
      <c r="Z71" s="216"/>
      <c r="AA71" s="241"/>
      <c r="AB71" s="241"/>
      <c r="AC71" s="241"/>
      <c r="AD71" s="216"/>
      <c r="AE71" s="241"/>
      <c r="AF71" s="241"/>
      <c r="AG71" s="241"/>
      <c r="AH71" s="216"/>
      <c r="AI71" s="241"/>
      <c r="AJ71" s="241"/>
      <c r="AK71" s="241"/>
      <c r="AL71" s="216"/>
      <c r="AM71" s="241"/>
      <c r="AN71" s="241"/>
      <c r="AO71" s="241"/>
      <c r="AP71" s="167"/>
      <c r="AQ71" s="167"/>
      <c r="AR71" s="167"/>
      <c r="AS71" s="167"/>
      <c r="AT71" s="167"/>
      <c r="AU71" s="167"/>
      <c r="AV71" s="167"/>
      <c r="AW71" s="167"/>
      <c r="AX71" s="167"/>
      <c r="AY71" s="167"/>
      <c r="AZ71" s="167"/>
      <c r="BA71" s="167"/>
      <c r="BB71" s="167"/>
      <c r="BC71" s="167"/>
      <c r="BD71" s="210"/>
    </row>
    <row r="72" spans="1:56">
      <c r="A72" s="245"/>
      <c r="B72" s="243"/>
      <c r="C72" s="241"/>
      <c r="D72" s="241"/>
      <c r="E72" s="241"/>
      <c r="F72" s="215"/>
      <c r="G72" s="241"/>
      <c r="H72" s="241"/>
      <c r="I72" s="241"/>
      <c r="J72" s="216"/>
      <c r="K72" s="241"/>
      <c r="L72" s="241"/>
      <c r="M72" s="241"/>
      <c r="N72" s="216"/>
      <c r="O72" s="241"/>
      <c r="P72" s="241"/>
      <c r="Q72" s="241"/>
      <c r="R72" s="216"/>
      <c r="S72" s="241"/>
      <c r="T72" s="241"/>
      <c r="U72" s="241"/>
      <c r="V72" s="216"/>
      <c r="W72" s="241"/>
      <c r="X72" s="241"/>
      <c r="Y72" s="241"/>
      <c r="Z72" s="216"/>
      <c r="AA72" s="241"/>
      <c r="AB72" s="241"/>
      <c r="AC72" s="241"/>
      <c r="AD72" s="216"/>
      <c r="AE72" s="241"/>
      <c r="AF72" s="241"/>
      <c r="AG72" s="241"/>
      <c r="AH72" s="216"/>
      <c r="AI72" s="241"/>
      <c r="AJ72" s="241"/>
      <c r="AK72" s="241"/>
      <c r="AL72" s="216"/>
      <c r="AM72" s="241"/>
      <c r="AN72" s="241"/>
      <c r="AO72" s="241"/>
      <c r="AP72" s="167"/>
      <c r="AQ72" s="167"/>
      <c r="AR72" s="167"/>
      <c r="AS72" s="167"/>
      <c r="AT72" s="167"/>
      <c r="AU72" s="167"/>
      <c r="AV72" s="167"/>
      <c r="AW72" s="167"/>
      <c r="AX72" s="167"/>
      <c r="AY72" s="167"/>
      <c r="AZ72" s="167"/>
      <c r="BA72" s="167"/>
      <c r="BB72" s="167"/>
      <c r="BC72" s="167"/>
      <c r="BD72" s="210"/>
    </row>
    <row r="73" spans="1:56">
      <c r="A73" s="245"/>
      <c r="B73" s="244"/>
      <c r="C73" s="241"/>
      <c r="D73" s="241"/>
      <c r="E73" s="241"/>
      <c r="F73" s="215"/>
      <c r="G73" s="241"/>
      <c r="H73" s="241"/>
      <c r="I73" s="241"/>
      <c r="J73" s="216"/>
      <c r="K73" s="241"/>
      <c r="L73" s="241"/>
      <c r="M73" s="241"/>
      <c r="N73" s="216"/>
      <c r="O73" s="241"/>
      <c r="P73" s="241"/>
      <c r="Q73" s="241"/>
      <c r="R73" s="216"/>
      <c r="S73" s="241"/>
      <c r="T73" s="241"/>
      <c r="U73" s="241"/>
      <c r="V73" s="216"/>
      <c r="W73" s="241"/>
      <c r="X73" s="241"/>
      <c r="Y73" s="241"/>
      <c r="Z73" s="216"/>
      <c r="AA73" s="241"/>
      <c r="AB73" s="241"/>
      <c r="AC73" s="241"/>
      <c r="AD73" s="216"/>
      <c r="AE73" s="241"/>
      <c r="AF73" s="241"/>
      <c r="AG73" s="241"/>
      <c r="AH73" s="216"/>
      <c r="AI73" s="241"/>
      <c r="AJ73" s="241"/>
      <c r="AK73" s="241"/>
      <c r="AL73" s="216"/>
      <c r="AM73" s="241"/>
      <c r="AN73" s="241"/>
      <c r="AO73" s="241"/>
      <c r="AP73" s="167"/>
      <c r="AQ73" s="167"/>
      <c r="AR73" s="167"/>
      <c r="AS73" s="167"/>
      <c r="AT73" s="167"/>
      <c r="AU73" s="167"/>
      <c r="AV73" s="167"/>
      <c r="AW73" s="167"/>
      <c r="AX73" s="167"/>
      <c r="AY73" s="167"/>
      <c r="AZ73" s="167"/>
      <c r="BA73" s="167"/>
      <c r="BB73" s="167"/>
      <c r="BC73" s="167"/>
      <c r="BD73" s="210"/>
    </row>
    <row r="74" spans="1:56">
      <c r="A74" s="245"/>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c r="A75" s="245"/>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45"/>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45"/>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45"/>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c r="G120" s="172" t="s">
        <v>79</v>
      </c>
    </row>
  </sheetData>
  <mergeCells count="325">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phoneticPr fontId="80" type="noConversion"/>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640625" defaultRowHeight="13.8"/>
  <sheetData/>
  <phoneticPr fontId="8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33203125" defaultRowHeight="10.199999999999999" outlineLevelRow="1"/>
  <cols>
    <col min="1" max="1" width="50.6640625" style="103" customWidth="1"/>
    <col min="2" max="8" width="17.44140625" style="103" customWidth="1"/>
    <col min="9" max="9" width="17.44140625" style="131" customWidth="1"/>
    <col min="10" max="10" width="17.44140625" style="103" customWidth="1"/>
    <col min="11" max="11" width="17.44140625" style="131" customWidth="1"/>
    <col min="12" max="19" width="17.44140625" style="103" customWidth="1"/>
    <col min="20" max="24" width="12.109375" style="103" customWidth="1"/>
    <col min="25" max="25" width="5.6640625" style="103" customWidth="1"/>
    <col min="26" max="26" width="10.109375" style="103" customWidth="1"/>
    <col min="27" max="27" width="17.6640625" style="119" customWidth="1"/>
    <col min="28" max="28" width="51.109375" style="119" customWidth="1"/>
    <col min="29" max="29" width="34.33203125" style="119" customWidth="1"/>
    <col min="30" max="30" width="37.44140625" style="119" customWidth="1"/>
    <col min="31" max="31" width="19.44140625" style="119" customWidth="1"/>
    <col min="32" max="32" width="48.33203125" style="119" customWidth="1"/>
    <col min="33" max="34" width="12.33203125" style="103" customWidth="1"/>
    <col min="35" max="44" width="12.441406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44140625" style="103" customWidth="1"/>
    <col min="55" max="55" width="33.33203125" style="103" customWidth="1"/>
    <col min="56" max="56" width="30.44140625" style="103" customWidth="1"/>
    <col min="57" max="57" width="40.4414062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44140625" style="103" customWidth="1"/>
    <col min="67" max="67" width="12.33203125" style="103" customWidth="1"/>
    <col min="68" max="16384" width="12.33203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40.799999999999997"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399999999999999"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399999999999999"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1.2"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51"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6"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799999999999997"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399999999999999"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399999999999999"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6"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6"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6"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4.950000000000003"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4.6"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0.6"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61.2"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1.599999999999994"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61.2"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40.799999999999997"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1.2"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6"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799999999999997"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0.399999999999999"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799999999999997"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6"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6"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6"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6"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6"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6"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399999999999999"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799999999999997"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399999999999999"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399999999999999"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6"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6"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6"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399999999999999"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6"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399999999999999"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399999999999999"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6"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399999999999999"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40.799999999999997"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399999999999999"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6"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6"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399999999999999"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399999999999999"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399999999999999"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799999999999997"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6"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6"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6"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6"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799999999999997"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399999999999999"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6"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6"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6"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1.2"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6"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6"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6"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6"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6"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6"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1"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399999999999999"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399999999999999"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399999999999999"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399999999999999"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399999999999999"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399999999999999"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799999999999997"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6"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6"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6"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399999999999999"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799999999999997"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399999999999999"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6"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6"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1"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1"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1"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1"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6"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1"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399999999999999"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399999999999999"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399999999999999"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399999999999999"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6"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6"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6"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399999999999999"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6"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6"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6"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399999999999999"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6"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1"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6"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6"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399999999999999"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399999999999999"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6"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399999999999999"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6">
      <c r="AB269" s="119" t="s">
        <v>149</v>
      </c>
    </row>
    <row r="271" spans="1:66" ht="30.6">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399999999999999">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6">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6">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6">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399999999999999">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399999999999999">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6">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6">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1">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1">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6">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399999999999999">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1.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1">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399999999999999">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6">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6">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1.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6">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6">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6">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399999999999999">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399999999999999">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399999999999999">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6">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6">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6">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6">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6">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6">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399999999999999">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6">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6">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799999999999997">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799999999999997">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6">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799999999999997">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09375" defaultRowHeight="13.2"/>
  <cols>
    <col min="1" max="9" width="12.44140625" style="4" customWidth="1"/>
    <col min="10" max="11" width="14" style="2" customWidth="1"/>
    <col min="12" max="13" width="24.33203125" style="1" customWidth="1"/>
    <col min="14" max="14" width="49.6640625" style="1" customWidth="1"/>
    <col min="15" max="15" width="22.109375" style="4" customWidth="1"/>
    <col min="16" max="16" width="33.44140625" style="6" customWidth="1"/>
    <col min="17" max="17" width="63.6640625" style="4" customWidth="1"/>
    <col min="18" max="18" width="55.6640625" style="1" customWidth="1"/>
    <col min="19" max="19" width="17.44140625" style="4" customWidth="1"/>
    <col min="20" max="22" width="17.44140625" style="1" customWidth="1"/>
    <col min="23" max="24" width="17.44140625" style="4" customWidth="1"/>
    <col min="25" max="25" width="17.44140625" style="1" customWidth="1"/>
    <col min="26" max="16384" width="9.109375" style="1"/>
  </cols>
  <sheetData>
    <row r="2" spans="1:25">
      <c r="A2" s="51" t="s">
        <v>154</v>
      </c>
      <c r="B2" s="51"/>
      <c r="C2" s="51"/>
      <c r="D2" s="51"/>
      <c r="E2" s="51"/>
      <c r="F2" s="51"/>
      <c r="G2" s="51"/>
      <c r="H2" s="51"/>
      <c r="I2" s="51"/>
    </row>
    <row r="3" spans="1:25" ht="39.6">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18.8">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9.2">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5.6">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303.600000000000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03.60000000000002">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71.6">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8.4">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03.60000000000002">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8">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2.4">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45.19999999999999">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90.39999999999998">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64">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5.6">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396">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6">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8">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4.4">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37.6">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24.4">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84.8">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84.8">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2.4">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5.6">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4.4">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8.8">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8.8">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9.2">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50.8">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4.4">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30">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16.8">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6">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37.6">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5.6">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8">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6">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2.4">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8">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4.8">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6">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9.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6">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9.2">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6">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8">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8">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2.4">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92.4">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9.2">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2.8">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9.6">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2.8">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2.4">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8.8">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9.2">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6">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6">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92.4">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92.4">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8">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71.6">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79.2">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9.2">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9.2">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5.6">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5.6">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9.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9.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6">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8">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6.4">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6">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6">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8">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8">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8">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8">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8">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6">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6">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9.6">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4">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6">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6">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8">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6">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6">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32">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32">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32">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8">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6">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6">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9.2">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2.8">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6">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2.8">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8">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2.4">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6">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5.6">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3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5.6">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8.8">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2.8">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2.4">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9.2">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9.6">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2.8">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48.4">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9.6">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8.8">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9.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9.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9.2">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6">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2.8">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82.8">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4.4">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6">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6">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6">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6">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9.6">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9.6">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6">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6">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6">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6">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2.8">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6.4">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6">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9.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8">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8">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6">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9.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9.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8">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9.6">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6">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8">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9.2">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6">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9.6">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2.8">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2.8">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6">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6">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6">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6">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6">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8">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8">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9.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9.2">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9.2">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6">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8">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8">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2.8">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8">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9.2">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6">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6">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6">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8">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2.8">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2.8">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9.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6">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9.6">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6">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8">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2.8">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71.6">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9.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9.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2.8">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39.6">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2.8">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2.8">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6">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2.4">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2.4">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9.2">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6">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9.6">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2.8">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9.6">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2.4">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9.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6.4">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8">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9.6">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2.4">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9.6">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2.8">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2.8">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6">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6">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71.6">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4">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9.2">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5.6">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5.19999999999999">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6">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9.6">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6">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5.6">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6">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5.6">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6">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32">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6">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6">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8">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8">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8">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8">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8">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2.8">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6">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2.8">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71.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2.8">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6">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8">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9.6">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9.6">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2.8">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9.6">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6">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9.6">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9.6">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9.2">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26.4">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6">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9.6">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6">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9.2">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9.2">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2.8">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9.6">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2.4">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2.8">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9.6">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9.6">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92.4">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2.8">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8">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9.2">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8">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8">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8.8">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2.8">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9.6">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6">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9.6">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2.4">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6">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6">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6">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6">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9.6">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2.4">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4">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9.6">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2.8">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9.2">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2.8">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2.4">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2.4">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2.4">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71.6">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6.4">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5.6">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8.4">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409.2">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50.8">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11.2">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11.8"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40.8"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24.60000000000002"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40.8"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09375" defaultRowHeight="13.2"/>
  <cols>
    <col min="1" max="1" width="5.6640625" style="8" customWidth="1"/>
    <col min="2" max="2" width="54.44140625" style="46" customWidth="1"/>
    <col min="3" max="3" width="32.44140625" style="8" customWidth="1"/>
    <col min="4" max="4" width="36.33203125" style="8" customWidth="1"/>
    <col min="5" max="16384" width="9.109375" style="8"/>
  </cols>
  <sheetData>
    <row r="2" spans="1:4">
      <c r="A2" s="8" t="s">
        <v>851</v>
      </c>
      <c r="B2" s="47"/>
    </row>
    <row r="3" spans="1:4">
      <c r="C3" s="8" t="s">
        <v>852</v>
      </c>
      <c r="D3" s="8" t="s">
        <v>853</v>
      </c>
    </row>
    <row r="4" spans="1:4">
      <c r="B4" s="44" t="s">
        <v>854</v>
      </c>
    </row>
    <row r="5" spans="1:4">
      <c r="B5" s="43"/>
    </row>
    <row r="6" spans="1:4" ht="66">
      <c r="B6" s="44" t="s">
        <v>855</v>
      </c>
      <c r="C6" s="288" t="s">
        <v>856</v>
      </c>
      <c r="D6" s="288" t="s">
        <v>857</v>
      </c>
    </row>
    <row r="7" spans="1:4" ht="52.8">
      <c r="A7" s="45" t="s">
        <v>858</v>
      </c>
      <c r="B7" s="44" t="s">
        <v>859</v>
      </c>
      <c r="C7" s="288"/>
      <c r="D7" s="288"/>
    </row>
    <row r="8" spans="1:4" ht="39.6">
      <c r="B8" s="44" t="s">
        <v>860</v>
      </c>
      <c r="C8" s="288"/>
      <c r="D8" s="288"/>
    </row>
    <row r="9" spans="1:4" ht="39.6">
      <c r="B9" s="44" t="s">
        <v>861</v>
      </c>
      <c r="C9" s="288"/>
      <c r="D9" s="288"/>
    </row>
    <row r="10" spans="1:4" ht="38.25" customHeight="1">
      <c r="B10" s="44" t="s">
        <v>862</v>
      </c>
      <c r="C10" s="1" t="s">
        <v>863</v>
      </c>
      <c r="D10" s="288"/>
    </row>
    <row r="12" spans="1:4">
      <c r="B12" s="44" t="s">
        <v>864</v>
      </c>
      <c r="D12" s="48"/>
    </row>
    <row r="13" spans="1:4" ht="39.6">
      <c r="B13" s="44" t="s">
        <v>865</v>
      </c>
      <c r="C13" s="288" t="s">
        <v>866</v>
      </c>
      <c r="D13" s="289" t="s">
        <v>867</v>
      </c>
    </row>
    <row r="14" spans="1:4" ht="39.6">
      <c r="B14" s="44" t="s">
        <v>868</v>
      </c>
      <c r="C14" s="288"/>
      <c r="D14" s="289"/>
    </row>
    <row r="15" spans="1:4" ht="52.8">
      <c r="B15" s="44" t="s">
        <v>869</v>
      </c>
      <c r="C15" s="288"/>
      <c r="D15" s="289"/>
    </row>
    <row r="16" spans="1:4" ht="39.6">
      <c r="B16" s="44" t="s">
        <v>870</v>
      </c>
      <c r="C16" s="288"/>
      <c r="D16" s="289"/>
    </row>
    <row r="17" spans="2:4">
      <c r="B17" s="44"/>
      <c r="D17" s="48"/>
    </row>
    <row r="18" spans="2:4">
      <c r="B18" s="44" t="s">
        <v>871</v>
      </c>
      <c r="D18" s="48"/>
    </row>
    <row r="19" spans="2:4" ht="39.6">
      <c r="B19" s="44" t="s">
        <v>872</v>
      </c>
      <c r="D19" s="289" t="s">
        <v>867</v>
      </c>
    </row>
    <row r="20" spans="2:4" ht="39.6">
      <c r="B20" s="44" t="s">
        <v>873</v>
      </c>
      <c r="C20" s="46" t="s">
        <v>874</v>
      </c>
      <c r="D20" s="289"/>
    </row>
    <row r="21" spans="2:4" ht="52.8">
      <c r="B21" s="44" t="s">
        <v>875</v>
      </c>
      <c r="C21" s="46" t="s">
        <v>876</v>
      </c>
      <c r="D21" s="289"/>
    </row>
    <row r="22" spans="2:4" ht="52.8">
      <c r="B22" s="44" t="s">
        <v>877</v>
      </c>
      <c r="C22" s="46" t="s">
        <v>878</v>
      </c>
      <c r="D22" s="289"/>
    </row>
    <row r="23" spans="2:4">
      <c r="B23" s="43"/>
      <c r="D23" s="48"/>
    </row>
    <row r="24" spans="2:4">
      <c r="B24" s="44" t="s">
        <v>879</v>
      </c>
      <c r="D24" s="48"/>
    </row>
    <row r="25" spans="2:4" ht="51" customHeight="1">
      <c r="B25" s="44" t="s">
        <v>880</v>
      </c>
      <c r="C25" s="287" t="s">
        <v>881</v>
      </c>
      <c r="D25" s="287" t="s">
        <v>882</v>
      </c>
    </row>
    <row r="26" spans="2:4" ht="39.6">
      <c r="B26" s="44" t="s">
        <v>883</v>
      </c>
      <c r="C26" s="287"/>
      <c r="D26" s="287"/>
    </row>
    <row r="27" spans="2:4" ht="39.6">
      <c r="B27" s="44" t="s">
        <v>884</v>
      </c>
      <c r="C27" s="287"/>
      <c r="D27" s="287"/>
    </row>
    <row r="28" spans="2:4" ht="39.6">
      <c r="B28" s="44" t="s">
        <v>885</v>
      </c>
      <c r="C28" s="287"/>
      <c r="D28" s="287"/>
    </row>
    <row r="29" spans="2:4" ht="52.8">
      <c r="B29" s="44" t="s">
        <v>886</v>
      </c>
      <c r="C29" s="287"/>
      <c r="D29" s="287"/>
    </row>
    <row r="30" spans="2:4" ht="52.8">
      <c r="B30" s="44" t="s">
        <v>887</v>
      </c>
      <c r="C30" s="287"/>
      <c r="D30" s="287"/>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honeticPr fontId="80" type="noConversion"/>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640625" defaultRowHeight="13.8"/>
  <cols>
    <col min="1" max="1" width="27.44140625" customWidth="1"/>
  </cols>
  <sheetData>
    <row r="3" spans="1:1">
      <c r="A3" t="s">
        <v>888</v>
      </c>
    </row>
    <row r="6" spans="1:1">
      <c r="A6" t="s">
        <v>889</v>
      </c>
    </row>
  </sheetData>
  <phoneticPr fontId="8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09375" defaultRowHeight="13.2"/>
  <cols>
    <col min="1" max="1" width="15" style="58" customWidth="1"/>
    <col min="2" max="9" width="17.6640625" style="8" customWidth="1"/>
    <col min="10" max="10" width="1.6640625" style="14" customWidth="1"/>
    <col min="11" max="11" width="1.44140625" style="14" customWidth="1"/>
    <col min="12" max="12" width="47.109375" style="8" customWidth="1"/>
    <col min="13" max="13" width="2.109375" style="8" customWidth="1"/>
    <col min="14" max="14" width="48" style="8" customWidth="1"/>
    <col min="15" max="15" width="2.109375" style="8" customWidth="1"/>
    <col min="16" max="16" width="24.109375" style="8" customWidth="1"/>
    <col min="17" max="17" width="3.44140625" style="8" customWidth="1"/>
    <col min="18" max="18" width="15.44140625" style="8" customWidth="1"/>
    <col min="19" max="19" width="43.44140625" style="8" customWidth="1"/>
    <col min="20" max="20" width="70.33203125" style="8" customWidth="1"/>
    <col min="21" max="24" width="19.6640625" style="14" customWidth="1"/>
    <col min="25" max="62" width="9.109375" style="14"/>
    <col min="63" max="16384" width="9.10937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3.8">
      <c r="B3" s="7"/>
      <c r="C3" s="7"/>
      <c r="D3" s="7"/>
      <c r="E3" s="7"/>
      <c r="F3" s="7"/>
      <c r="G3" s="7"/>
      <c r="H3" s="7"/>
      <c r="I3" s="7"/>
      <c r="L3" s="14"/>
      <c r="M3" s="14"/>
      <c r="N3" s="14"/>
      <c r="O3" s="14"/>
      <c r="P3" s="14"/>
      <c r="Q3" s="14"/>
      <c r="R3" s="69" t="s">
        <v>892</v>
      </c>
      <c r="S3" s="69"/>
      <c r="T3" s="69" t="s">
        <v>893</v>
      </c>
      <c r="U3" s="66" t="s">
        <v>894</v>
      </c>
      <c r="BB3" s="14" t="s">
        <v>895</v>
      </c>
    </row>
    <row r="4" spans="1:54" ht="26.4">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8"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90" t="s">
        <v>987</v>
      </c>
      <c r="D41" s="290"/>
      <c r="E41" s="290"/>
      <c r="F41" s="290"/>
      <c r="G41" s="290"/>
      <c r="H41" s="290"/>
      <c r="I41" s="290"/>
      <c r="L41" s="14"/>
      <c r="M41" s="14"/>
      <c r="N41" s="14"/>
      <c r="O41" s="14"/>
      <c r="P41" s="14"/>
      <c r="Q41" s="1"/>
      <c r="R41" s="74" t="s">
        <v>119</v>
      </c>
      <c r="S41" s="79" t="s">
        <v>984</v>
      </c>
      <c r="T41" s="79" t="s">
        <v>988</v>
      </c>
      <c r="U41" s="78"/>
    </row>
    <row r="42" spans="1:21" ht="13.8">
      <c r="A42" s="14"/>
      <c r="B42" s="14"/>
      <c r="C42" s="153" t="s">
        <v>989</v>
      </c>
      <c r="D42" s="14"/>
      <c r="E42" s="14"/>
      <c r="F42" s="14"/>
      <c r="G42" s="14"/>
      <c r="H42" s="14"/>
      <c r="I42" s="14"/>
      <c r="L42" s="14"/>
      <c r="M42" s="14"/>
      <c r="N42" s="14"/>
      <c r="O42" s="14"/>
      <c r="P42" s="14"/>
      <c r="Q42" s="1"/>
      <c r="R42" s="74" t="s">
        <v>119</v>
      </c>
      <c r="S42" s="79" t="s">
        <v>990</v>
      </c>
      <c r="T42" s="79" t="s">
        <v>991</v>
      </c>
      <c r="U42" s="78"/>
    </row>
    <row r="43" spans="1:21" ht="13.8">
      <c r="A43" s="14"/>
      <c r="B43" s="14"/>
      <c r="C43" s="153" t="s">
        <v>989</v>
      </c>
      <c r="D43" s="14"/>
      <c r="E43" s="14"/>
      <c r="F43" s="14"/>
      <c r="G43" s="14"/>
      <c r="H43" s="14"/>
      <c r="I43" s="14"/>
      <c r="L43" s="14"/>
      <c r="M43" s="14"/>
      <c r="N43" s="14"/>
      <c r="O43" s="14"/>
      <c r="P43" s="14"/>
      <c r="Q43" s="1"/>
      <c r="R43" s="74" t="s">
        <v>119</v>
      </c>
      <c r="S43" s="79" t="s">
        <v>990</v>
      </c>
      <c r="T43" s="79" t="s">
        <v>992</v>
      </c>
      <c r="U43" s="78"/>
    </row>
    <row r="44" spans="1:21" ht="13.8">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5.6">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5.6">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6">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8"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phoneticPr fontId="80" type="noConversion"/>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332" t="s">
        <v>9</v>
      </c>
      <c r="B1" s="59"/>
      <c r="C1" s="148"/>
      <c r="D1" s="148"/>
      <c r="E1" s="149"/>
    </row>
    <row r="2" spans="1:5" s="14" customFormat="1" ht="15.6">
      <c r="A2" s="332"/>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91" t="s">
        <v>5</v>
      </c>
      <c r="B20" s="11" t="s">
        <v>38</v>
      </c>
      <c r="C20" s="88" t="s">
        <v>39</v>
      </c>
      <c r="E20" s="94" t="s">
        <v>40</v>
      </c>
      <c r="O20" s="57"/>
    </row>
    <row r="21" spans="1:41 16384:16384" s="14" customFormat="1">
      <c r="A21" s="291"/>
      <c r="B21" s="17"/>
    </row>
    <row r="22" spans="1:41 16384:16384">
      <c r="A22" s="291"/>
      <c r="C22" s="324" t="s">
        <v>41</v>
      </c>
      <c r="D22" s="325"/>
      <c r="E22" s="326"/>
      <c r="G22" s="315" t="s">
        <v>42</v>
      </c>
      <c r="H22" s="316"/>
      <c r="I22" s="317"/>
      <c r="K22" s="315" t="s">
        <v>42</v>
      </c>
      <c r="L22" s="316"/>
      <c r="M22" s="317"/>
      <c r="O22" s="315" t="s">
        <v>42</v>
      </c>
      <c r="P22" s="316"/>
      <c r="Q22" s="317"/>
      <c r="S22" s="315" t="s">
        <v>42</v>
      </c>
      <c r="T22" s="316"/>
      <c r="U22" s="317"/>
      <c r="W22" s="315" t="s">
        <v>42</v>
      </c>
      <c r="X22" s="316"/>
      <c r="Y22" s="317"/>
      <c r="AA22" s="315" t="s">
        <v>42</v>
      </c>
      <c r="AB22" s="316"/>
      <c r="AC22" s="317"/>
      <c r="AE22" s="315" t="s">
        <v>42</v>
      </c>
      <c r="AF22" s="316"/>
      <c r="AG22" s="317"/>
      <c r="AI22" s="315" t="s">
        <v>42</v>
      </c>
      <c r="AJ22" s="316"/>
      <c r="AK22" s="317"/>
      <c r="AM22" s="315" t="s">
        <v>42</v>
      </c>
      <c r="AN22" s="316"/>
      <c r="AO22" s="317"/>
    </row>
    <row r="23" spans="1:41 16384:16384">
      <c r="A23" s="291"/>
      <c r="B23" s="150" t="str">
        <f>IF(C20="Start with impact category","Select Impact category &gt;&gt;","")</f>
        <v/>
      </c>
      <c r="C23" s="309"/>
      <c r="D23" s="310"/>
      <c r="E23" s="311"/>
      <c r="F23" s="101" t="str">
        <f>IF($B$23="Select Impact category &gt;&gt;", "&gt;&gt;","")</f>
        <v/>
      </c>
      <c r="G23" s="309"/>
      <c r="H23" s="310"/>
      <c r="I23" s="311"/>
      <c r="J23" s="101" t="str">
        <f>IF($B$23="Select Impact category &gt;&gt;", "&gt;&gt;","")</f>
        <v/>
      </c>
      <c r="K23" s="309"/>
      <c r="L23" s="310"/>
      <c r="M23" s="311"/>
      <c r="N23" s="101" t="str">
        <f>IF($B$23="Select Impact category &gt;&gt;", "&gt;&gt;","")</f>
        <v/>
      </c>
      <c r="O23" s="309"/>
      <c r="P23" s="310"/>
      <c r="Q23" s="311"/>
      <c r="R23" s="101" t="str">
        <f>IF($B$23="Select Impact category &gt;&gt;", "&gt;&gt;","")</f>
        <v/>
      </c>
      <c r="S23" s="309"/>
      <c r="T23" s="310"/>
      <c r="U23" s="311"/>
      <c r="V23" s="101" t="str">
        <f>IF($B$23="Select Impact category &gt;&gt;", "&gt;&gt;","")</f>
        <v/>
      </c>
      <c r="W23" s="309"/>
      <c r="X23" s="310"/>
      <c r="Y23" s="311"/>
      <c r="Z23" s="101" t="str">
        <f>IF($B$23="Select Impact category &gt;&gt;", "&gt;&gt;","")</f>
        <v/>
      </c>
      <c r="AA23" s="309"/>
      <c r="AB23" s="310"/>
      <c r="AC23" s="311"/>
      <c r="AD23" s="101" t="str">
        <f>IF($B$23="Select Impact category &gt;&gt;", "&gt;&gt;","")</f>
        <v/>
      </c>
      <c r="AE23" s="309"/>
      <c r="AF23" s="310"/>
      <c r="AG23" s="311"/>
      <c r="AH23" s="101" t="str">
        <f>IF($B$23="Select Impact category &gt;&gt;", "&gt;&gt;","")</f>
        <v/>
      </c>
      <c r="AI23" s="309"/>
      <c r="AJ23" s="310"/>
      <c r="AK23" s="311"/>
      <c r="AL23" s="101" t="str">
        <f>IF($B$23="Select Impact category &gt;&gt;", "&gt;&gt;","")</f>
        <v/>
      </c>
      <c r="AM23" s="309"/>
      <c r="AN23" s="310"/>
      <c r="AO23" s="311"/>
    </row>
    <row r="24" spans="1:41 16384:16384" ht="12.75" customHeight="1">
      <c r="A24" s="291"/>
      <c r="B24" s="150" t="str">
        <f>IF(C20="Start with SDG","Select SDG &gt;&gt;","")</f>
        <v>Select SDG &gt;&gt;</v>
      </c>
      <c r="C24" s="312" t="s">
        <v>129</v>
      </c>
      <c r="D24" s="313"/>
      <c r="E24" s="314"/>
      <c r="F24" s="101" t="str">
        <f>IF($B$24="Select SDG &gt;&gt;","&gt;&gt;","")</f>
        <v>&gt;&gt;</v>
      </c>
      <c r="G24" s="312" t="s">
        <v>122</v>
      </c>
      <c r="H24" s="313"/>
      <c r="I24" s="314"/>
      <c r="J24" s="101" t="str">
        <f>IF($B$24="Select SDG &gt;&gt;","&gt;&gt;","")</f>
        <v>&gt;&gt;</v>
      </c>
      <c r="K24" s="312" t="s">
        <v>302</v>
      </c>
      <c r="L24" s="313"/>
      <c r="M24" s="314"/>
      <c r="N24" s="101" t="str">
        <f>IF($B$24="Select SDG &gt;&gt;","&gt;&gt;","")</f>
        <v>&gt;&gt;</v>
      </c>
      <c r="O24" s="312" t="s">
        <v>124</v>
      </c>
      <c r="P24" s="313"/>
      <c r="Q24" s="314"/>
      <c r="R24" s="101" t="str">
        <f>IF($B$24="Select SDG &gt;&gt;","&gt;&gt;","")</f>
        <v>&gt;&gt;</v>
      </c>
      <c r="S24" s="312" t="s">
        <v>124</v>
      </c>
      <c r="T24" s="313"/>
      <c r="U24" s="314"/>
      <c r="V24" s="101" t="str">
        <f>IF($B$24="Select SDG &gt;&gt;","&gt;&gt;","")</f>
        <v>&gt;&gt;</v>
      </c>
      <c r="W24" s="312"/>
      <c r="X24" s="313"/>
      <c r="Y24" s="314"/>
      <c r="Z24" s="101" t="str">
        <f>IF($B$24="Select SDG &gt;&gt;","&gt;&gt;","")</f>
        <v>&gt;&gt;</v>
      </c>
      <c r="AA24" s="312"/>
      <c r="AB24" s="313"/>
      <c r="AC24" s="314"/>
      <c r="AD24" s="101" t="str">
        <f>IF($B$24="Select SDG &gt;&gt;","&gt;&gt;","")</f>
        <v>&gt;&gt;</v>
      </c>
      <c r="AE24" s="312"/>
      <c r="AF24" s="313"/>
      <c r="AG24" s="314"/>
      <c r="AH24" s="101" t="str">
        <f>IF($B$24="Select SDG &gt;&gt;","&gt;&gt;","")</f>
        <v>&gt;&gt;</v>
      </c>
      <c r="AI24" s="312"/>
      <c r="AJ24" s="313"/>
      <c r="AK24" s="314"/>
      <c r="AL24" s="101" t="str">
        <f>IF($B$24="Select SDG &gt;&gt;","&gt;&gt;","")</f>
        <v>&gt;&gt;</v>
      </c>
      <c r="AM24" s="312"/>
      <c r="AN24" s="313"/>
      <c r="AO24" s="314"/>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6"/>
      <c r="D26" s="307"/>
      <c r="E26" s="308"/>
      <c r="F26" s="101" t="str">
        <f>IF($B$26="Select Monitoring indicator &gt;&gt;", "&gt;&gt;","")</f>
        <v/>
      </c>
      <c r="G26" s="306"/>
      <c r="H26" s="307"/>
      <c r="I26" s="308"/>
      <c r="J26" s="101" t="str">
        <f>IF($B$26="Select Monitoring indicator &gt;&gt;","&gt;&gt;","")</f>
        <v/>
      </c>
      <c r="K26" s="306"/>
      <c r="L26" s="307"/>
      <c r="M26" s="308"/>
      <c r="N26" s="101" t="str">
        <f>IF($B$26="Select Monitoring indicator &gt;&gt;","&gt;&gt;","")</f>
        <v/>
      </c>
      <c r="O26" s="306"/>
      <c r="P26" s="307"/>
      <c r="Q26" s="308"/>
      <c r="R26" s="101" t="str">
        <f>IF($B$26="Select Monitoring indicator &gt;&gt;","&gt;&gt;","")</f>
        <v/>
      </c>
      <c r="S26" s="306"/>
      <c r="T26" s="307"/>
      <c r="U26" s="308"/>
      <c r="V26" s="101" t="str">
        <f>IF($B$26="Select Monitoring indicator &gt;&gt;","&gt;&gt;","")</f>
        <v/>
      </c>
      <c r="W26" s="306"/>
      <c r="X26" s="307"/>
      <c r="Y26" s="308"/>
      <c r="Z26" s="101" t="str">
        <f>IF($B$26="Select Monitoring indicator &gt;&gt;","&gt;&gt;","")</f>
        <v/>
      </c>
      <c r="AA26" s="306"/>
      <c r="AB26" s="307"/>
      <c r="AC26" s="308"/>
      <c r="AD26" s="101" t="str">
        <f>IF($B$26="Select Monitoring indicator &gt;&gt;","&gt;&gt;","")</f>
        <v/>
      </c>
      <c r="AE26" s="306"/>
      <c r="AF26" s="307"/>
      <c r="AG26" s="308"/>
      <c r="AH26" s="101" t="str">
        <f>IF($B$26="Select Monitoring indicator &gt;&gt;","&gt;&gt;","")</f>
        <v/>
      </c>
      <c r="AI26" s="306"/>
      <c r="AJ26" s="307"/>
      <c r="AK26" s="308"/>
      <c r="AL26" s="101" t="str">
        <f>IF($B$26="Select Monitoring indicator &gt;&gt;","&gt;&gt;","")</f>
        <v/>
      </c>
      <c r="AM26" s="306"/>
      <c r="AN26" s="307"/>
      <c r="AO26" s="308"/>
    </row>
    <row r="27" spans="1:41 16384:16384" ht="12.75" customHeight="1">
      <c r="B27" s="151" t="str">
        <f>IF(C24&lt;&gt;"","Select Monitoring indicator &gt;&gt;","")</f>
        <v>Select Monitoring indicator &gt;&gt;</v>
      </c>
      <c r="C27" s="306" t="s">
        <v>218</v>
      </c>
      <c r="D27" s="307"/>
      <c r="E27" s="308"/>
      <c r="F27" s="101" t="str">
        <f>IF($B$27="Select Monitoring indicator &gt;&gt;","&gt;&gt;","")</f>
        <v>&gt;&gt;</v>
      </c>
      <c r="G27" s="306" t="s">
        <v>1060</v>
      </c>
      <c r="H27" s="307"/>
      <c r="I27" s="308"/>
      <c r="J27" s="101" t="str">
        <f>IF($B$27="Select Monitoring indicator &gt;&gt;","&gt;&gt;","")</f>
        <v>&gt;&gt;</v>
      </c>
      <c r="K27" s="306" t="s">
        <v>330</v>
      </c>
      <c r="L27" s="307"/>
      <c r="M27" s="308"/>
      <c r="N27" s="101" t="str">
        <f>IF($B$27="Select Monitoring indicator &gt;&gt;","&gt;&gt;","")</f>
        <v>&gt;&gt;</v>
      </c>
      <c r="O27" s="306" t="s">
        <v>273</v>
      </c>
      <c r="P27" s="307"/>
      <c r="Q27" s="308"/>
      <c r="R27" s="101" t="str">
        <f>IF($B$27="Select Monitoring indicator &gt;&gt;","&gt;&gt;","")</f>
        <v>&gt;&gt;</v>
      </c>
      <c r="S27" s="306"/>
      <c r="T27" s="307"/>
      <c r="U27" s="308"/>
      <c r="V27" s="101" t="str">
        <f>IF($B$27="Select Monitoring indicator &gt;&gt;","&gt;&gt;","")</f>
        <v>&gt;&gt;</v>
      </c>
      <c r="W27" s="306"/>
      <c r="X27" s="307"/>
      <c r="Y27" s="308"/>
      <c r="Z27" s="101" t="str">
        <f>IF($B$27="Select Monitoring indicator &gt;&gt;","&gt;&gt;","")</f>
        <v>&gt;&gt;</v>
      </c>
      <c r="AA27" s="306"/>
      <c r="AB27" s="307"/>
      <c r="AC27" s="308"/>
      <c r="AD27" s="101" t="str">
        <f>IF($B$27="Select Monitoring indicator &gt;&gt;","&gt;&gt;","")</f>
        <v>&gt;&gt;</v>
      </c>
      <c r="AE27" s="306"/>
      <c r="AF27" s="307"/>
      <c r="AG27" s="308"/>
      <c r="AH27" s="101" t="str">
        <f>IF($B$27="Select Monitoring indicator &gt;&gt;","&gt;&gt;","")</f>
        <v>&gt;&gt;</v>
      </c>
      <c r="AI27" s="306"/>
      <c r="AJ27" s="307"/>
      <c r="AK27" s="308"/>
      <c r="AL27" s="101" t="str">
        <f>IF($B$27="Select Monitoring indicator &gt;&gt;","&gt;&gt;","")</f>
        <v>&gt;&gt;</v>
      </c>
      <c r="AM27" s="306"/>
      <c r="AN27" s="307"/>
      <c r="AO27" s="308"/>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4" t="str" cm="1">
        <f t="array" ref="C30">IFERROR(_xlfn.IFS(C23&lt;&gt;"",IFERROR(INDEX(BA!$J$4:$J$952,MATCH(C26,BA!$P$4:$P$952,0)),""),C24&lt;&gt;"",IFERROR(INDEX(BA!$J$4:$J$952,MATCH(C27,BA!$P$4:$P$952,0)),"")),"")</f>
        <v>GSDM-I13.2.1</v>
      </c>
      <c r="D30" s="289"/>
      <c r="E30" s="305"/>
      <c r="G30" s="304" t="str" cm="1">
        <f t="array" ref="G30">IFERROR(_xlfn.IFS(G23&lt;&gt;"",IFERROR(INDEX(BA!$J$4:$J$952,MATCH(G26,BA!$P$4:$P$952,0)),""),G24&lt;&gt;"",IFERROR(INDEX(BA!$J$4:$J$952,MATCH(G27,BA!$P$4:$P$952,0)),"")),"")</f>
        <v>GSDG-I6.3.1</v>
      </c>
      <c r="H30" s="289"/>
      <c r="I30" s="305"/>
      <c r="K30" s="304" t="str" cm="1">
        <f t="array" ref="K30">IFERROR(_xlfn.IFS(K23&lt;&gt;"",IFERROR(INDEX(BA!$J$4:$J$952,MATCH(K26,BA!$P$4:$P$952,0)),""),K24&lt;&gt;"",IFERROR(INDEX(BA!$J$4:$J$952,MATCH(K27,BA!$P$4:$P$952,0)),"")),"")</f>
        <v>GSDM-I5.5.1</v>
      </c>
      <c r="L30" s="289"/>
      <c r="M30" s="305"/>
      <c r="O30" s="304" t="str" cm="1">
        <f t="array" ref="O30">IFERROR(_xlfn.IFS(O23&lt;&gt;"",IFERROR(INDEX(BA!$J$4:$J$952,MATCH(O26,BA!$P$4:$P$952,0)),""),O24&lt;&gt;"",IFERROR(INDEX(BA!$J$4:$J$952,MATCH(O27,BA!$P$4:$P$952,0)),"")),"")</f>
        <v>GSDM-I8.5.1</v>
      </c>
      <c r="P30" s="289"/>
      <c r="Q30" s="305"/>
      <c r="S30" s="304" t="str" cm="1">
        <f t="array" ref="S30">IFERROR(_xlfn.IFS(S23&lt;&gt;"",IFERROR(INDEX(BA!$J$4:$J$952,MATCH(S26,BA!$P$4:$P$952,0)),""),S24&lt;&gt;"",IFERROR(INDEX(BA!$J$4:$J$952,MATCH(S27,BA!$P$4:$P$952,0)),"")),"")</f>
        <v/>
      </c>
      <c r="T30" s="289"/>
      <c r="U30" s="305"/>
      <c r="W30" s="304" t="str" cm="1">
        <f t="array" ref="W30">IFERROR(_xlfn.IFS(W23&lt;&gt;"",IFERROR(INDEX(BA!$J$4:$J$952,MATCH(W26,BA!$P$4:$P$952,0)),""),W24&lt;&gt;"",IFERROR(INDEX(BA!$J$4:$J$952,MATCH(W27,BA!$P$4:$P$952,0)),"")),"")</f>
        <v/>
      </c>
      <c r="X30" s="289"/>
      <c r="Y30" s="305"/>
      <c r="AA30" s="304" t="str" cm="1">
        <f t="array" ref="AA30">IFERROR(_xlfn.IFS(AA23&lt;&gt;"",IFERROR(INDEX(BA!$J$4:$J$952,MATCH(AA26,BA!$P$4:$P$952,0)),""),AA24&lt;&gt;"",IFERROR(INDEX(BA!$J$4:$J$952,MATCH(AA27,BA!$P$4:$P$952,0)),"")),"")</f>
        <v/>
      </c>
      <c r="AB30" s="289"/>
      <c r="AC30" s="305"/>
      <c r="AE30" s="304" t="str" cm="1">
        <f t="array" ref="AE30">IFERROR(_xlfn.IFS(AE23&lt;&gt;"",IFERROR(INDEX(BA!$J$4:$J$952,MATCH(AE26,BA!$P$4:$P$952,0)),""),AE24&lt;&gt;"",IFERROR(INDEX(BA!$J$4:$J$952,MATCH(AE27,BA!$P$4:$P$952,0)),"")),"")</f>
        <v/>
      </c>
      <c r="AF30" s="289"/>
      <c r="AG30" s="305"/>
      <c r="AI30" s="304" t="str" cm="1">
        <f t="array" ref="AI30">IFERROR(_xlfn.IFS(AI23&lt;&gt;"",IFERROR(INDEX(BA!$J$4:$J$952,MATCH(AI26,BA!$P$4:$P$952,0)),""),AI24&lt;&gt;"",IFERROR(INDEX(BA!$J$4:$J$952,MATCH(AI27,BA!$P$4:$P$952,0)),"")),"")</f>
        <v/>
      </c>
      <c r="AJ30" s="289"/>
      <c r="AK30" s="305"/>
      <c r="AM30" s="304" t="str" cm="1">
        <f t="array" ref="AM30">IFERROR(_xlfn.IFS(AM23&lt;&gt;"",IFERROR(INDEX(BA!$J$4:$J$952,MATCH(AM26,BA!$P$4:$P$952,0)),""),AM24&lt;&gt;"",IFERROR(INDEX(BA!$J$4:$J$952,MATCH(AM27,BA!$P$4:$P$952,0)),"")),"")</f>
        <v/>
      </c>
      <c r="AN30" s="289"/>
      <c r="AO30" s="305"/>
    </row>
    <row r="31" spans="1:41 16384:16384">
      <c r="A31" s="14"/>
      <c r="B31" s="90" t="s">
        <v>50</v>
      </c>
      <c r="C31" s="304" t="str">
        <f>IFERROR(INDEX(BA!$O$4:$O$952,MATCH(C30,BA!$J$4:$J$952,0)),"")</f>
        <v xml:space="preserve">Reduction in GHGs emissions </v>
      </c>
      <c r="D31" s="289"/>
      <c r="E31" s="305"/>
      <c r="G31" s="304" t="str">
        <f>IFERROR(INDEX(BA!$O$4:$O$952,MATCH(G30,BA!$J$4:$J$952,0)),"")</f>
        <v>Discharging wastewater safely</v>
      </c>
      <c r="H31" s="289"/>
      <c r="I31" s="305"/>
      <c r="K31" s="304" t="str">
        <f>IFERROR(INDEX(BA!$O$4:$O$952,MATCH(K30,BA!$J$4:$J$952,0)),"")</f>
        <v xml:space="preserve">Women empowerment and gender equality </v>
      </c>
      <c r="L31" s="289"/>
      <c r="M31" s="305"/>
      <c r="O31" s="304" t="str">
        <f>IFERROR(INDEX(BA!$O$4:$O$952,MATCH(O30,BA!$J$4:$J$952,0)),"")</f>
        <v>Increased employment opportunities</v>
      </c>
      <c r="P31" s="289"/>
      <c r="Q31" s="305"/>
      <c r="S31" s="304" t="str">
        <f>IFERROR(INDEX(BA!$O$4:$O$952,MATCH(S30,BA!$J$4:$J$952,0)),"")</f>
        <v/>
      </c>
      <c r="T31" s="289"/>
      <c r="U31" s="305"/>
      <c r="W31" s="304" t="str">
        <f>IFERROR(INDEX(BA!$O$4:$O$952,MATCH(W30,BA!$J$4:$J$952,0)),"")</f>
        <v/>
      </c>
      <c r="X31" s="289"/>
      <c r="Y31" s="305"/>
      <c r="AA31" s="304" t="str">
        <f>IFERROR(INDEX(BA!$O$4:$O$952,MATCH(AA30,BA!$J$4:$J$952,0)),"")</f>
        <v/>
      </c>
      <c r="AB31" s="289"/>
      <c r="AC31" s="305"/>
      <c r="AE31" s="304" t="str">
        <f>IFERROR(INDEX(BA!$O$4:$O$952,MATCH(AE30,BA!$J$4:$J$952,0)),"")</f>
        <v/>
      </c>
      <c r="AF31" s="289"/>
      <c r="AG31" s="305"/>
      <c r="AI31" s="304" t="str">
        <f>IFERROR(INDEX(BA!$O$4:$O$952,MATCH(AI30,BA!$J$4:$J$952,0)),"")</f>
        <v/>
      </c>
      <c r="AJ31" s="289"/>
      <c r="AK31" s="305"/>
      <c r="AM31" s="304" t="str">
        <f>IFERROR(INDEX(BA!$O$4:$O$952,MATCH(AM30,BA!$J$4:$J$952,0)),"")</f>
        <v/>
      </c>
      <c r="AN31" s="289"/>
      <c r="AO31" s="305"/>
    </row>
    <row r="32" spans="1:41 16384:16384" ht="15" customHeight="1">
      <c r="A32" s="14"/>
      <c r="B32" s="90" t="s">
        <v>51</v>
      </c>
      <c r="C32" s="304" t="str">
        <f>IFERROR(INDEX(BA!$L$4:$L$952,MATCH(C30,BA!$J$4:$J$952,0)),"")</f>
        <v>Climate change mitigation</v>
      </c>
      <c r="D32" s="289"/>
      <c r="E32" s="305"/>
      <c r="G32" s="304" t="str">
        <f>IFERROR(INDEX(BA!$L$4:$L$952,MATCH(G30,BA!$J$4:$J$952,0)),"")</f>
        <v>Water quality, quantity and service</v>
      </c>
      <c r="H32" s="289"/>
      <c r="I32" s="305"/>
      <c r="K32" s="304" t="str">
        <f>IFERROR(INDEX(BA!$L$4:$L$952,MATCH(K30,BA!$J$4:$J$952,0)),"")</f>
        <v>Gender</v>
      </c>
      <c r="L32" s="289"/>
      <c r="M32" s="305"/>
      <c r="O32" s="304" t="str">
        <f>IFERROR(INDEX(BA!$L$4:$L$952,MATCH(O30,BA!$J$4:$J$952,0)),"")</f>
        <v>Employment</v>
      </c>
      <c r="P32" s="289"/>
      <c r="Q32" s="305"/>
      <c r="S32" s="304" t="str">
        <f>IFERROR(INDEX(BA!$L$4:$L$952,MATCH(S30,BA!$J$4:$J$952,0)),"")</f>
        <v/>
      </c>
      <c r="T32" s="289"/>
      <c r="U32" s="305"/>
      <c r="W32" s="304" t="str">
        <f>IFERROR(INDEX(BA!$L$4:$L$952,MATCH(W30,BA!$J$4:$J$952,0)),"")</f>
        <v/>
      </c>
      <c r="X32" s="289"/>
      <c r="Y32" s="305"/>
      <c r="AA32" s="304" t="str">
        <f>IFERROR(INDEX(BA!$L$4:$L$952,MATCH(AA30,BA!$J$4:$J$952,0)),"")</f>
        <v/>
      </c>
      <c r="AB32" s="289"/>
      <c r="AC32" s="305"/>
      <c r="AE32" s="304" t="str">
        <f>IFERROR(INDEX(BA!$L$4:$L$952,MATCH(AE30,BA!$J$4:$J$952,0)),"")</f>
        <v/>
      </c>
      <c r="AF32" s="289"/>
      <c r="AG32" s="305"/>
      <c r="AI32" s="304" t="str">
        <f>IFERROR(INDEX(BA!$L$4:$L$952,MATCH(AI30,BA!$J$4:$J$952,0)),"")</f>
        <v/>
      </c>
      <c r="AJ32" s="289"/>
      <c r="AK32" s="305"/>
      <c r="AM32" s="304" t="str">
        <f>IFERROR(INDEX(BA!$L$4:$L$952,MATCH(AM30,BA!$J$4:$J$952,0)),"")</f>
        <v/>
      </c>
      <c r="AN32" s="289"/>
      <c r="AO32" s="305"/>
    </row>
    <row r="33" spans="1:41" ht="15" customHeight="1">
      <c r="A33" s="14"/>
      <c r="B33" s="90" t="s">
        <v>52</v>
      </c>
      <c r="C33" s="304" t="str">
        <f>IFERROR(INDEX(BA!$M$4:$M$952,MATCH(C30,BA!$J$4:$J$952,0)),"")</f>
        <v>13. Climate action</v>
      </c>
      <c r="D33" s="289"/>
      <c r="E33" s="305"/>
      <c r="G33" s="304" t="str">
        <f>IFERROR(INDEX(BA!$M$4:$M$952,MATCH(G30,BA!$J$4:$J$952,0)),"")</f>
        <v xml:space="preserve">6. Clean water and sanitation </v>
      </c>
      <c r="H33" s="289"/>
      <c r="I33" s="305"/>
      <c r="K33" s="304" t="str">
        <f>IFERROR(INDEX(BA!$M$4:$M$952,MATCH(K30,BA!$J$4:$J$952,0)),"")</f>
        <v xml:space="preserve">5. Gender equality </v>
      </c>
      <c r="L33" s="289"/>
      <c r="M33" s="305"/>
      <c r="O33" s="304" t="str">
        <f>IFERROR(INDEX(BA!$M$4:$M$952,MATCH(O30,BA!$J$4:$J$952,0)),"")</f>
        <v>8. Decent work and economic growth</v>
      </c>
      <c r="P33" s="289"/>
      <c r="Q33" s="305"/>
      <c r="S33" s="304" t="str">
        <f>IFERROR(INDEX(BA!$M$4:$M$952,MATCH(S30,BA!$J$4:$J$952,0)),"")</f>
        <v/>
      </c>
      <c r="T33" s="289"/>
      <c r="U33" s="305"/>
      <c r="W33" s="304" t="str">
        <f>IFERROR(INDEX(BA!$M$4:$M$952,MATCH(W30,BA!$J$4:$J$952,0)),"")</f>
        <v/>
      </c>
      <c r="X33" s="289"/>
      <c r="Y33" s="305"/>
      <c r="AA33" s="304" t="str">
        <f>IFERROR(INDEX(BA!$M$4:$M$952,MATCH(AA30,BA!$J$4:$J$952,0)),"")</f>
        <v/>
      </c>
      <c r="AB33" s="289"/>
      <c r="AC33" s="305"/>
      <c r="AE33" s="304" t="str">
        <f>IFERROR(INDEX(BA!$M$4:$M$952,MATCH(AE30,BA!$J$4:$J$952,0)),"")</f>
        <v/>
      </c>
      <c r="AF33" s="289"/>
      <c r="AG33" s="305"/>
      <c r="AI33" s="304" t="str">
        <f>IFERROR(INDEX(BA!$M$4:$M$952,MATCH(AI30,BA!$J$4:$J$952,0)),"")</f>
        <v/>
      </c>
      <c r="AJ33" s="289"/>
      <c r="AK33" s="305"/>
      <c r="AM33" s="304" t="str">
        <f>IFERROR(INDEX(BA!$M$4:$M$952,MATCH(AM30,BA!$J$4:$J$952,0)),"")</f>
        <v/>
      </c>
      <c r="AN33" s="289"/>
      <c r="AO33" s="305"/>
    </row>
    <row r="34" spans="1:41" ht="15" customHeight="1">
      <c r="A34" s="14"/>
      <c r="B34" s="90" t="s">
        <v>53</v>
      </c>
      <c r="C34" s="304" t="str">
        <f>IFERROR(INDEX(BA!$N$4:$N$952,MATCH(C30,BA!$J$4:$J$952,0)),"")</f>
        <v>13.2 Integrate climate change measures into national policies, strategies and planning</v>
      </c>
      <c r="D34" s="289"/>
      <c r="E34" s="305"/>
      <c r="G34" s="304"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9"/>
      <c r="I34" s="305"/>
      <c r="K34" s="304" t="str">
        <f>IFERROR(INDEX(BA!$N$4:$N$952,MATCH(K30,BA!$J$4:$J$952,0)),"")</f>
        <v>5.5 Ensure women’s full and effective participation and equal opportunities for leadership at all levels of decision-making in political, economic and public life</v>
      </c>
      <c r="L34" s="289"/>
      <c r="M34" s="305"/>
      <c r="O34" s="304" t="str">
        <f>IFERROR(INDEX(BA!$N$4:$N$952,MATCH(O30,BA!$J$4:$J$952,0)),"")</f>
        <v>8.5 By 2030, achieve full and productive employment and decent work for all women and men, including for young people and persons with disabilities, and equal pay for work of equal value</v>
      </c>
      <c r="P34" s="289"/>
      <c r="Q34" s="305"/>
      <c r="S34" s="304" t="str">
        <f>IFERROR(INDEX(BA!$N$4:$N$952,MATCH(S30,BA!$J$4:$J$952,0)),"")</f>
        <v/>
      </c>
      <c r="T34" s="289"/>
      <c r="U34" s="305"/>
      <c r="W34" s="304" t="str">
        <f>IFERROR(INDEX(BA!$N$4:$N$952,MATCH(W30,BA!$J$4:$J$952,0)),"")</f>
        <v/>
      </c>
      <c r="X34" s="289"/>
      <c r="Y34" s="305"/>
      <c r="AA34" s="304" t="str">
        <f>IFERROR(INDEX(BA!$N$4:$N$952,MATCH(AA30,BA!$J$4:$J$952,0)),"")</f>
        <v/>
      </c>
      <c r="AB34" s="289"/>
      <c r="AC34" s="305"/>
      <c r="AE34" s="304" t="str">
        <f>IFERROR(INDEX(BA!$N$4:$N$952,MATCH(AE30,BA!$J$4:$J$952,0)),"")</f>
        <v/>
      </c>
      <c r="AF34" s="289"/>
      <c r="AG34" s="305"/>
      <c r="AI34" s="304" t="str">
        <f>IFERROR(INDEX(BA!$N$4:$N$952,MATCH(AI30,BA!$J$4:$J$952,0)),"")</f>
        <v/>
      </c>
      <c r="AJ34" s="289"/>
      <c r="AK34" s="305"/>
      <c r="AM34" s="304" t="str">
        <f>IFERROR(INDEX(BA!$N$4:$N$952,MATCH(AM30,BA!$J$4:$J$952,0)),"")</f>
        <v/>
      </c>
      <c r="AN34" s="289"/>
      <c r="AO34" s="305"/>
    </row>
    <row r="35" spans="1:41" ht="140.25" customHeight="1">
      <c r="A35" s="14"/>
      <c r="B35" s="90" t="s">
        <v>54</v>
      </c>
      <c r="C35" s="304" t="str">
        <f>IFERROR(INDEX(BA!$Q$4:$Q$952,MATCH($C$30,BA!$J$4:$J$952,0)),"")</f>
        <v>Refers to total amount of greenhouse gases avoided or sequestered during the reporting period.</v>
      </c>
      <c r="D35" s="289"/>
      <c r="E35" s="305"/>
      <c r="G35" s="304" t="str">
        <f>IFERROR(INDEX(BA!$Q$4:$Q$952,MATCH($G$30,BA!$J$4:$J$952,0)),"")</f>
        <v xml:space="preserve">Percentage and total volume of water recycled and reused </v>
      </c>
      <c r="H35" s="289"/>
      <c r="I35" s="305"/>
      <c r="K35" s="304" t="str">
        <f>IFERROR(INDEX(BA!$Q$4:$Q$952,MATCH($K$30,BA!$J$4:$J$952,0)),"")</f>
        <v>Refers to number of female management employees (managers) (full - time) at the organization as of the end of the reporting period</v>
      </c>
      <c r="L35" s="289"/>
      <c r="M35" s="305"/>
      <c r="O35" s="304" t="str">
        <f>IFERROR(INDEX(BA!$Q$4:$Q$952,MATCH($O$30,BA!$J$4:$J$952,0)),"")</f>
        <v>Refers to total jobs generated as a result of the project.</v>
      </c>
      <c r="P35" s="289"/>
      <c r="Q35" s="305"/>
      <c r="S35" s="304" t="str">
        <f>IFERROR(INDEX(BA!$Q$4:$Q$952,MATCH($S$30,BA!$J$4:$J$952,0)),"")</f>
        <v/>
      </c>
      <c r="T35" s="289"/>
      <c r="U35" s="305"/>
      <c r="W35" s="304" t="str">
        <f>IFERROR(INDEX(BA!$Q$4:$Q$952,MATCH($W$30,BA!$J$4:$J$952,0)),"")</f>
        <v/>
      </c>
      <c r="X35" s="289"/>
      <c r="Y35" s="305"/>
      <c r="AA35" s="304" t="str">
        <f>IFERROR(INDEX(BA!$Q$4:$Q$952,MATCH($AA$30,BA!$J$4:$J$952,0)),"")</f>
        <v/>
      </c>
      <c r="AB35" s="289"/>
      <c r="AC35" s="305"/>
      <c r="AE35" s="304" t="str">
        <f>IFERROR(INDEX(BA!$Q$4:$Q$952,MATCH($AE$30,BA!$J$4:$J$952,0)),"")</f>
        <v/>
      </c>
      <c r="AF35" s="289"/>
      <c r="AG35" s="305"/>
      <c r="AI35" s="304" t="str">
        <f>IFERROR(INDEX(BA!$Q$4:$Q$952,MATCH($AI$30,BA!$J$4:$J$952,0)),"")</f>
        <v/>
      </c>
      <c r="AJ35" s="289"/>
      <c r="AK35" s="305"/>
      <c r="AM35" s="304" t="str">
        <f>IFERROR(INDEX(BA!$Q$4:$Q$952,MATCH($AM$30,BA!$J$4:$J$952,0)),"")</f>
        <v/>
      </c>
      <c r="AN35" s="289"/>
      <c r="AO35" s="305"/>
    </row>
    <row r="36" spans="1:41" ht="187.5" customHeight="1">
      <c r="A36" s="100" t="s">
        <v>55</v>
      </c>
      <c r="B36" s="91" t="str">
        <f>BA!R3</f>
        <v>Guidance, calculation method and other considerations</v>
      </c>
      <c r="C36" s="30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9"/>
      <c r="E36" s="305"/>
      <c r="G36" s="304" t="str">
        <f>IFERROR(INDEX(BA!$R$4:$R$952,MATCH($G$30,BA!$J$4:$J$952,0)),"")</f>
        <v xml:space="preserve">Measurement method – Measuring the - 
volume of water entering the treatment facility and  
volume of treated water supplied by the facility </v>
      </c>
      <c r="H36" s="289"/>
      <c r="I36" s="305"/>
      <c r="K36" s="304"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9"/>
      <c r="M36" s="305"/>
      <c r="O36" s="304"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9"/>
      <c r="Q36" s="305"/>
      <c r="S36" s="304" t="str">
        <f>IFERROR(INDEX(BA!$R$4:$R$952,MATCH($S$30,BA!$J$4:$J$952,0)),"")</f>
        <v/>
      </c>
      <c r="T36" s="289"/>
      <c r="U36" s="305"/>
      <c r="W36" s="304" t="str">
        <f>IFERROR(INDEX(BA!$R$4:$R$952,MATCH($W$30,BA!$J$4:$J$952,0)),"")</f>
        <v/>
      </c>
      <c r="X36" s="289"/>
      <c r="Y36" s="305"/>
      <c r="AA36" s="304" t="str">
        <f>IFERROR(INDEX(BA!$R$4:$R$952,MATCH($AA$30,BA!$J$4:$J$952,0)),"")</f>
        <v/>
      </c>
      <c r="AB36" s="289"/>
      <c r="AC36" s="305"/>
      <c r="AE36" s="304" t="str">
        <f>IFERROR(INDEX(BA!$R$4:$R$952,MATCH($AE$30,BA!$J$4:$J$952,0)),"")</f>
        <v/>
      </c>
      <c r="AF36" s="289"/>
      <c r="AG36" s="305"/>
      <c r="AI36" s="304" t="str">
        <f>IFERROR(INDEX(BA!$R$4:$R$952,MATCH($AI$30,BA!$J$4:$J$952,0)),"")</f>
        <v/>
      </c>
      <c r="AJ36" s="289"/>
      <c r="AK36" s="305"/>
      <c r="AM36" s="304" t="str">
        <f>IFERROR(INDEX(BA!$R$4:$R$952,MATCH($AM$30,BA!$J$4:$J$952,0)),"")</f>
        <v/>
      </c>
      <c r="AN36" s="289"/>
      <c r="AO36" s="305"/>
    </row>
    <row r="37" spans="1:41" ht="15" customHeight="1">
      <c r="A37" s="14"/>
      <c r="B37" s="92" t="s">
        <v>56</v>
      </c>
      <c r="C37" s="301" t="str">
        <f>IFERROR(INDEX(BA!$S$4:$S$952,MATCH(C30,BA!$J$4:$J$952,0)),"")</f>
        <v>tCO2eq</v>
      </c>
      <c r="D37" s="302"/>
      <c r="E37" s="303"/>
      <c r="G37" s="301" t="str">
        <f>IFERROR(INDEX(BA!$S$4:$S$952,MATCH(G30,BA!$J$4:$J$952,0)),"")</f>
        <v>m3</v>
      </c>
      <c r="H37" s="302"/>
      <c r="I37" s="303"/>
      <c r="K37" s="301" t="str">
        <f>IFERROR(INDEX(BA!$S$4:$S$952,MATCH(K30,BA!$J$4:$J$952,0)),"")</f>
        <v>Number</v>
      </c>
      <c r="L37" s="302"/>
      <c r="M37" s="303"/>
      <c r="O37" s="301" t="str">
        <f>IFERROR(INDEX(BA!$S$4:$S$952,MATCH(O30,BA!$J$4:$J$952,0)),"")</f>
        <v>Number</v>
      </c>
      <c r="P37" s="302"/>
      <c r="Q37" s="303"/>
      <c r="S37" s="301" t="str">
        <f>IFERROR(INDEX(BA!$S$4:$S$952,MATCH(S30,BA!$J$4:$J$952,0)),"")</f>
        <v/>
      </c>
      <c r="T37" s="302"/>
      <c r="U37" s="303"/>
      <c r="W37" s="301" t="str">
        <f>IFERROR(INDEX(BA!$S$4:$S$952,MATCH(W30,BA!$J$4:$J$952,0)),"")</f>
        <v/>
      </c>
      <c r="X37" s="302"/>
      <c r="Y37" s="303"/>
      <c r="AA37" s="301" t="str">
        <f>IFERROR(INDEX(BA!$S$4:$S$952,MATCH(AA30,BA!$J$4:$J$952,0)),"")</f>
        <v/>
      </c>
      <c r="AB37" s="302"/>
      <c r="AC37" s="303"/>
      <c r="AE37" s="301" t="str">
        <f>IFERROR(INDEX(BA!$S$4:$S$952,MATCH(AE30,BA!$J$4:$J$952,0)),"")</f>
        <v/>
      </c>
      <c r="AF37" s="302"/>
      <c r="AG37" s="303"/>
      <c r="AI37" s="301" t="str">
        <f>IFERROR(INDEX(BA!$S$4:$S$952,MATCH(AI30,BA!$J$4:$J$952,0)),"")</f>
        <v/>
      </c>
      <c r="AJ37" s="302"/>
      <c r="AK37" s="303"/>
      <c r="AM37" s="301" t="str">
        <f>IFERROR(INDEX(BA!$S$4:$S$952,MATCH(AM30,BA!$J$4:$J$952,0)),"")</f>
        <v/>
      </c>
      <c r="AN37" s="302"/>
      <c r="AO37" s="303"/>
    </row>
    <row r="38" spans="1:41" ht="15" customHeight="1">
      <c r="A38" s="14"/>
      <c r="B38" s="92" t="s">
        <v>57</v>
      </c>
      <c r="C38" s="301" t="str">
        <f>IFERROR(INDEX(BA!$T$4:$T$952,MATCH(C30,BA!$J$4:$J$952,0)),"")</f>
        <v>Project activity</v>
      </c>
      <c r="D38" s="302"/>
      <c r="E38" s="303"/>
      <c r="G38" s="301" t="str">
        <f>IFERROR(INDEX(BA!$T$4:$T$952,MATCH(G30,BA!$J$4:$J$952,0)),"")</f>
        <v>Project activity</v>
      </c>
      <c r="H38" s="302"/>
      <c r="I38" s="303"/>
      <c r="K38" s="301" t="str">
        <f>IFERROR(INDEX(BA!$T$4:$T$952,MATCH(K30,BA!$J$4:$J$952,0)),"")</f>
        <v>Project activity</v>
      </c>
      <c r="L38" s="302"/>
      <c r="M38" s="303"/>
      <c r="O38" s="301" t="str">
        <f>IFERROR(INDEX(BA!$T$4:$T$952,MATCH(O30,BA!$J$4:$J$952,0)),"")</f>
        <v>Project activity</v>
      </c>
      <c r="P38" s="302"/>
      <c r="Q38" s="303"/>
      <c r="S38" s="301" t="str">
        <f>IFERROR(INDEX(BA!$T$4:$T$952,MATCH(S30,BA!$J$4:$J$952,0)),"")</f>
        <v/>
      </c>
      <c r="T38" s="302"/>
      <c r="U38" s="303"/>
      <c r="W38" s="301" t="str">
        <f>IFERROR(INDEX(BA!$T$4:$T$952,MATCH(W30,BA!$J$4:$J$952,0)),"")</f>
        <v/>
      </c>
      <c r="X38" s="302"/>
      <c r="Y38" s="303"/>
      <c r="AA38" s="301" t="str">
        <f>IFERROR(INDEX(BA!$T$4:$T$952,MATCH(AA30,BA!$J$4:$J$952,0)),"")</f>
        <v/>
      </c>
      <c r="AB38" s="302"/>
      <c r="AC38" s="303"/>
      <c r="AE38" s="301" t="str">
        <f>IFERROR(INDEX(BA!$T$4:$T$952,MATCH(AE30,BA!$J$4:$J$952,0)),"")</f>
        <v/>
      </c>
      <c r="AF38" s="302"/>
      <c r="AG38" s="303"/>
      <c r="AI38" s="301" t="str">
        <f>IFERROR(INDEX(BA!$T$4:$T$952,MATCH(AI30,BA!$J$4:$J$952,0)),"")</f>
        <v/>
      </c>
      <c r="AJ38" s="302"/>
      <c r="AK38" s="303"/>
      <c r="AM38" s="301" t="str">
        <f>IFERROR(INDEX(BA!$T$4:$T$952,MATCH(AM30,BA!$J$4:$J$952,0)),"")</f>
        <v/>
      </c>
      <c r="AN38" s="302"/>
      <c r="AO38" s="303"/>
    </row>
    <row r="39" spans="1:41" ht="15" customHeight="1">
      <c r="A39" s="14"/>
      <c r="B39" s="92" t="s">
        <v>58</v>
      </c>
      <c r="C39" s="301" t="str">
        <f>IFERROR(INDEX(BA!$U$4:$U$952,MATCH(C30,BA!$J$4:$J$952,0)),"")</f>
        <v>Calculation</v>
      </c>
      <c r="D39" s="302"/>
      <c r="E39" s="303"/>
      <c r="G39" s="301" t="str">
        <f>IFERROR(INDEX(BA!$U$4:$U$952,MATCH(G30,BA!$J$4:$J$952,0)),"")</f>
        <v>Treatment log</v>
      </c>
      <c r="H39" s="302"/>
      <c r="I39" s="303"/>
      <c r="K39" s="301" t="str">
        <f>IFERROR(INDEX(BA!$U$4:$U$952,MATCH(K30,BA!$J$4:$J$952,0)),"")</f>
        <v>Head count of female employee
Use the number as at the reporting period.</v>
      </c>
      <c r="L39" s="302"/>
      <c r="M39" s="303"/>
      <c r="O39" s="301"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02"/>
      <c r="Q39" s="303"/>
      <c r="S39" s="301" t="str">
        <f>IFERROR(INDEX(BA!$U$4:$U$952,MATCH(S30,BA!$J$4:$J$952,0)),"")</f>
        <v/>
      </c>
      <c r="T39" s="302"/>
      <c r="U39" s="303"/>
      <c r="W39" s="301" t="str">
        <f>IFERROR(INDEX(BA!$U$4:$U$952,MATCH(W30,BA!$J$4:$J$952,0)),"")</f>
        <v/>
      </c>
      <c r="X39" s="302"/>
      <c r="Y39" s="303"/>
      <c r="AA39" s="301" t="str">
        <f>IFERROR(INDEX(BA!$U$4:$U$952,MATCH(AA30,BA!$J$4:$J$952,0)),"")</f>
        <v/>
      </c>
      <c r="AB39" s="302"/>
      <c r="AC39" s="303"/>
      <c r="AE39" s="301" t="str">
        <f>IFERROR(INDEX(BA!$U$4:$U$952,MATCH(AE30,BA!$J$4:$J$952,0)),"")</f>
        <v/>
      </c>
      <c r="AF39" s="302"/>
      <c r="AG39" s="303"/>
      <c r="AI39" s="301" t="str">
        <f>IFERROR(INDEX(BA!$U$4:$U$952,MATCH(AI30,BA!$J$4:$J$952,0)),"")</f>
        <v/>
      </c>
      <c r="AJ39" s="302"/>
      <c r="AK39" s="303"/>
      <c r="AM39" s="301" t="str">
        <f>IFERROR(INDEX(BA!$U$4:$U$952,MATCH(AM30,BA!$J$4:$J$952,0)),"")</f>
        <v/>
      </c>
      <c r="AN39" s="302"/>
      <c r="AO39" s="303"/>
    </row>
    <row r="40" spans="1:41" ht="15" customHeight="1">
      <c r="A40" s="14"/>
      <c r="B40" s="92" t="s">
        <v>59</v>
      </c>
      <c r="C40" s="301" t="str">
        <f>IFERROR(INDEX(BA!$V$4:$V$952,MATCH(C30,BA!$J$4:$J$952,0)),"")</f>
        <v>Annual</v>
      </c>
      <c r="D40" s="302"/>
      <c r="E40" s="303"/>
      <c r="G40" s="301" t="str">
        <f>IFERROR(INDEX(BA!$V$4:$V$952,MATCH(G30,BA!$J$4:$J$952,0)),"")</f>
        <v>Annual</v>
      </c>
      <c r="H40" s="302"/>
      <c r="I40" s="303"/>
      <c r="K40" s="301" t="str">
        <f>IFERROR(INDEX(BA!$V$4:$V$952,MATCH(K30,BA!$J$4:$J$952,0)),"")</f>
        <v>Annual</v>
      </c>
      <c r="L40" s="302"/>
      <c r="M40" s="303"/>
      <c r="O40" s="301" t="str">
        <f>IFERROR(INDEX(BA!$V$4:$V$952,MATCH(O30,BA!$J$4:$J$952,0)),"")</f>
        <v>Annual</v>
      </c>
      <c r="P40" s="302"/>
      <c r="Q40" s="303"/>
      <c r="S40" s="301" t="str">
        <f>IFERROR(INDEX(BA!$V$4:$V$952,MATCH(S30,BA!$J$4:$J$952,0)),"")</f>
        <v/>
      </c>
      <c r="T40" s="302"/>
      <c r="U40" s="303"/>
      <c r="W40" s="301" t="str">
        <f>IFERROR(INDEX(BA!$V$4:$V$952,MATCH(W30,BA!$J$4:$J$952,0)),"")</f>
        <v/>
      </c>
      <c r="X40" s="302"/>
      <c r="Y40" s="303"/>
      <c r="AA40" s="301" t="str">
        <f>IFERROR(INDEX(BA!$V$4:$V$952,MATCH(AA30,BA!$J$4:$J$952,0)),"")</f>
        <v/>
      </c>
      <c r="AB40" s="302"/>
      <c r="AC40" s="303"/>
      <c r="AE40" s="301" t="str">
        <f>IFERROR(INDEX(BA!$V$4:$V$952,MATCH(AE30,BA!$J$4:$J$952,0)),"")</f>
        <v/>
      </c>
      <c r="AF40" s="302"/>
      <c r="AG40" s="303"/>
      <c r="AI40" s="301" t="str">
        <f>IFERROR(INDEX(BA!$V$4:$V$952,MATCH(AI30,BA!$J$4:$J$952,0)),"")</f>
        <v/>
      </c>
      <c r="AJ40" s="302"/>
      <c r="AK40" s="303"/>
      <c r="AM40" s="301" t="str">
        <f>IFERROR(INDEX(BA!$V$4:$V$952,MATCH(AM30,BA!$J$4:$J$952,0)),"")</f>
        <v/>
      </c>
      <c r="AN40" s="302"/>
      <c r="AO40" s="303"/>
    </row>
    <row r="41" spans="1:41" ht="15" customHeight="1">
      <c r="A41" s="14"/>
      <c r="B41" s="92" t="s">
        <v>60</v>
      </c>
      <c r="C41" s="301" t="str">
        <f>IFERROR(INDEX(BA!$X$4:$X$952,MATCH(C30,BA!$J$4:$J$952,0 )),"")</f>
        <v>NA</v>
      </c>
      <c r="D41" s="302"/>
      <c r="E41" s="303"/>
      <c r="G41" s="301">
        <f>IFERROR(INDEX(BA!$X$4:$X$952,MATCH(G30,BA!$J$4:$J$952,0 )),"")</f>
        <v>0</v>
      </c>
      <c r="H41" s="302"/>
      <c r="I41" s="303"/>
      <c r="K41" s="301" t="str">
        <f>IFERROR(INDEX(BA!$X$4:$X$952,MATCH(K30,BA!$J$4:$J$952,0 )),"")</f>
        <v>NA</v>
      </c>
      <c r="L41" s="302"/>
      <c r="M41" s="303"/>
      <c r="O41" s="301" t="str">
        <f>IFERROR(INDEX(BA!$X$4:$X$952,MATCH(O30,BA!$J$4:$J$952,0 )),"")</f>
        <v>NA</v>
      </c>
      <c r="P41" s="302"/>
      <c r="Q41" s="303"/>
      <c r="S41" s="301" t="str">
        <f>IFERROR(INDEX(BA!$X$4:$X$952,MATCH(S30,BA!$J$4:$J$952,0 )),"")</f>
        <v/>
      </c>
      <c r="T41" s="302"/>
      <c r="U41" s="303"/>
      <c r="W41" s="301" t="str">
        <f>IFERROR(INDEX(BA!$X$4:$X$952,MATCH(W30,BA!$J$4:$J$952,0 )),"")</f>
        <v/>
      </c>
      <c r="X41" s="302"/>
      <c r="Y41" s="303"/>
      <c r="AA41" s="301" t="str">
        <f>IFERROR(INDEX(BA!$X$4:$X$952,MATCH(AA30,BA!$J$4:$J$952,0 )),"")</f>
        <v/>
      </c>
      <c r="AB41" s="302"/>
      <c r="AC41" s="303"/>
      <c r="AE41" s="301" t="str">
        <f>IFERROR(INDEX(BA!$X$4:$X$952,MATCH(AE30,BA!$J$4:$J$952,0 )),"")</f>
        <v/>
      </c>
      <c r="AF41" s="302"/>
      <c r="AG41" s="303"/>
      <c r="AI41" s="301" t="str">
        <f>IFERROR(INDEX(BA!$X$4:$X$952,MATCH(AI30,BA!$J$4:$J$952,0 )),"")</f>
        <v/>
      </c>
      <c r="AJ41" s="302"/>
      <c r="AK41" s="303"/>
      <c r="AM41" s="301" t="str">
        <f>IFERROR(INDEX(BA!$X$4:$X$952,MATCH(AM30,BA!$J$4:$J$952,0 )),"")</f>
        <v/>
      </c>
      <c r="AN41" s="302"/>
      <c r="AO41" s="303"/>
    </row>
    <row r="42" spans="1:41" ht="28.5" customHeight="1">
      <c r="A42" s="14"/>
      <c r="B42" s="92" t="s">
        <v>61</v>
      </c>
      <c r="C42" s="301" t="str">
        <f>IFERROR(INDEX(BA!$Y$4:$Y$952,MATCH(C30,BA!$J$4:$J$952,0 )),"NA")</f>
        <v>Gold Standard approved SDG Impact Quantification methodologies are available at https://globalgoals.goldstandard.org/</v>
      </c>
      <c r="D42" s="302"/>
      <c r="E42" s="303"/>
      <c r="G42" s="301">
        <f>IFERROR(INDEX(BA!$Y$4:$Y$952,MATCH(G30,BA!$J$4:$J$952,0)),"")</f>
        <v>0</v>
      </c>
      <c r="H42" s="302"/>
      <c r="I42" s="303"/>
      <c r="K42" s="301" t="str">
        <f>IFERROR(INDEX(BA!$Y$4:$Y$952,MATCH(K30,BA!$J$4:$J$952,0 )),"")</f>
        <v>IRIS, 2020. Full-time Employees: Female Managers (OI1571). v5.1.
https://iris.thegiin.org/metric/5.1/oi1571/</v>
      </c>
      <c r="L42" s="302"/>
      <c r="M42" s="303"/>
      <c r="O42" s="301" t="str">
        <f>IFERROR(INDEX(BA!$Y$4:$Y$952,MATCH(O30,BA!$J$4:$J$952,0 )),"")</f>
        <v>GRI 102: General Disclosures</v>
      </c>
      <c r="P42" s="302"/>
      <c r="Q42" s="303"/>
      <c r="S42" s="301" t="str">
        <f>IFERROR(INDEX(BA!$Y$4:$Y$952,MATCH(S30,BA!$J$4:$J$952,0 )),"")</f>
        <v/>
      </c>
      <c r="T42" s="302"/>
      <c r="U42" s="303"/>
      <c r="W42" s="301" t="str">
        <f>IFERROR(INDEX(BA!$Y$4:$Y$952,MATCH(W30,BA!$J$4:$J$952,0 )),"")</f>
        <v/>
      </c>
      <c r="X42" s="302"/>
      <c r="Y42" s="303"/>
      <c r="AA42" s="301" t="str">
        <f>IFERROR(INDEX(BA!$Y$4:$Y$952,MATCH(AA30,BA!$J$4:$J$952,0 )),"")</f>
        <v/>
      </c>
      <c r="AB42" s="302"/>
      <c r="AC42" s="303"/>
      <c r="AE42" s="301" t="str">
        <f>IFERROR(INDEX(BA!$Y$4:$Y$952,MATCH(AE30,BA!$J$4:$J$952,0 )),"")</f>
        <v/>
      </c>
      <c r="AF42" s="302"/>
      <c r="AG42" s="303"/>
      <c r="AI42" s="301" t="str">
        <f>IFERROR(INDEX(BA!$Y$4:$Y$952,MATCH(AI30,BA!$J$4:$J$952,0 )),"")</f>
        <v/>
      </c>
      <c r="AJ42" s="302"/>
      <c r="AK42" s="303"/>
      <c r="AM42" s="301" t="str">
        <f>IFERROR(INDEX(BA!$Y$4:$Y$952,MATCH(AM30,BA!$J$4:$J$952,0 )),"")</f>
        <v/>
      </c>
      <c r="AN42" s="302"/>
      <c r="AO42" s="303"/>
    </row>
    <row r="43" spans="1:41" ht="15" customHeight="1">
      <c r="A43" s="14"/>
      <c r="B43" s="30"/>
      <c r="C43" s="301"/>
      <c r="D43" s="302"/>
      <c r="E43" s="303"/>
      <c r="G43" s="318"/>
      <c r="H43" s="319"/>
      <c r="I43" s="320"/>
      <c r="K43" s="301"/>
      <c r="L43" s="302"/>
      <c r="M43" s="303"/>
      <c r="O43" s="301"/>
      <c r="P43" s="302"/>
      <c r="Q43" s="303"/>
      <c r="S43" s="301"/>
      <c r="T43" s="302"/>
      <c r="U43" s="303"/>
      <c r="W43" s="301"/>
      <c r="X43" s="302"/>
      <c r="Y43" s="303"/>
      <c r="AA43" s="301"/>
      <c r="AB43" s="302"/>
      <c r="AC43" s="303"/>
      <c r="AE43" s="301"/>
      <c r="AF43" s="302"/>
      <c r="AG43" s="303"/>
      <c r="AI43" s="301"/>
      <c r="AJ43" s="302"/>
      <c r="AK43" s="303"/>
      <c r="AM43" s="301"/>
      <c r="AN43" s="302"/>
      <c r="AO43" s="303"/>
    </row>
    <row r="44" spans="1:41" ht="15" customHeight="1">
      <c r="A44" s="14"/>
      <c r="B44" s="30"/>
      <c r="C44" s="318"/>
      <c r="D44" s="319"/>
      <c r="E44" s="320"/>
      <c r="G44" s="318"/>
      <c r="H44" s="319"/>
      <c r="I44" s="320"/>
      <c r="K44" s="301"/>
      <c r="L44" s="302"/>
      <c r="M44" s="303"/>
      <c r="O44" s="301"/>
      <c r="P44" s="302"/>
      <c r="Q44" s="303"/>
      <c r="S44" s="301"/>
      <c r="T44" s="302"/>
      <c r="U44" s="303"/>
      <c r="W44" s="301"/>
      <c r="X44" s="302"/>
      <c r="Y44" s="303"/>
      <c r="AA44" s="301"/>
      <c r="AB44" s="302"/>
      <c r="AC44" s="303"/>
      <c r="AE44" s="301"/>
      <c r="AF44" s="302"/>
      <c r="AG44" s="303"/>
      <c r="AI44" s="301"/>
      <c r="AJ44" s="302"/>
      <c r="AK44" s="303"/>
      <c r="AM44" s="301"/>
      <c r="AN44" s="302"/>
      <c r="AO44" s="303"/>
    </row>
    <row r="45" spans="1:41" ht="15" customHeight="1">
      <c r="A45" s="14"/>
      <c r="B45" s="30"/>
      <c r="C45" s="318"/>
      <c r="D45" s="319"/>
      <c r="E45" s="320"/>
      <c r="G45" s="318"/>
      <c r="H45" s="319"/>
      <c r="I45" s="320"/>
      <c r="K45" s="301"/>
      <c r="L45" s="302"/>
      <c r="M45" s="303"/>
      <c r="O45" s="301"/>
      <c r="P45" s="302"/>
      <c r="Q45" s="303"/>
      <c r="S45" s="301"/>
      <c r="T45" s="302"/>
      <c r="U45" s="303"/>
      <c r="W45" s="301"/>
      <c r="X45" s="302"/>
      <c r="Y45" s="303"/>
      <c r="AA45" s="301"/>
      <c r="AB45" s="302"/>
      <c r="AC45" s="303"/>
      <c r="AE45" s="301"/>
      <c r="AF45" s="302"/>
      <c r="AG45" s="303"/>
      <c r="AI45" s="301"/>
      <c r="AJ45" s="302"/>
      <c r="AK45" s="303"/>
      <c r="AM45" s="301"/>
      <c r="AN45" s="302"/>
      <c r="AO45" s="303"/>
    </row>
    <row r="46" spans="1:41" ht="15" customHeight="1">
      <c r="A46" s="14"/>
      <c r="B46" s="30"/>
      <c r="C46" s="318"/>
      <c r="D46" s="319"/>
      <c r="E46" s="320"/>
      <c r="G46" s="318"/>
      <c r="H46" s="319"/>
      <c r="I46" s="320"/>
      <c r="K46" s="301"/>
      <c r="L46" s="302"/>
      <c r="M46" s="303"/>
      <c r="O46" s="301"/>
      <c r="P46" s="302"/>
      <c r="Q46" s="303"/>
      <c r="S46" s="301"/>
      <c r="T46" s="302"/>
      <c r="U46" s="303"/>
      <c r="W46" s="301"/>
      <c r="X46" s="302"/>
      <c r="Y46" s="303"/>
      <c r="AA46" s="301"/>
      <c r="AB46" s="302"/>
      <c r="AC46" s="303"/>
      <c r="AE46" s="301"/>
      <c r="AF46" s="302"/>
      <c r="AG46" s="303"/>
      <c r="AI46" s="301"/>
      <c r="AJ46" s="302"/>
      <c r="AK46" s="303"/>
      <c r="AM46" s="301"/>
      <c r="AN46" s="302"/>
      <c r="AO46" s="303"/>
    </row>
    <row r="47" spans="1:41" ht="15" customHeight="1">
      <c r="A47" s="14"/>
      <c r="B47" s="30"/>
      <c r="C47" s="321"/>
      <c r="D47" s="322"/>
      <c r="E47" s="323"/>
      <c r="G47" s="321"/>
      <c r="H47" s="322"/>
      <c r="I47" s="323"/>
      <c r="K47" s="301"/>
      <c r="L47" s="302"/>
      <c r="M47" s="303"/>
      <c r="O47" s="301"/>
      <c r="P47" s="302"/>
      <c r="Q47" s="303"/>
      <c r="S47" s="301"/>
      <c r="T47" s="302"/>
      <c r="U47" s="303"/>
      <c r="W47" s="301"/>
      <c r="X47" s="302"/>
      <c r="Y47" s="303"/>
      <c r="AA47" s="301"/>
      <c r="AB47" s="302"/>
      <c r="AC47" s="303"/>
      <c r="AE47" s="301"/>
      <c r="AF47" s="302"/>
      <c r="AG47" s="303"/>
      <c r="AI47" s="301"/>
      <c r="AJ47" s="302"/>
      <c r="AK47" s="303"/>
      <c r="AM47" s="301"/>
      <c r="AN47" s="302"/>
      <c r="AO47" s="303"/>
    </row>
    <row r="48" spans="1:41" ht="15" customHeight="1">
      <c r="A48" s="14"/>
      <c r="B48" s="30"/>
      <c r="C48" s="327"/>
      <c r="D48" s="328"/>
      <c r="E48" s="329"/>
      <c r="G48" s="327"/>
      <c r="H48" s="328"/>
      <c r="I48" s="329"/>
      <c r="K48" s="301"/>
      <c r="L48" s="302"/>
      <c r="M48" s="303"/>
      <c r="O48" s="301"/>
      <c r="P48" s="302"/>
      <c r="Q48" s="303"/>
      <c r="S48" s="301"/>
      <c r="T48" s="302"/>
      <c r="U48" s="303"/>
      <c r="W48" s="301"/>
      <c r="X48" s="302"/>
      <c r="Y48" s="303"/>
      <c r="AA48" s="301"/>
      <c r="AB48" s="302"/>
      <c r="AC48" s="303"/>
      <c r="AE48" s="301"/>
      <c r="AF48" s="302"/>
      <c r="AG48" s="303"/>
      <c r="AI48" s="301"/>
      <c r="AJ48" s="302"/>
      <c r="AK48" s="303"/>
      <c r="AM48" s="301"/>
      <c r="AN48" s="302"/>
      <c r="AO48" s="303"/>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30" t="s">
        <v>64</v>
      </c>
      <c r="B50" s="138" t="s">
        <v>65</v>
      </c>
      <c r="C50" s="296" t="str" cm="1">
        <f t="array" ref="C50">IFERROR(_xlfn.IFS(B26&lt;&gt;"",C26,B27&lt;&gt;"",C27),"")</f>
        <v>Amount of GHGs emissions avoided or sequestered</v>
      </c>
      <c r="D50" s="297"/>
      <c r="E50" s="298"/>
      <c r="F50" s="37"/>
      <c r="G50" s="296" t="str" cm="1">
        <f t="array" ref="G50">IFERROR(_xlfn.IFS(F26&lt;&gt;"",G26,F27&lt;&gt;"",G27),"")</f>
        <v>6.3.1 Proportion of wastewater safely treated</v>
      </c>
      <c r="H50" s="297"/>
      <c r="I50" s="298"/>
      <c r="J50" s="38"/>
      <c r="K50" s="296" t="str" cm="1">
        <f t="array" ref="K50">IFERROR(_xlfn.IFS(J26&lt;&gt;"",K26,J27&lt;&gt;"",K27),"")</f>
        <v>Number of women serving in managerial/ leadership /ownership role</v>
      </c>
      <c r="L50" s="297"/>
      <c r="M50" s="298"/>
      <c r="N50" s="38"/>
      <c r="O50" s="296" t="str" cm="1">
        <f t="array" ref="O50">IFERROR(_xlfn.IFS(N26&lt;&gt;"",O26,N27&lt;&gt;"",O27),"")</f>
        <v>Total number of jobs</v>
      </c>
      <c r="P50" s="297"/>
      <c r="Q50" s="298"/>
      <c r="R50" s="38"/>
      <c r="S50" s="296" cm="1">
        <f t="array" ref="S50">IFERROR(_xlfn.IFS(R26&lt;&gt;"",S26,R27&lt;&gt;"",S27),"")</f>
        <v>0</v>
      </c>
      <c r="T50" s="297"/>
      <c r="U50" s="298"/>
      <c r="V50" s="38"/>
      <c r="W50" s="296" cm="1">
        <f t="array" ref="W50">IFERROR(_xlfn.IFS(V26&lt;&gt;"",W26,V27&lt;&gt;"",W27),"")</f>
        <v>0</v>
      </c>
      <c r="X50" s="297"/>
      <c r="Y50" s="298"/>
      <c r="Z50" s="38"/>
      <c r="AA50" s="296" cm="1">
        <f t="array" ref="AA50">IFERROR(_xlfn.IFS(Z26&lt;&gt;"",AA26,Z27&lt;&gt;"",AA27),"")</f>
        <v>0</v>
      </c>
      <c r="AB50" s="297"/>
      <c r="AC50" s="298"/>
      <c r="AD50" s="38"/>
      <c r="AE50" s="296" cm="1">
        <f t="array" ref="AE50">IFERROR(_xlfn.IFS(AD26&lt;&gt;"",AE26,AD27&lt;&gt;"",AE27),"")</f>
        <v>0</v>
      </c>
      <c r="AF50" s="297"/>
      <c r="AG50" s="298"/>
      <c r="AH50" s="38"/>
      <c r="AI50" s="296" cm="1">
        <f t="array" ref="AI50">IFERROR(_xlfn.IFS(AH26&lt;&gt;"",AI26,AH27&lt;&gt;"",AI27),"")</f>
        <v>0</v>
      </c>
      <c r="AJ50" s="297"/>
      <c r="AK50" s="298"/>
      <c r="AL50" s="38"/>
      <c r="AM50" s="296" cm="1">
        <f t="array" ref="AM50">IFERROR(_xlfn.IFS(AL26&lt;&gt;"",AM26,AL27&lt;&gt;"",AM27),"")</f>
        <v>0</v>
      </c>
      <c r="AN50" s="297"/>
      <c r="AO50" s="298"/>
    </row>
    <row r="51" spans="1:41">
      <c r="A51" s="330"/>
      <c r="B51" s="92" t="s">
        <v>56</v>
      </c>
      <c r="C51" s="299" t="s">
        <v>66</v>
      </c>
      <c r="D51" s="300"/>
      <c r="E51" s="300"/>
      <c r="F51" s="37"/>
      <c r="G51" s="299" t="s">
        <v>66</v>
      </c>
      <c r="H51" s="300"/>
      <c r="I51" s="300"/>
      <c r="J51" s="38"/>
      <c r="K51" s="299" t="s">
        <v>66</v>
      </c>
      <c r="L51" s="300"/>
      <c r="M51" s="300"/>
      <c r="N51" s="38"/>
      <c r="O51" s="299" t="s">
        <v>66</v>
      </c>
      <c r="P51" s="300"/>
      <c r="Q51" s="300"/>
      <c r="R51" s="38"/>
      <c r="S51" s="299" t="s">
        <v>66</v>
      </c>
      <c r="T51" s="300"/>
      <c r="U51" s="300"/>
      <c r="V51" s="38"/>
      <c r="W51" s="299" t="s">
        <v>66</v>
      </c>
      <c r="X51" s="300"/>
      <c r="Y51" s="300"/>
      <c r="Z51" s="38"/>
      <c r="AA51" s="299" t="s">
        <v>66</v>
      </c>
      <c r="AB51" s="300"/>
      <c r="AC51" s="300"/>
      <c r="AD51" s="38"/>
      <c r="AE51" s="299" t="s">
        <v>66</v>
      </c>
      <c r="AF51" s="300"/>
      <c r="AG51" s="300"/>
      <c r="AH51" s="38"/>
      <c r="AI51" s="299" t="s">
        <v>66</v>
      </c>
      <c r="AJ51" s="300"/>
      <c r="AK51" s="300"/>
      <c r="AL51" s="38"/>
      <c r="AM51" s="299" t="s">
        <v>66</v>
      </c>
      <c r="AN51" s="300"/>
      <c r="AO51" s="300"/>
    </row>
    <row r="52" spans="1:41">
      <c r="A52" s="330"/>
      <c r="B52" s="92" t="s">
        <v>57</v>
      </c>
      <c r="C52" s="299" t="s">
        <v>66</v>
      </c>
      <c r="D52" s="300"/>
      <c r="E52" s="300"/>
      <c r="F52" s="37"/>
      <c r="G52" s="299" t="s">
        <v>66</v>
      </c>
      <c r="H52" s="300"/>
      <c r="I52" s="300"/>
      <c r="J52" s="38"/>
      <c r="K52" s="299" t="s">
        <v>66</v>
      </c>
      <c r="L52" s="300"/>
      <c r="M52" s="300"/>
      <c r="N52" s="38"/>
      <c r="O52" s="299" t="s">
        <v>66</v>
      </c>
      <c r="P52" s="300"/>
      <c r="Q52" s="300"/>
      <c r="R52" s="38"/>
      <c r="S52" s="299" t="s">
        <v>66</v>
      </c>
      <c r="T52" s="300"/>
      <c r="U52" s="300"/>
      <c r="V52" s="38"/>
      <c r="W52" s="299" t="s">
        <v>66</v>
      </c>
      <c r="X52" s="300"/>
      <c r="Y52" s="300"/>
      <c r="Z52" s="38"/>
      <c r="AA52" s="299" t="s">
        <v>66</v>
      </c>
      <c r="AB52" s="300"/>
      <c r="AC52" s="300"/>
      <c r="AD52" s="38"/>
      <c r="AE52" s="299" t="s">
        <v>66</v>
      </c>
      <c r="AF52" s="300"/>
      <c r="AG52" s="300"/>
      <c r="AH52" s="38"/>
      <c r="AI52" s="299" t="s">
        <v>66</v>
      </c>
      <c r="AJ52" s="300"/>
      <c r="AK52" s="300"/>
      <c r="AL52" s="38"/>
      <c r="AM52" s="299" t="s">
        <v>66</v>
      </c>
      <c r="AN52" s="300"/>
      <c r="AO52" s="300"/>
    </row>
    <row r="53" spans="1:41">
      <c r="A53" s="330"/>
      <c r="B53" s="92" t="s">
        <v>59</v>
      </c>
      <c r="C53" s="299" t="s">
        <v>66</v>
      </c>
      <c r="D53" s="300"/>
      <c r="E53" s="300"/>
      <c r="F53" s="37"/>
      <c r="G53" s="299" t="s">
        <v>66</v>
      </c>
      <c r="H53" s="300"/>
      <c r="I53" s="300"/>
      <c r="J53" s="38"/>
      <c r="K53" s="299" t="s">
        <v>66</v>
      </c>
      <c r="L53" s="300"/>
      <c r="M53" s="300"/>
      <c r="N53" s="38"/>
      <c r="O53" s="299" t="s">
        <v>66</v>
      </c>
      <c r="P53" s="300"/>
      <c r="Q53" s="300"/>
      <c r="R53" s="38"/>
      <c r="S53" s="299" t="s">
        <v>66</v>
      </c>
      <c r="T53" s="300"/>
      <c r="U53" s="300"/>
      <c r="V53" s="38"/>
      <c r="W53" s="299" t="s">
        <v>66</v>
      </c>
      <c r="X53" s="300"/>
      <c r="Y53" s="300"/>
      <c r="Z53" s="38"/>
      <c r="AA53" s="299" t="s">
        <v>66</v>
      </c>
      <c r="AB53" s="300"/>
      <c r="AC53" s="300"/>
      <c r="AD53" s="38"/>
      <c r="AE53" s="299" t="s">
        <v>66</v>
      </c>
      <c r="AF53" s="300"/>
      <c r="AG53" s="300"/>
      <c r="AH53" s="38"/>
      <c r="AI53" s="299" t="s">
        <v>66</v>
      </c>
      <c r="AJ53" s="300"/>
      <c r="AK53" s="300"/>
      <c r="AL53" s="38"/>
      <c r="AM53" s="299" t="s">
        <v>66</v>
      </c>
      <c r="AN53" s="300"/>
      <c r="AO53" s="300"/>
    </row>
    <row r="54" spans="1:41">
      <c r="A54" s="330"/>
      <c r="B54" s="92" t="s">
        <v>58</v>
      </c>
      <c r="C54" s="299" t="s">
        <v>66</v>
      </c>
      <c r="D54" s="300"/>
      <c r="E54" s="300"/>
      <c r="F54" s="37"/>
      <c r="G54" s="299" t="s">
        <v>66</v>
      </c>
      <c r="H54" s="300"/>
      <c r="I54" s="300"/>
      <c r="J54" s="38"/>
      <c r="K54" s="299" t="s">
        <v>66</v>
      </c>
      <c r="L54" s="300"/>
      <c r="M54" s="300"/>
      <c r="N54" s="38"/>
      <c r="O54" s="299" t="s">
        <v>66</v>
      </c>
      <c r="P54" s="300"/>
      <c r="Q54" s="300"/>
      <c r="R54" s="38"/>
      <c r="S54" s="299" t="s">
        <v>66</v>
      </c>
      <c r="T54" s="300"/>
      <c r="U54" s="300"/>
      <c r="V54" s="38"/>
      <c r="W54" s="299" t="s">
        <v>66</v>
      </c>
      <c r="X54" s="300"/>
      <c r="Y54" s="300"/>
      <c r="Z54" s="38"/>
      <c r="AA54" s="299" t="s">
        <v>66</v>
      </c>
      <c r="AB54" s="300"/>
      <c r="AC54" s="300"/>
      <c r="AD54" s="38"/>
      <c r="AE54" s="299" t="s">
        <v>66</v>
      </c>
      <c r="AF54" s="300"/>
      <c r="AG54" s="300"/>
      <c r="AH54" s="38"/>
      <c r="AI54" s="299" t="s">
        <v>66</v>
      </c>
      <c r="AJ54" s="300"/>
      <c r="AK54" s="300"/>
      <c r="AL54" s="38"/>
      <c r="AM54" s="299" t="s">
        <v>66</v>
      </c>
      <c r="AN54" s="300"/>
      <c r="AO54" s="300"/>
    </row>
    <row r="55" spans="1:41">
      <c r="A55" s="330"/>
      <c r="B55" s="92" t="s">
        <v>67</v>
      </c>
      <c r="C55" s="299" t="s">
        <v>66</v>
      </c>
      <c r="D55" s="300"/>
      <c r="E55" s="300"/>
      <c r="F55" s="37"/>
      <c r="G55" s="299" t="s">
        <v>66</v>
      </c>
      <c r="H55" s="300"/>
      <c r="I55" s="300"/>
      <c r="J55" s="38"/>
      <c r="K55" s="299" t="s">
        <v>66</v>
      </c>
      <c r="L55" s="300"/>
      <c r="M55" s="300"/>
      <c r="N55" s="38"/>
      <c r="O55" s="299" t="s">
        <v>66</v>
      </c>
      <c r="P55" s="300"/>
      <c r="Q55" s="300"/>
      <c r="R55" s="38"/>
      <c r="S55" s="299" t="s">
        <v>66</v>
      </c>
      <c r="T55" s="300"/>
      <c r="U55" s="300"/>
      <c r="V55" s="38"/>
      <c r="W55" s="299" t="s">
        <v>66</v>
      </c>
      <c r="X55" s="300"/>
      <c r="Y55" s="300"/>
      <c r="Z55" s="38"/>
      <c r="AA55" s="299" t="s">
        <v>66</v>
      </c>
      <c r="AB55" s="300"/>
      <c r="AC55" s="300"/>
      <c r="AD55" s="38"/>
      <c r="AE55" s="299" t="s">
        <v>66</v>
      </c>
      <c r="AF55" s="300"/>
      <c r="AG55" s="300"/>
      <c r="AH55" s="38"/>
      <c r="AI55" s="299" t="s">
        <v>66</v>
      </c>
      <c r="AJ55" s="300"/>
      <c r="AK55" s="300"/>
      <c r="AL55" s="38"/>
      <c r="AM55" s="299" t="s">
        <v>66</v>
      </c>
      <c r="AN55" s="300"/>
      <c r="AO55" s="300"/>
    </row>
    <row r="56" spans="1:41">
      <c r="A56" s="330"/>
      <c r="B56" s="92" t="s">
        <v>68</v>
      </c>
      <c r="C56" s="299" t="s">
        <v>66</v>
      </c>
      <c r="D56" s="300"/>
      <c r="E56" s="300"/>
      <c r="F56" s="37"/>
      <c r="G56" s="299" t="s">
        <v>66</v>
      </c>
      <c r="H56" s="300"/>
      <c r="I56" s="300"/>
      <c r="J56" s="38"/>
      <c r="K56" s="299" t="s">
        <v>66</v>
      </c>
      <c r="L56" s="300"/>
      <c r="M56" s="300"/>
      <c r="N56" s="38"/>
      <c r="O56" s="299" t="s">
        <v>66</v>
      </c>
      <c r="P56" s="300"/>
      <c r="Q56" s="300"/>
      <c r="R56" s="38"/>
      <c r="S56" s="299" t="s">
        <v>66</v>
      </c>
      <c r="T56" s="300"/>
      <c r="U56" s="300"/>
      <c r="V56" s="38"/>
      <c r="W56" s="299" t="s">
        <v>66</v>
      </c>
      <c r="X56" s="300"/>
      <c r="Y56" s="300"/>
      <c r="Z56" s="38"/>
      <c r="AA56" s="299" t="s">
        <v>66</v>
      </c>
      <c r="AB56" s="300"/>
      <c r="AC56" s="300"/>
      <c r="AD56" s="38"/>
      <c r="AE56" s="299" t="s">
        <v>66</v>
      </c>
      <c r="AF56" s="300"/>
      <c r="AG56" s="300"/>
      <c r="AH56" s="38"/>
      <c r="AI56" s="299" t="s">
        <v>66</v>
      </c>
      <c r="AJ56" s="300"/>
      <c r="AK56" s="300"/>
      <c r="AL56" s="38"/>
      <c r="AM56" s="299" t="s">
        <v>66</v>
      </c>
      <c r="AN56" s="300"/>
      <c r="AO56" s="300"/>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3"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3"/>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3"/>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1"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1"/>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1"/>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1"/>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1"/>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1"/>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1"/>
      <c r="B67" s="39" t="s">
        <v>77</v>
      </c>
      <c r="C67" s="292" t="s">
        <v>78</v>
      </c>
      <c r="D67" s="292"/>
      <c r="E67" s="292"/>
      <c r="F67" s="37"/>
      <c r="G67" s="292" t="s">
        <v>78</v>
      </c>
      <c r="H67" s="292"/>
      <c r="I67" s="292"/>
      <c r="J67" s="38"/>
      <c r="K67" s="292" t="s">
        <v>78</v>
      </c>
      <c r="L67" s="292"/>
      <c r="M67" s="292"/>
      <c r="N67" s="38"/>
      <c r="O67" s="292" t="s">
        <v>78</v>
      </c>
      <c r="P67" s="292"/>
      <c r="Q67" s="292"/>
      <c r="R67" s="38"/>
      <c r="S67" s="292" t="s">
        <v>78</v>
      </c>
      <c r="T67" s="292"/>
      <c r="U67" s="292"/>
      <c r="V67" s="38"/>
      <c r="W67" s="292" t="s">
        <v>78</v>
      </c>
      <c r="X67" s="292"/>
      <c r="Y67" s="292"/>
      <c r="Z67" s="38"/>
      <c r="AA67" s="292" t="s">
        <v>78</v>
      </c>
      <c r="AB67" s="292"/>
      <c r="AC67" s="292"/>
      <c r="AD67" s="38"/>
      <c r="AE67" s="292" t="s">
        <v>78</v>
      </c>
      <c r="AF67" s="292"/>
      <c r="AG67" s="292"/>
      <c r="AH67" s="38"/>
      <c r="AI67" s="292" t="s">
        <v>78</v>
      </c>
      <c r="AJ67" s="292"/>
      <c r="AK67" s="292"/>
      <c r="AL67" s="38"/>
      <c r="AM67" s="292" t="s">
        <v>78</v>
      </c>
      <c r="AN67" s="292"/>
      <c r="AO67" s="292"/>
    </row>
    <row r="68" spans="1:41">
      <c r="A68" s="331"/>
      <c r="B68" s="293"/>
      <c r="C68" s="292"/>
      <c r="D68" s="292"/>
      <c r="E68" s="292"/>
      <c r="F68" s="37"/>
      <c r="G68" s="292"/>
      <c r="H68" s="292"/>
      <c r="I68" s="292"/>
      <c r="J68" s="38"/>
      <c r="K68" s="292"/>
      <c r="L68" s="292"/>
      <c r="M68" s="292"/>
      <c r="N68" s="38"/>
      <c r="O68" s="292"/>
      <c r="P68" s="292"/>
      <c r="Q68" s="292"/>
      <c r="R68" s="38"/>
      <c r="S68" s="292"/>
      <c r="T68" s="292"/>
      <c r="U68" s="292"/>
      <c r="V68" s="38"/>
      <c r="W68" s="292"/>
      <c r="X68" s="292"/>
      <c r="Y68" s="292"/>
      <c r="Z68" s="38"/>
      <c r="AA68" s="292"/>
      <c r="AB68" s="292"/>
      <c r="AC68" s="292"/>
      <c r="AD68" s="38"/>
      <c r="AE68" s="292"/>
      <c r="AF68" s="292"/>
      <c r="AG68" s="292"/>
      <c r="AH68" s="38"/>
      <c r="AI68" s="292"/>
      <c r="AJ68" s="292"/>
      <c r="AK68" s="292"/>
      <c r="AL68" s="38"/>
      <c r="AM68" s="292"/>
      <c r="AN68" s="292"/>
      <c r="AO68" s="292"/>
    </row>
    <row r="69" spans="1:41">
      <c r="A69" s="331"/>
      <c r="B69" s="294"/>
      <c r="C69" s="292"/>
      <c r="D69" s="292"/>
      <c r="E69" s="292"/>
      <c r="F69" s="37"/>
      <c r="G69" s="292"/>
      <c r="H69" s="292"/>
      <c r="I69" s="292"/>
      <c r="J69" s="38"/>
      <c r="K69" s="292"/>
      <c r="L69" s="292"/>
      <c r="M69" s="292"/>
      <c r="N69" s="38"/>
      <c r="O69" s="292"/>
      <c r="P69" s="292"/>
      <c r="Q69" s="292"/>
      <c r="R69" s="38"/>
      <c r="S69" s="292"/>
      <c r="T69" s="292"/>
      <c r="U69" s="292"/>
      <c r="V69" s="38"/>
      <c r="W69" s="292"/>
      <c r="X69" s="292"/>
      <c r="Y69" s="292"/>
      <c r="Z69" s="38"/>
      <c r="AA69" s="292"/>
      <c r="AB69" s="292"/>
      <c r="AC69" s="292"/>
      <c r="AD69" s="38"/>
      <c r="AE69" s="292"/>
      <c r="AF69" s="292"/>
      <c r="AG69" s="292"/>
      <c r="AH69" s="38"/>
      <c r="AI69" s="292"/>
      <c r="AJ69" s="292"/>
      <c r="AK69" s="292"/>
      <c r="AL69" s="38"/>
      <c r="AM69" s="292"/>
      <c r="AN69" s="292"/>
      <c r="AO69" s="292"/>
    </row>
    <row r="70" spans="1:41">
      <c r="A70" s="331"/>
      <c r="B70" s="294"/>
      <c r="C70" s="292"/>
      <c r="D70" s="292"/>
      <c r="E70" s="292"/>
      <c r="F70" s="37"/>
      <c r="G70" s="292"/>
      <c r="H70" s="292"/>
      <c r="I70" s="292"/>
      <c r="J70" s="38"/>
      <c r="K70" s="292"/>
      <c r="L70" s="292"/>
      <c r="M70" s="292"/>
      <c r="N70" s="38"/>
      <c r="O70" s="292"/>
      <c r="P70" s="292"/>
      <c r="Q70" s="292"/>
      <c r="R70" s="38"/>
      <c r="S70" s="292"/>
      <c r="T70" s="292"/>
      <c r="U70" s="292"/>
      <c r="V70" s="38"/>
      <c r="W70" s="292"/>
      <c r="X70" s="292"/>
      <c r="Y70" s="292"/>
      <c r="Z70" s="38"/>
      <c r="AA70" s="292"/>
      <c r="AB70" s="292"/>
      <c r="AC70" s="292"/>
      <c r="AD70" s="38"/>
      <c r="AE70" s="292"/>
      <c r="AF70" s="292"/>
      <c r="AG70" s="292"/>
      <c r="AH70" s="38"/>
      <c r="AI70" s="292"/>
      <c r="AJ70" s="292"/>
      <c r="AK70" s="292"/>
      <c r="AL70" s="38"/>
      <c r="AM70" s="292"/>
      <c r="AN70" s="292"/>
      <c r="AO70" s="292"/>
    </row>
    <row r="71" spans="1:41">
      <c r="A71" s="331"/>
      <c r="B71" s="294"/>
      <c r="C71" s="292"/>
      <c r="D71" s="292"/>
      <c r="E71" s="292"/>
      <c r="F71" s="37"/>
      <c r="G71" s="292"/>
      <c r="H71" s="292"/>
      <c r="I71" s="292"/>
      <c r="J71" s="38"/>
      <c r="K71" s="292"/>
      <c r="L71" s="292"/>
      <c r="M71" s="292"/>
      <c r="N71" s="38"/>
      <c r="O71" s="292"/>
      <c r="P71" s="292"/>
      <c r="Q71" s="292"/>
      <c r="R71" s="38"/>
      <c r="S71" s="292"/>
      <c r="T71" s="292"/>
      <c r="U71" s="292"/>
      <c r="V71" s="38"/>
      <c r="W71" s="292"/>
      <c r="X71" s="292"/>
      <c r="Y71" s="292"/>
      <c r="Z71" s="38"/>
      <c r="AA71" s="292"/>
      <c r="AB71" s="292"/>
      <c r="AC71" s="292"/>
      <c r="AD71" s="38"/>
      <c r="AE71" s="292"/>
      <c r="AF71" s="292"/>
      <c r="AG71" s="292"/>
      <c r="AH71" s="38"/>
      <c r="AI71" s="292"/>
      <c r="AJ71" s="292"/>
      <c r="AK71" s="292"/>
      <c r="AL71" s="38"/>
      <c r="AM71" s="292"/>
      <c r="AN71" s="292"/>
      <c r="AO71" s="292"/>
    </row>
    <row r="72" spans="1:41">
      <c r="A72" s="331"/>
      <c r="B72" s="294"/>
      <c r="C72" s="292"/>
      <c r="D72" s="292"/>
      <c r="E72" s="292"/>
      <c r="F72" s="37"/>
      <c r="G72" s="292"/>
      <c r="H72" s="292"/>
      <c r="I72" s="292"/>
      <c r="J72" s="38"/>
      <c r="K72" s="292"/>
      <c r="L72" s="292"/>
      <c r="M72" s="292"/>
      <c r="N72" s="38"/>
      <c r="O72" s="292"/>
      <c r="P72" s="292"/>
      <c r="Q72" s="292"/>
      <c r="R72" s="38"/>
      <c r="S72" s="292"/>
      <c r="T72" s="292"/>
      <c r="U72" s="292"/>
      <c r="V72" s="38"/>
      <c r="W72" s="292"/>
      <c r="X72" s="292"/>
      <c r="Y72" s="292"/>
      <c r="Z72" s="38"/>
      <c r="AA72" s="292"/>
      <c r="AB72" s="292"/>
      <c r="AC72" s="292"/>
      <c r="AD72" s="38"/>
      <c r="AE72" s="292"/>
      <c r="AF72" s="292"/>
      <c r="AG72" s="292"/>
      <c r="AH72" s="38"/>
      <c r="AI72" s="292"/>
      <c r="AJ72" s="292"/>
      <c r="AK72" s="292"/>
      <c r="AL72" s="38"/>
      <c r="AM72" s="292"/>
      <c r="AN72" s="292"/>
      <c r="AO72" s="292"/>
    </row>
    <row r="73" spans="1:41">
      <c r="A73" s="331"/>
      <c r="B73" s="295"/>
      <c r="C73" s="292"/>
      <c r="D73" s="292"/>
      <c r="E73" s="292"/>
      <c r="F73" s="37"/>
      <c r="G73" s="292"/>
      <c r="H73" s="292"/>
      <c r="I73" s="292"/>
      <c r="J73" s="38"/>
      <c r="K73" s="292"/>
      <c r="L73" s="292"/>
      <c r="M73" s="292"/>
      <c r="N73" s="38"/>
      <c r="O73" s="292"/>
      <c r="P73" s="292"/>
      <c r="Q73" s="292"/>
      <c r="R73" s="38"/>
      <c r="S73" s="292"/>
      <c r="T73" s="292"/>
      <c r="U73" s="292"/>
      <c r="V73" s="38"/>
      <c r="W73" s="292"/>
      <c r="X73" s="292"/>
      <c r="Y73" s="292"/>
      <c r="Z73" s="38"/>
      <c r="AA73" s="292"/>
      <c r="AB73" s="292"/>
      <c r="AC73" s="292"/>
      <c r="AD73" s="38"/>
      <c r="AE73" s="292"/>
      <c r="AF73" s="292"/>
      <c r="AG73" s="292"/>
      <c r="AH73" s="38"/>
      <c r="AI73" s="292"/>
      <c r="AJ73" s="292"/>
      <c r="AK73" s="292"/>
      <c r="AL73" s="38"/>
      <c r="AM73" s="292"/>
      <c r="AN73" s="292"/>
      <c r="AO73" s="292"/>
    </row>
    <row r="74" spans="1:41">
      <c r="A74" s="331"/>
    </row>
    <row r="75" spans="1:41">
      <c r="A75" s="331"/>
    </row>
    <row r="76" spans="1:41">
      <c r="A76" s="331"/>
    </row>
    <row r="77" spans="1:41">
      <c r="A77" s="331"/>
    </row>
    <row r="78" spans="1:41">
      <c r="A78" s="331"/>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3.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md l</cp:lastModifiedBy>
  <cp:revision/>
  <dcterms:created xsi:type="dcterms:W3CDTF">2020-07-30T17:29:20Z</dcterms:created>
  <dcterms:modified xsi:type="dcterms:W3CDTF">2024-03-19T03:25:39Z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