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My Drive\1_CCS_2081_82_24_25\1_PoA Verficiation Carbon Check\2_PoA_CC_CP2_Round 1 Feedback Upload\CPA 1-5\CPA 1\Supporting Document\"/>
    </mc:Choice>
  </mc:AlternateContent>
  <bookViews>
    <workbookView xWindow="2340" yWindow="500" windowWidth="31120" windowHeight="19060" tabRatio="602" activeTab="9"/>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 r:id="rId13"/>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 i="12" l="1"/>
  <c r="K42" i="11" l="1"/>
  <c r="K39" i="11"/>
  <c r="K36" i="11"/>
  <c r="K35" i="11"/>
  <c r="G42" i="11"/>
  <c r="G39" i="11"/>
  <c r="G36" i="11"/>
  <c r="G35" i="11"/>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63" i="12"/>
  <c r="B62" i="12"/>
  <c r="B61" i="12"/>
  <c r="B60" i="12"/>
  <c r="B59" i="12"/>
  <c r="B58" i="12"/>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E58" i="11"/>
  <c r="B58" i="11"/>
  <c r="B36" i="11"/>
  <c r="B27" i="11"/>
  <c r="AD27" i="11"/>
  <c r="Z26" i="11"/>
  <c r="N26" i="11"/>
  <c r="J26" i="11"/>
  <c r="B26" i="11"/>
  <c r="V24" i="11"/>
  <c r="R24" i="11"/>
  <c r="B24" i="11"/>
  <c r="N24" i="11"/>
  <c r="AD23" i="11"/>
  <c r="Z23" i="11"/>
  <c r="J23" i="11"/>
  <c r="B23" i="11"/>
  <c r="V23" i="11"/>
  <c r="C50" i="11" a="1"/>
  <c r="C50" i="11"/>
  <c r="N136" i="6"/>
  <c r="F27" i="11"/>
  <c r="AL27" i="11"/>
  <c r="AH23" i="11"/>
  <c r="Z24" i="11"/>
  <c r="R26" i="11"/>
  <c r="J27" i="11"/>
  <c r="F23" i="11"/>
  <c r="AL23" i="11"/>
  <c r="AD24" i="11"/>
  <c r="V26" i="11"/>
  <c r="N27" i="11"/>
  <c r="N23" i="11"/>
  <c r="F24" i="11"/>
  <c r="AL24" i="11"/>
  <c r="AD26" i="11"/>
  <c r="AE50" i="11" a="1"/>
  <c r="AE50" i="11"/>
  <c r="V27" i="11"/>
  <c r="AH27" i="11"/>
  <c r="AH24" i="11"/>
  <c r="R27" i="11"/>
  <c r="R23" i="11"/>
  <c r="J24" i="11"/>
  <c r="AH26" i="11"/>
  <c r="Z27" i="11"/>
  <c r="AA50" i="11" a="1"/>
  <c r="AA50" i="11"/>
  <c r="F26"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O50" i="11" a="1"/>
  <c r="K50" i="11" a="1"/>
  <c r="G50" i="11" a="1"/>
  <c r="O50" i="11" l="1"/>
  <c r="K50" i="11"/>
  <c r="G50" i="11"/>
  <c r="AE30" i="12" a="1"/>
  <c r="AE30" i="12" s="1"/>
  <c r="AE33" i="12" s="1"/>
  <c r="S30" i="11" a="1"/>
  <c r="S30" i="11" s="1"/>
  <c r="C39" i="12"/>
  <c r="AI30" i="12" a="1"/>
  <c r="AI30" i="12" s="1"/>
  <c r="W30" i="5" a="1"/>
  <c r="W30" i="5" s="1"/>
  <c r="W38" i="5" s="1"/>
  <c r="AE30" i="5" a="1"/>
  <c r="AE30" i="5" s="1"/>
  <c r="AE37" i="5" s="1"/>
  <c r="W30" i="11" a="1"/>
  <c r="W30" i="11" s="1"/>
  <c r="W38" i="11" s="1"/>
  <c r="AM30" i="12" a="1"/>
  <c r="AM30" i="12" s="1"/>
  <c r="AA30" i="11" a="1"/>
  <c r="AA30" i="11" s="1"/>
  <c r="G30" i="5" a="1"/>
  <c r="G30" i="5" s="1"/>
  <c r="G39" i="5" s="1"/>
  <c r="AI30" i="5" a="1"/>
  <c r="AI30" i="5" s="1"/>
  <c r="AE30" i="11" a="1"/>
  <c r="AE30" i="11" s="1"/>
  <c r="AE32" i="11" s="1"/>
  <c r="O30" i="12" a="1"/>
  <c r="O30" i="12" s="1"/>
  <c r="O32" i="12" s="1"/>
  <c r="O30" i="5" a="1"/>
  <c r="O30" i="5" s="1"/>
  <c r="AA30" i="5" a="1"/>
  <c r="AA30" i="5" s="1"/>
  <c r="AA41" i="5" s="1"/>
  <c r="C39" i="11"/>
  <c r="AI30" i="11" a="1"/>
  <c r="AI30" i="11" s="1"/>
  <c r="AI39" i="11" s="1"/>
  <c r="S30" i="12" a="1"/>
  <c r="S30" i="12" s="1"/>
  <c r="S31" i="12" s="1"/>
  <c r="AA30" i="12" a="1"/>
  <c r="AA30" i="12" s="1"/>
  <c r="AA42" i="12" s="1"/>
  <c r="AM30" i="5" a="1"/>
  <c r="AM30" i="5" s="1"/>
  <c r="AM41" i="5"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C37" i="11"/>
  <c r="C38" i="11"/>
  <c r="C40" i="11"/>
  <c r="C41" i="11"/>
  <c r="AC90" i="8"/>
  <c r="AD90" i="8"/>
  <c r="AE90" i="8"/>
  <c r="AA35" i="5"/>
  <c r="K38" i="5"/>
  <c r="K35" i="5"/>
  <c r="K33" i="5"/>
  <c r="K37" i="5"/>
  <c r="K42" i="5"/>
  <c r="K32" i="5"/>
  <c r="K36" i="5"/>
  <c r="K40" i="5"/>
  <c r="K31" i="5"/>
  <c r="C42" i="11"/>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AM31" i="11"/>
  <c r="AM36" i="11"/>
  <c r="AM38" i="11"/>
  <c r="AM35" i="11"/>
  <c r="AM40" i="11"/>
  <c r="AD263" i="8"/>
  <c r="AC263" i="8"/>
  <c r="AF263" i="8"/>
  <c r="AD247" i="8"/>
  <c r="AC247" i="8"/>
  <c r="AC241" i="8"/>
  <c r="AD241" i="8"/>
  <c r="AC78" i="8"/>
  <c r="C34" i="5"/>
  <c r="AM37" i="11"/>
  <c r="AA35" i="11"/>
  <c r="AA33" i="11"/>
  <c r="AA42" i="11"/>
  <c r="AA39" i="11"/>
  <c r="S40" i="5"/>
  <c r="S33" i="5"/>
  <c r="S32" i="5"/>
  <c r="S35" i="5"/>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O30" i="11" a="1"/>
  <c r="O30" i="11" l="1"/>
  <c r="G36" i="12"/>
  <c r="C38" i="12"/>
  <c r="C41" i="12"/>
  <c r="C36" i="12"/>
  <c r="C42" i="12"/>
  <c r="C37" i="12"/>
  <c r="C40"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7" i="12"/>
  <c r="G39" i="12"/>
  <c r="G42" i="12"/>
  <c r="AF343" i="8"/>
  <c r="AF187" i="8"/>
  <c r="AC115" i="8"/>
  <c r="AD102" i="8"/>
  <c r="AD93" i="8"/>
  <c r="AF116" i="8"/>
  <c r="AD152" i="8"/>
  <c r="AD343" i="8"/>
  <c r="AC343" i="8"/>
  <c r="AE340" i="8"/>
  <c r="G35" i="12"/>
  <c r="S35" i="12"/>
  <c r="G40" i="12"/>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AM50" i="12" a="1"/>
  <c r="AM50" i="12" s="1"/>
  <c r="W50" i="12" a="1"/>
  <c r="W50" i="12" s="1"/>
  <c r="S50" i="12" a="1"/>
  <c r="S50" i="12" s="1"/>
  <c r="G50" i="12" a="1"/>
  <c r="O39" i="11" l="1"/>
  <c r="O40" i="11"/>
  <c r="O37" i="11"/>
  <c r="O42" i="11"/>
  <c r="O38" i="11"/>
  <c r="O32" i="11"/>
  <c r="O31" i="11"/>
  <c r="O35" i="11"/>
  <c r="O41" i="11"/>
  <c r="O33" i="11"/>
  <c r="O36" i="11"/>
  <c r="O34" i="11"/>
  <c r="K38" i="12"/>
  <c r="K42" i="12"/>
  <c r="K41" i="12"/>
  <c r="K37" i="12"/>
  <c r="K35" i="12"/>
  <c r="K39" i="12"/>
  <c r="K36" i="12"/>
  <c r="G50" i="12"/>
  <c r="BC53" i="8"/>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<sst xmlns="http://schemas.openxmlformats.org/spreadsheetml/2006/main" count="3764" uniqueCount="1403">
  <si>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</si>
  <si>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</si>
  <si>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</si>
  <si>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</si>
  <si>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</si>
  <si>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</si>
  <si>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</si>
  <si>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</si>
  <si>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</si>
  <si>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</si>
  <si>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</si>
  <si>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</si>
  <si>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</si>
  <si>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</si>
  <si>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</si>
  <si>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</si>
  <si>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</si>
  <si>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</si>
  <si>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</si>
  <si>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</si>
  <si>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</si>
  <si>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</si>
  <si>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</si>
  <si>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</si>
  <si>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</si>
  <si>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</si>
  <si>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</si>
  <si>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</si>
  <si>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</si>
  <si>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</si>
  <si>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</si>
  <si>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</si>
  <si>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</si>
  <si>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</si>
  <si>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</si>
  <si>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</si>
  <si>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</si>
  <si>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</si>
  <si>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</si>
  <si>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</si>
  <si>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</si>
  <si>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</si>
  <si>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</si>
  <si>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</si>
  <si>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</si>
  <si>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</si>
  <si>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</si>
  <si>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</si>
  <si>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</si>
  <si>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</si>
  <si>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</si>
  <si>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</si>
  <si>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</si>
  <si>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</si>
  <si>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</si>
  <si>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</si>
  <si>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</si>
  <si>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</si>
  <si>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</si>
  <si>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</si>
  <si>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</si>
  <si>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</si>
  <si>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</si>
  <si>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</si>
  <si>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</si>
  <si>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</si>
  <si>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</si>
  <si>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</si>
  <si>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</si>
  <si>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</si>
  <si>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</si>
  <si>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</si>
  <si>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</si>
  <si>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</si>
  <si>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</si>
  <si>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</si>
  <si>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</si>
  <si>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</si>
  <si>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</si>
  <si>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</si>
  <si>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</si>
  <si>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</si>
  <si>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</si>
  <si>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</si>
  <si>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</si>
  <si>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</si>
  <si>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</si>
  <si>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</si>
  <si>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</si>
  <si>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</si>
  <si>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</si>
  <si>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</si>
  <si>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</si>
  <si>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</si>
  <si>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</si>
  <si>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</si>
  <si>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</si>
  <si>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</si>
  <si>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</si>
  <si>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</si>
  <si>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</si>
  <si>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</si>
  <si>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</si>
  <si>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</si>
  <si>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</si>
  <si>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</si>
  <si>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</si>
  <si>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</si>
  <si>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</si>
  <si>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</si>
  <si>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</si>
  <si>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</si>
  <si>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</si>
  <si>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</si>
  <si>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</si>
  <si>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</si>
  <si>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</si>
  <si>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</si>
  <si>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</si>
  <si>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</si>
  <si>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</si>
  <si>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</si>
  <si>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</si>
  <si>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</si>
  <si>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</si>
  <si>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</si>
  <si>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</si>
  <si>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</si>
  <si>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</si>
  <si>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</si>
  <si>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</si>
  <si>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</si>
  <si>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</si>
  <si>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</si>
  <si>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</si>
  <si>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</si>
  <si>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</si>
  <si>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</si>
  <si>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</si>
  <si>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</si>
  <si>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</si>
  <si>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</si>
  <si>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</si>
  <si>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</si>
  <si>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</si>
  <si>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</si>
  <si>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</si>
  <si>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</si>
  <si>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</si>
  <si>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</si>
  <si>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</si>
  <si>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</si>
  <si>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</si>
  <si>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</si>
  <si>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</si>
  <si>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</si>
  <si>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</si>
  <si>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</si>
  <si>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</si>
  <si>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</si>
  <si>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</si>
  <si>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</si>
  <si>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</si>
  <si>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</si>
  <si>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</si>
  <si>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</si>
  <si>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</si>
  <si>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</si>
  <si>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</si>
  <si>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</si>
  <si>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</si>
  <si>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</si>
  <si>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</si>
  <si>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</si>
  <si>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</si>
  <si>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</si>
  <si>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</si>
  <si>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</si>
  <si>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</si>
  <si>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</si>
  <si>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</si>
  <si>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</si>
  <si>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</si>
  <si>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</si>
  <si>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</si>
  <si>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</si>
  <si>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</si>
  <si>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</si>
  <si>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</si>
  <si>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</si>
  <si>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</si>
  <si>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</si>
  <si>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</si>
  <si>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</si>
  <si>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</si>
  <si>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</si>
  <si>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</si>
  <si>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</si>
  <si>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</si>
  <si>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</si>
  <si>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</si>
  <si>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</si>
  <si>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</si>
  <si>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</si>
  <si>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</si>
  <si>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</si>
  <si>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</si>
  <si>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</si>
  <si>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</si>
  <si>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</si>
  <si>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</si>
  <si>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</si>
  <si>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</si>
  <si>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</si>
  <si>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</si>
  <si>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</si>
  <si>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</si>
  <si>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</si>
  <si>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</si>
  <si>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</si>
  <si>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</si>
  <si>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</si>
  <si>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</si>
  <si>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</si>
  <si>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</si>
  <si>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</si>
  <si>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</si>
  <si>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</si>
  <si>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</si>
  <si>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</si>
  <si>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</si>
  <si>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</si>
  <si>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</si>
  <si>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</si>
  <si>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</si>
  <si>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</si>
  <si>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</si>
  <si>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</si>
  <si>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</si>
  <si>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</si>
  <si>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</si>
  <si>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</si>
  <si>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</si>
  <si>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</si>
  <si>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</si>
  <si>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</si>
  <si>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</si>
  <si>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</si>
  <si>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</si>
  <si>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</si>
  <si>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</si>
  <si>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</si>
  <si>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</si>
  <si>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</si>
  <si>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</si>
  <si>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</si>
  <si>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</si>
  <si>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</si>
  <si>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</si>
  <si>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</si>
  <si>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</si>
  <si>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</si>
  <si>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</si>
  <si>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</si>
  <si>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</si>
  <si>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</si>
  <si>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</si>
  <si>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</si>
  <si>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</si>
  <si>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</si>
  <si>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</si>
  <si>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</si>
  <si>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</si>
  <si>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</si>
  <si>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</si>
  <si>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</si>
  <si>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</si>
  <si>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</si>
  <si>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</si>
  <si>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</si>
  <si>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</si>
  <si>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</si>
  <si>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</si>
  <si>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</si>
  <si>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</si>
  <si>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</si>
  <si>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</si>
  <si>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</si>
  <si>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</si>
  <si>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</si>
  <si>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</si>
  <si>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</si>
  <si>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</si>
  <si>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</si>
  <si>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</si>
  <si>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</si>
  <si>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</si>
  <si>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</si>
  <si>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</si>
  <si>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</si>
  <si>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</si>
  <si>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</si>
  <si>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</si>
  <si>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</si>
  <si>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</si>
  <si>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</si>
  <si>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</si>
  <si>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</si>
  <si>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</si>
  <si>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</si>
  <si>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</si>
  <si>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</si>
  <si>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</si>
  <si>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</si>
  <si>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</si>
  <si>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</si>
  <si>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</si>
  <si>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</si>
  <si>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</si>
  <si>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</si>
  <si>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</si>
  <si>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</si>
  <si>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</si>
  <si>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</si>
  <si>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</si>
  <si>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</si>
  <si>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</si>
  <si>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</si>
  <si>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</si>
  <si>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</si>
  <si>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</si>
  <si>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</si>
  <si>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</si>
  <si>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</si>
  <si>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</si>
  <si>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</si>
  <si>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</si>
  <si>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</si>
  <si>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</si>
  <si>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</si>
  <si>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</si>
  <si>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</si>
  <si>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</si>
  <si>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</si>
  <si>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</si>
  <si>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</si>
  <si>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</si>
  <si>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</si>
  <si>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</si>
  <si>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</si>
  <si>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</si>
  <si>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</si>
  <si>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</si>
  <si>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</si>
  <si>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</si>
  <si>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</si>
  <si>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</si>
  <si>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</si>
  <si>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</si>
  <si>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</si>
  <si>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</si>
  <si>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</si>
  <si>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</si>
  <si>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</si>
  <si>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</si>
  <si>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</si>
  <si>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</si>
  <si>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</si>
  <si>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</si>
  <si>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</si>
  <si>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</si>
  <si>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</si>
  <si>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</si>
  <si>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</si>
  <si>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</si>
  <si>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</si>
  <si>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</si>
  <si>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</si>
  <si>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</si>
  <si>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</si>
  <si>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</si>
  <si>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</si>
  <si>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</si>
  <si>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</si>
  <si>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</si>
  <si>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</si>
  <si>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</si>
  <si>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</si>
  <si>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</si>
  <si>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</si>
  <si>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</si>
  <si>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</si>
  <si>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</si>
  <si>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</si>
  <si>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</si>
  <si>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</si>
  <si>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</si>
  <si>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</si>
  <si>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</si>
  <si>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</si>
  <si>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</si>
  <si>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</si>
  <si>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</si>
  <si>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</si>
  <si>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</si>
  <si>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</si>
  <si>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</si>
  <si>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</si>
  <si>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</si>
  <si>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</si>
  <si>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</si>
  <si>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</si>
  <si>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</si>
  <si>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</si>
  <si>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</si>
  <si>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</si>
  <si>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</si>
  <si>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</si>
  <si>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</si>
  <si>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</si>
  <si>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</si>
  <si>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</si>
  <si>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</si>
  <si>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</si>
  <si>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</si>
  <si>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</si>
  <si>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</si>
  <si>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</si>
  <si>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</si>
  <si>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</si>
  <si>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</si>
  <si>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</si>
  <si>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</si>
  <si>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</si>
  <si>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</si>
  <si>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</si>
  <si>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</si>
  <si>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</si>
  <si>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</si>
  <si>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</si>
  <si>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</si>
  <si>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</si>
  <si>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</si>
  <si>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</si>
  <si>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</si>
  <si>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</si>
  <si>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</si>
  <si>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</si>
  <si>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</si>
  <si>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</si>
  <si>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</si>
  <si>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</si>
  <si>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</si>
  <si>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</si>
  <si>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</si>
  <si>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</si>
  <si>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</si>
  <si>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</si>
  <si>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</si>
  <si>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</si>
  <si>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</si>
  <si>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</si>
  <si>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</si>
  <si>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</si>
  <si>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</si>
  <si>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</si>
  <si>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</si>
  <si>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</si>
  <si>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</si>
  <si>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</si>
  <si>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</si>
  <si>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</si>
  <si>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</si>
  <si>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</si>
  <si>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</si>
  <si>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</si>
  <si>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</si>
  <si>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</si>
  <si>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</si>
  <si>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</si>
  <si>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</si>
  <si>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</si>
  <si>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</si>
  <si>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</si>
  <si>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</si>
  <si>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</si>
  <si>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</si>
  <si>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</si>
  <si>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</si>
  <si>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</si>
  <si>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</si>
  <si>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</si>
  <si>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</si>
  <si>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</si>
  <si>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</si>
  <si>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</si>
  <si>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</si>
  <si>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</si>
  <si>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</si>
  <si>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</si>
  <si>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</si>
  <si>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</si>
  <si>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</si>
  <si>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</si>
  <si>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</si>
  <si>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</si>
  <si>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</si>
  <si>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</si>
  <si>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</si>
  <si>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</si>
  <si>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</si>
  <si>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</si>
  <si>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</si>
  <si>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</si>
  <si>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</si>
  <si>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</si>
  <si>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</si>
  <si>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</si>
  <si>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</si>
  <si>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</si>
  <si>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</si>
  <si>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</si>
  <si>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</si>
  <si>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</si>
  <si>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</si>
  <si>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</si>
  <si>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</si>
  <si>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</si>
  <si>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</si>
  <si>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</si>
  <si>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</si>
  <si>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</si>
  <si>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</si>
  <si>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</si>
  <si>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</si>
  <si>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</si>
  <si>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</si>
  <si>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</si>
  <si>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</si>
  <si>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</si>
  <si>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</si>
  <si>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</si>
  <si>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</si>
  <si>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</si>
  <si>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</si>
  <si>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</si>
  <si>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</si>
  <si>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</si>
  <si>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</si>
  <si>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</si>
  <si>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</si>
  <si>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</si>
  <si>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</si>
  <si>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</si>
  <si>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</si>
  <si>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</si>
  <si>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</si>
  <si>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</si>
  <si>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</si>
  <si>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</si>
  <si>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</si>
  <si>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</si>
  <si>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</si>
  <si>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</si>
  <si>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</si>
  <si>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</si>
  <si>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</si>
  <si>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</si>
  <si>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</si>
  <si>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</si>
  <si>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</si>
  <si>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</si>
  <si>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</si>
  <si>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</si>
  <si>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</si>
  <si>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</si>
  <si>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</si>
  <si>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</si>
  <si>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</si>
  <si>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</si>
  <si>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</si>
  <si>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</si>
  <si>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</si>
  <si>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</si>
  <si>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</si>
  <si>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</si>
  <si>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</si>
  <si>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</si>
  <si>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</si>
  <si>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</si>
  <si>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</si>
  <si>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</si>
  <si>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</si>
  <si>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</si>
  <si>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</si>
  <si>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</si>
  <si>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</si>
  <si>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</si>
  <si>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</si>
  <si>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</si>
  <si>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</si>
  <si>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</si>
  <si>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</si>
  <si>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</si>
  <si>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</si>
  <si>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</si>
  <si>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</si>
  <si>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</si>
  <si>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</si>
  <si>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</si>
  <si>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</si>
  <si>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</si>
  <si>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</si>
  <si>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</si>
  <si>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</si>
  <si>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</si>
  <si>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</si>
  <si>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</si>
  <si>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</si>
  <si>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</si>
  <si>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</si>
  <si>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</si>
  <si>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</si>
  <si>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</si>
  <si>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</si>
  <si>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</si>
  <si>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</si>
  <si>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</si>
  <si>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</si>
  <si>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</si>
  <si>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</si>
  <si>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</si>
  <si>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</si>
  <si>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</si>
  <si>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</si>
  <si>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</si>
  <si>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</si>
  <si>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</si>
  <si>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</si>
  <si>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</si>
  <si>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</si>
  <si>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</si>
  <si>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</si>
  <si>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</si>
  <si>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</si>
  <si>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</si>
  <si>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</si>
  <si>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</si>
  <si>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</si>
  <si>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</si>
  <si>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</si>
  <si>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</si>
  <si>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</si>
  <si>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</si>
  <si>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</si>
  <si>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</si>
  <si>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</si>
  <si>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</si>
  <si>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</si>
  <si>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</si>
  <si>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</si>
  <si>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</si>
  <si>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</si>
  <si>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</si>
  <si>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</si>
  <si>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</si>
  <si>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</si>
  <si>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</si>
  <si>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</si>
  <si>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</si>
  <si>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</si>
  <si>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</si>
  <si>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</si>
  <si>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</si>
  <si>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</si>
  <si>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</si>
  <si>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</si>
  <si>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</si>
  <si>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</si>
  <si>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</si>
  <si>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</si>
  <si>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</si>
  <si>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</si>
  <si>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</si>
  <si>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</si>
  <si>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</si>
  <si>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</si>
  <si>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</si>
  <si>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</si>
  <si>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</si>
  <si>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</si>
  <si>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</si>
  <si>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</si>
  <si>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</si>
  <si>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</si>
  <si>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</si>
  <si>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</si>
  <si>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</si>
  <si>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</si>
  <si>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</si>
  <si>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</si>
  <si>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</si>
  <si>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</si>
  <si>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</si>
  <si>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</si>
  <si>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</si>
  <si>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</si>
  <si>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</si>
  <si>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</si>
  <si>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</si>
  <si>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</si>
  <si>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</si>
  <si>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</si>
  <si>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</si>
  <si>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</si>
  <si>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</si>
  <si>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</si>
  <si>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</si>
  <si>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</si>
  <si>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</si>
  <si>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</si>
  <si>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</si>
  <si>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</si>
  <si>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</si>
  <si>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</si>
  <si>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</si>
  <si>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</si>
  <si>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</si>
  <si>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</si>
  <si>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</si>
  <si>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</si>
  <si>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</si>
  <si>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</si>
  <si>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</si>
  <si>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</si>
  <si>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</si>
  <si>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</si>
  <si>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</si>
  <si>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</si>
  <si>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</si>
  <si>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</si>
  <si>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</si>
  <si>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</si>
  <si>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</si>
  <si>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</si>
  <si>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</si>
  <si>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</si>
  <si>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</si>
  <si>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</si>
  <si>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</si>
  <si>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</si>
  <si>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</si>
  <si>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</si>
  <si>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</si>
  <si>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</si>
  <si>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</si>
  <si>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</si>
  <si>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</si>
  <si>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</si>
  <si>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</si>
  <si>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</si>
  <si>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</si>
  <si>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</si>
  <si>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</si>
  <si>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</si>
  <si>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</si>
  <si>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</si>
  <si>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</si>
  <si>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</si>
  <si>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</si>
  <si>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</si>
  <si>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</si>
  <si>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</si>
  <si>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</si>
  <si>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</si>
  <si>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</si>
  <si>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</si>
  <si>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</si>
  <si>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</si>
  <si>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</si>
  <si>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</si>
  <si>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</si>
  <si>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</si>
  <si>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</si>
  <si>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</si>
  <si>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</si>
  <si>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</si>
  <si>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</si>
  <si>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</si>
  <si>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</si>
  <si>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</si>
  <si>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</si>
  <si>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</si>
  <si>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</si>
  <si>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</si>
  <si>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</si>
  <si>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</si>
  <si>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</si>
  <si>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</si>
  <si>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</si>
  <si>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</si>
  <si>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</si>
  <si>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</si>
  <si>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</si>
  <si>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</si>
  <si>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</si>
  <si>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</si>
  <si>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</si>
  <si>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</si>
  <si>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</si>
  <si>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</si>
  <si>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</si>
  <si>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</si>
  <si>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</si>
  <si>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</si>
  <si>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</si>
  <si>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</si>
  <si>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</si>
  <si>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</si>
  <si>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</si>
  <si>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</si>
  <si>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</si>
  <si>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</si>
  <si>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</si>
  <si>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</si>
  <si>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</si>
  <si>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</si>
  <si>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</si>
  <si>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</si>
  <si>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</si>
  <si>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</si>
  <si>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</si>
  <si>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</si>
  <si>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</si>
  <si>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</si>
  <si>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</si>
  <si>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</si>
  <si>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</si>
  <si>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</si>
  <si>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</si>
  <si>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</si>
  <si>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</si>
  <si>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</si>
  <si>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</si>
  <si>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</si>
  <si>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</si>
  <si>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</si>
  <si>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</si>
  <si>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</si>
  <si>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</si>
  <si>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</si>
  <si>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</si>
  <si>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</si>
  <si>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</si>
  <si>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</si>
  <si>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</si>
  <si>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</si>
  <si>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</si>
  <si>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</si>
  <si>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</si>
  <si>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</si>
  <si>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</si>
  <si>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</si>
  <si>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</si>
  <si>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</si>
  <si>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</si>
  <si>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</si>
  <si>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</si>
  <si>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</si>
  <si>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</si>
  <si>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</si>
  <si>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</si>
  <si>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</si>
  <si>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</si>
  <si>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</si>
  <si>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</si>
  <si>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</si>
  <si>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</si>
  <si>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</si>
  <si>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</si>
  <si>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</si>
  <si>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</si>
  <si>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</si>
  <si>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</si>
  <si>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</si>
  <si>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</si>
  <si>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</si>
  <si>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</si>
  <si>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</si>
  <si>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</si>
  <si>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</si>
  <si>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</si>
  <si>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</si>
  <si>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</si>
  <si>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</si>
  <si>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</si>
  <si>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</si>
  <si>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</si>
  <si>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</si>
  <si>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</si>
  <si>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</si>
  <si>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</si>
  <si>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</si>
  <si>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</si>
  <si>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</si>
  <si>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</si>
  <si>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</si>
  <si>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</si>
  <si>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</si>
  <si>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</si>
  <si>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</si>
  <si>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</si>
  <si>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</si>
  <si>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</si>
  <si>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</si>
  <si>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</si>
  <si>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</si>
  <si>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</si>
  <si>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</si>
  <si>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</si>
  <si>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</si>
  <si>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</si>
  <si>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</si>
  <si>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</si>
  <si>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</si>
  <si>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</si>
  <si>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</si>
  <si>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</si>
  <si>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</si>
  <si>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</si>
  <si>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</si>
  <si>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</si>
  <si>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</si>
  <si>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</si>
  <si>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</si>
  <si>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</si>
  <si>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</si>
  <si>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</si>
  <si>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</si>
  <si>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</si>
  <si>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</si>
  <si>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</si>
  <si>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</si>
  <si>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</si>
  <si>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</si>
  <si>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</si>
  <si>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</si>
  <si>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</si>
  <si>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</si>
  <si>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</si>
  <si>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</si>
  <si>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</si>
  <si>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</si>
  <si>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</si>
  <si>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</si>
  <si>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</si>
  <si>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</si>
  <si>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</si>
  <si>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</si>
  <si>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</si>
  <si>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</si>
  <si>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</si>
  <si>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</si>
  <si>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</si>
  <si>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</si>
  <si>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</si>
  <si>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</si>
  <si>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</si>
  <si>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</si>
  <si>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</si>
  <si>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</si>
  <si>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</si>
  <si>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</si>
  <si>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</si>
  <si>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</si>
  <si>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</si>
  <si>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</si>
  <si>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</si>
  <si>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</si>
  <si>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</si>
  <si>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</si>
  <si>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</si>
  <si>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</si>
  <si>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</si>
  <si>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</si>
  <si>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</si>
  <si>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</si>
  <si>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</si>
  <si>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</si>
  <si>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</si>
  <si>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</si>
  <si>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</si>
  <si>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</si>
  <si>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</si>
  <si>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</si>
  <si>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</si>
  <si>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</si>
  <si>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</si>
  <si>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</si>
  <si>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</si>
  <si>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</si>
  <si>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</si>
  <si>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</si>
  <si>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</si>
  <si>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</si>
  <si>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</si>
  <si>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</si>
  <si>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</si>
  <si>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</si>
  <si>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</si>
  <si>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</si>
  <si>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</si>
  <si>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</si>
  <si>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</si>
  <si>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</si>
  <si>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</si>
  <si>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</si>
  <si>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</si>
  <si>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</si>
  <si>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</si>
  <si>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</si>
  <si>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</si>
  <si>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</si>
  <si>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</si>
  <si>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</si>
  <si>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</si>
  <si>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</si>
  <si>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</si>
  <si>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</si>
  <si>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</si>
  <si>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</si>
  <si>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</si>
  <si>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</si>
  <si>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</si>
  <si>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</si>
  <si>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</si>
  <si>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</si>
  <si>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</si>
  <si>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</si>
  <si>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</si>
  <si>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</si>
  <si>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</si>
  <si>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</si>
  <si>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</si>
  <si>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</si>
  <si>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</si>
  <si>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</si>
  <si>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</si>
  <si>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</si>
  <si>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</si>
  <si>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</si>
  <si>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</si>
  <si>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</si>
  <si>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</si>
  <si>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</si>
  <si>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</si>
  <si>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</si>
  <si>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</si>
  <si>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</si>
  <si>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</si>
  <si>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</si>
  <si>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</si>
  <si>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</si>
  <si>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</si>
  <si>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</si>
  <si>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</si>
  <si>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</si>
  <si>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</si>
  <si>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</si>
  <si>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</si>
  <si>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</si>
  <si>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</si>
  <si>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</si>
  <si>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</si>
  <si>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</si>
  <si>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</si>
  <si>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</si>
  <si>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</si>
  <si>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</si>
  <si>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</si>
  <si>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</si>
  <si>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</si>
  <si>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</si>
  <si>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</si>
  <si>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</si>
  <si>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</si>
  <si>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</si>
  <si>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</si>
  <si>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</si>
  <si>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</si>
  <si>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</si>
  <si>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</si>
  <si>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</si>
  <si>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</si>
  <si>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</si>
  <si>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</si>
  <si>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</si>
  <si>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</si>
  <si>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</si>
  <si>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</si>
  <si>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</si>
  <si>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</si>
  <si>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</si>
  <si>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</si>
  <si>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</si>
  <si>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</si>
  <si>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</si>
  <si>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</si>
  <si>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</si>
  <si>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</si>
  <si>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</si>
  <si>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</si>
  <si>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</si>
  <si>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</si>
  <si>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</si>
  <si>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</si>
  <si>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</si>
  <si>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</si>
  <si>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</si>
  <si>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</si>
  <si>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</si>
  <si>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</si>
  <si>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</si>
  <si>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</si>
  <si>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</si>
  <si>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</si>
  <si>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</si>
  <si>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</si>
  <si>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</si>
  <si>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</si>
  <si>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</si>
  <si>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</si>
  <si>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</si>
  <si>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</si>
  <si>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</si>
  <si>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</si>
  <si>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</si>
  <si>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</si>
  <si>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</si>
  <si>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</si>
  <si>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</si>
  <si>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</si>
  <si>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</si>
  <si>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</si>
  <si>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</si>
  <si>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</si>
  <si>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</si>
  <si>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</si>
  <si>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</si>
  <si>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</si>
  <si>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</si>
  <si>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</si>
  <si>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</si>
  <si>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</si>
  <si>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</si>
  <si>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</si>
  <si>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</si>
  <si>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</si>
  <si>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</si>
  <si>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</si>
  <si>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</si>
  <si>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</si>
  <si>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</si>
  <si>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</si>
  <si>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</si>
  <si>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</si>
  <si>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</si>
  <si>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</si>
  <si>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</si>
  <si>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</si>
  <si>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</si>
  <si>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</si>
  <si>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</si>
  <si>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</si>
  <si>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</si>
  <si>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</si>
  <si>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</si>
  <si>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</si>
  <si>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</si>
  <si>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</si>
  <si>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</si>
  <si>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</si>
  <si>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</si>
  <si>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</si>
  <si>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</si>
  <si>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</si>
  <si>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</si>
  <si>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</si>
  <si>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</si>
  <si>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</si>
  <si>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</si>
  <si>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</si>
  <si>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</si>
  <si>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</si>
  <si>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</si>
  <si>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</si>
  <si>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</si>
  <si>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</si>
  <si>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</si>
  <si>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</si>
  <si>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</si>
  <si>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</si>
  <si>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</si>
  <si>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</si>
  <si>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</si>
  <si>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</si>
  <si>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</si>
  <si>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</si>
  <si>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</si>
  <si>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</si>
  <si>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</si>
  <si>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</si>
  <si>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</si>
  <si>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</si>
  <si>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</si>
  <si>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</si>
  <si>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</si>
  <si>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</si>
  <si>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</si>
  <si>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</si>
  <si>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</si>
  <si>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</si>
  <si>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</si>
  <si>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</si>
  <si>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</si>
  <si>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</si>
  <si>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</si>
  <si>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</si>
  <si>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</si>
  <si>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</si>
  <si>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</si>
  <si>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</si>
  <si>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</si>
  <si>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</si>
  <si>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</si>
  <si>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</si>
  <si>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</si>
  <si>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</si>
  <si>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</si>
  <si>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</si>
  <si>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</si>
  <si>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</si>
  <si>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</si>
  <si>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</si>
  <si>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</si>
  <si>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</si>
  <si>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</si>
  <si>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</si>
  <si>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</si>
  <si>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</si>
  <si>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</si>
  <si>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</si>
  <si>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</si>
  <si>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</si>
  <si>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</si>
  <si>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</si>
  <si>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</si>
  <si>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</si>
  <si>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</si>
  <si>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</si>
  <si>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</si>
  <si>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</si>
  <si>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</si>
  <si>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</si>
  <si>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</si>
  <si>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</si>
  <si>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</si>
  <si>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</si>
  <si>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</si>
  <si>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</si>
  <si>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</si>
  <si>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</si>
  <si>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</si>
  <si>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</si>
  <si>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</si>
  <si>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</si>
  <si>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</si>
  <si>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</si>
  <si>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</si>
  <si>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</si>
  <si>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</si>
  <si>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</si>
  <si>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</si>
  <si>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</si>
  <si>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</si>
  <si>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</si>
  <si>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</si>
  <si>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</si>
  <si>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</si>
  <si>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</si>
  <si>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</si>
  <si>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</si>
  <si>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</si>
  <si>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</si>
  <si>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</si>
  <si>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</si>
  <si>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</si>
  <si>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</si>
  <si>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</si>
  <si>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</si>
  <si>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</si>
  <si>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</si>
  <si>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</si>
  <si>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</si>
  <si>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</si>
  <si>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</si>
  <si>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</si>
  <si>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</si>
  <si>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</si>
  <si>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</si>
  <si>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</si>
  <si>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</si>
  <si>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</si>
  <si>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</si>
  <si>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</si>
  <si>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</si>
  <si>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</si>
  <si>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</si>
  <si>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</si>
  <si>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</si>
  <si>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</si>
  <si>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</si>
  <si>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</si>
  <si>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</si>
  <si>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</si>
  <si>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</si>
  <si>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</si>
  <si>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</si>
  <si>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</si>
  <si>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</si>
  <si>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</si>
  <si>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</si>
  <si>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</si>
  <si>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</si>
  <si>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</si>
  <si>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</si>
  <si>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</si>
  <si>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</si>
  <si>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</si>
  <si>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</si>
  <si>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</si>
  <si>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</si>
  <si>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</si>
  <si>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</si>
  <si>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</si>
  <si>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</si>
  <si>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</si>
  <si>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</si>
  <si>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</si>
  <si>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</si>
  <si>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</si>
  <si>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</si>
  <si>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</si>
  <si>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</si>
  <si>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</si>
  <si>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</si>
  <si>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</si>
  <si>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</si>
  <si>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</si>
  <si>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</si>
  <si>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</si>
  <si>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</si>
  <si>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</si>
  <si>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</si>
  <si>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</si>
  <si>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</si>
  <si>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</si>
  <si>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</si>
  <si>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</si>
  <si>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</si>
  <si>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</si>
  <si>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</si>
  <si>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</si>
  <si>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</si>
  <si>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</si>
  <si>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</si>
  <si>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</si>
  <si>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</si>
  <si>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</si>
  <si>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</si>
  <si>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</si>
  <si>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</si>
  <si>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</si>
  <si>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</si>
  <si>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</si>
  <si>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</si>
  <si>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</si>
  <si>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</si>
  <si>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 xml:space="preserve">3.9.1, 3.9.2, 3.9.3 </t>
  </si>
  <si>
    <t xml:space="preserve">1. Reduction in wood consumtion causing reduction of traditional cooking method, 2 Quantity of woody biomass that is substituted or displaced, 3. Reduction in indoor air pollution 4.Reduction in health problem, 4. Time saving for the cooking (reduce exposure to indoor air pollution) 5. Improved access to sanitation services, 6. reduction in use of chemical fertilizers  and use of bio-slurry </t>
  </si>
  <si>
    <t>Health &amp; Safety</t>
  </si>
  <si>
    <t>Ensure healthy lives and promote well-being for all at all ages</t>
  </si>
  <si>
    <t xml:space="preserve">By 2030, end preventable deaths of newborns and children under 5 years of age, with all countries aiming to reduce neonatal mortality to at least as low as 12 per 1,000 live births and under-5 mortality to at least as low as 25 per 1,000 live births, </t>
  </si>
  <si>
    <t>7.1.2</t>
  </si>
  <si>
    <t>1. Time saving due to project  for firewood collection, 2. Trainings to Masons</t>
  </si>
  <si>
    <t>Ensures access to affordable, reliable, sustainable and modern energy for all</t>
  </si>
  <si>
    <t xml:space="preserve">By 2030, ensure universal access to affordable, reliable and modern energy services 
• By 2030, increase substantially the share of renewable energy in the global energy mix 
• By 2030, double the global rate of improvement in energy efficiency
</t>
  </si>
  <si>
    <t xml:space="preserve"> Ensure healthy lives and promote well-being for all at all ages</t>
  </si>
  <si>
    <t>N/A</t>
  </si>
  <si>
    <t>31/12/2022</t>
  </si>
  <si>
    <t>CPA 1/ GS3109</t>
  </si>
  <si>
    <t>31/01/2025</t>
  </si>
  <si>
    <t>31/01/2020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</si>
</sst>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82">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rgb="FF4D4D4C"/>
      <name val="Calibri"/>
      <family val="2"/>
      <scheme val="minor"/>
    </font>
    <font>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43" fontId="81" fillId="0" borderId="0" applyFont="0" applyFill="0" applyBorder="0" applyAlignment="0" applyProtection="0"/>
  </cellStyleXfs>
  <cellXfs count="339">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80" fillId="0" borderId="0" xfId="0" applyNumberFormat="1" applyFont="1" applyAlignment="1">
      <alignment horizontal="justify" vertical="center"/>
    </xf>
    <xf numFmtId="0" fontId="80" fillId="0" borderId="0" xfId="0" applyFont="1"/>
    <xf numFmtId="43" fontId="19" fillId="0" borderId="1" xfId="4" applyFont="1" applyFill="1" applyBorder="1" applyAlignment="1">
      <alignment horizontal="center"/>
    </xf>
    <xf numFmtId="0" fontId="19" fillId="0" borderId="1" xfId="0" applyFont="1" applyFill="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5">
    <cellStyle name="Comma" xfId="4" builtinId="3"/>
    <cellStyle name="Hyperlink" xfId="2" builtinId="8"/>
    <cellStyle name="Normal" xfId="0" builtinId="0"/>
    <cellStyle name="Normal 2" xfId="1"/>
    <cellStyle name="Style 1" xfId="3"/>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aa-ET"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 xmlns:a16="http://schemas.microsoft.com/office/drawing/2014/main" id="{C8B135D2-D169-497B-AD1E-D2CA31042C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 xmlns:a16="http://schemas.microsoft.com/office/drawing/2014/main" id="{BC5AF72E-4C21-4B84-BC88-554854BD4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 xmlns:a16="http://schemas.microsoft.com/office/drawing/2014/main" id="{69E71FCD-7BC2-4801-85AC-50B4F645D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My%20Drive\1_CCS_22_23\1_KBS%20DoE%20CVs\22.1_GS_CPA%2011%20Inclusion\4_GS%20CPA%2011%20_Comment%20Shital\Refernces\CPA%206%20%20SDG%20Impact%20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s>
    <sheetDataSet>
      <sheetData sheetId="0"/>
      <sheetData sheetId="1"/>
      <sheetData sheetId="2"/>
      <sheetData sheetId="3"/>
      <sheetData sheetId="4">
        <row r="4">
          <cell r="J4" t="str">
            <v>GSDM-I7.2.1</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U4" t="str">
            <v>Electricity meters</v>
          </cell>
          <cell r="Y4" t="str">
            <v>NA</v>
          </cell>
        </row>
        <row r="5">
          <cell r="J5" t="str">
            <v>GSDM-I7.2.2</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Y5" t="str">
            <v>NA</v>
          </cell>
        </row>
        <row r="6">
          <cell r="J6" t="str">
            <v>GSDM-I7.2.3</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U6" t="str">
            <v>Electricity meters; or any other monitoring method allowed as GHGs quantification methodology applied</v>
          </cell>
          <cell r="Y6" t="str">
            <v>NA</v>
          </cell>
        </row>
        <row r="7">
          <cell r="J7" t="str">
            <v>GSDM-I7.1.1</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U7" t="str">
            <v>Direct measurement and or surveys following methodology requirements</v>
          </cell>
          <cell r="Y7" t="str">
            <v>NA</v>
          </cell>
        </row>
        <row r="8">
          <cell r="J8" t="str">
            <v>GSDM-I7.1.1</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U8" t="str">
            <v>Sales records &amp; project monitoring data</v>
          </cell>
          <cell r="Y8" t="str">
            <v>NA</v>
          </cell>
        </row>
        <row r="9">
          <cell r="J9" t="str">
            <v>GSDM-I13.2.1</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U9" t="str">
            <v>Calculation</v>
          </cell>
          <cell r="Y9" t="str">
            <v>Gold Standard approved SDG Impact Quantification methodologies are available at https://globalgoals.goldstandard.org/</v>
          </cell>
        </row>
        <row r="10">
          <cell r="J10" t="str">
            <v>GSDM-I13.2.2</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U10" t="str">
            <v>Calculation</v>
          </cell>
          <cell r="Y10" t="str">
            <v>Appendix D - Quantifying and Measuring Climate, Health, and Gender Co-Benefits from Clean Cooking Interventions : Methodologies Review</v>
          </cell>
        </row>
        <row r="11">
          <cell r="J11" t="str">
            <v>GSDM-I3.9.1</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v>
          </cell>
          <cell r="U11" t="str">
            <v>Measure indoor pollution in kitchens among a representative group of households participating in the project.</v>
          </cell>
          <cell r="Y11" t="str">
            <v>Indoor air quality guidelines: household fuel combustion
https://www.who.int/publications/i/item/9789241548878</v>
          </cell>
        </row>
        <row r="12">
          <cell r="J12" t="str">
            <v>GSDM-I15.1.1</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U12" t="str">
            <v>Direct measurement and or surveys following methodology requirements</v>
          </cell>
        </row>
        <row r="13">
          <cell r="J13" t="str">
            <v>GSDM-I115.2.1</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U13" t="str">
            <v>TBA</v>
          </cell>
        </row>
        <row r="14">
          <cell r="J14" t="str">
            <v>GSDM-I3.9.2</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U14" t="str">
            <v>Calculations</v>
          </cell>
        </row>
        <row r="15">
          <cell r="J15" t="str">
            <v>GSDM-I3.9.3</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U15" t="str">
            <v>Conduct a detailed (standardized) survey on the occurrence of respiratory diseases and eye infections among a representative group of households participating in the project.</v>
          </cell>
        </row>
        <row r="16">
          <cell r="J16" t="str">
            <v>GSDM-I8.5.1</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U16" t="str">
            <v>Either head count or Full Time Equivalent (FTE), with the chosen
approach stated and applied consistently
Use numbers as at the end of the reporting period, unless there has been a material change during the reporting period;</v>
          </cell>
          <cell r="Y16" t="str">
            <v>GRI 102: General Disclosures</v>
          </cell>
        </row>
        <row r="17">
          <cell r="J17" t="str">
            <v>GSDM-I8.5.2</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U17" t="str">
            <v>Head count
Use the number as at the reporting period.</v>
          </cell>
          <cell r="Y17" t="str">
            <v>https://iris.thegiin.org/metric/5.1/oi5858/</v>
          </cell>
        </row>
        <row r="18">
          <cell r="J18" t="str">
            <v>GSDM-I8.5.3</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U18" t="str">
            <v>As per "living wage" calculation methodology requirements</v>
          </cell>
          <cell r="Y18" t="str">
            <v>https://www.globallivingwage.org/resource-library/?fwp_resource_type=livingwage</v>
          </cell>
        </row>
        <row r="19">
          <cell r="J19" t="str">
            <v>GSDM-I1.1.1</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U19" t="str">
            <v>Conduct a survey to collect data on household expenditure among a representative group of households participating in the project.</v>
          </cell>
        </row>
        <row r="20">
          <cell r="J20" t="str">
            <v>GSDM-I5.4.1</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U20" t="str">
            <v>Sample surveys in representative households</v>
          </cell>
          <cell r="Y20" t="str">
            <v>The State of the Global Clean and Improved Cooking Sector, world bank 2015</v>
          </cell>
        </row>
        <row r="21">
          <cell r="J21" t="str">
            <v>GSDM-I7.3.1</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U21" t="str">
            <v xml:space="preserve">Calculation or direct measurement </v>
          </cell>
          <cell r="Y21" t="str">
            <v xml:space="preserve"> </v>
          </cell>
        </row>
        <row r="22">
          <cell r="J22" t="str">
            <v>GSDM-I5.1.1</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U22" t="str">
            <v>Calculation</v>
          </cell>
          <cell r="Y22" t="str">
            <v>IRIS, 2020. Gender Wage Equity (OI1855). v5.1. https://iris.thegiin.org/metric/5.1/oi1855/</v>
          </cell>
        </row>
        <row r="23">
          <cell r="J23" t="str">
            <v>GSDM-I5.5.1</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U23" t="str">
            <v>Head count of female employee
Use the number as at the reporting period.</v>
          </cell>
          <cell r="Y23" t="str">
            <v>IRIS, 2020. Full-time Employees: Female Managers (OI1571). v5.1.
https://iris.thegiin.org/metric/5.1/oi1571/</v>
          </cell>
        </row>
        <row r="24">
          <cell r="J24" t="str">
            <v>GSDM-I4.4.1</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U24" t="str">
            <v xml:space="preserve">Training count provided in the reporting period. </v>
          </cell>
          <cell r="Y24" t="str">
            <v>IRIS, 2020. Employees Trained (OI4229). v5.1.
https://iris.thegiin.org/metric/5.1/oi4229/</v>
          </cell>
        </row>
        <row r="25">
          <cell r="J25" t="str">
            <v>GSDM-I15.2.2</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U25" t="str">
            <v xml:space="preserve">Calculation as per applicable methodology </v>
          </cell>
          <cell r="Y25" t="str">
            <v>NA</v>
          </cell>
        </row>
        <row r="26">
          <cell r="J26" t="str">
            <v>GSDM-I15.2.3</v>
          </cell>
          <cell r="Q26" t="str">
            <v>Refers to area of land on which trees were planted during the reporting period.</v>
          </cell>
          <cell r="U26" t="str">
            <v xml:space="preserve">Measurement </v>
          </cell>
        </row>
        <row r="27">
          <cell r="J27" t="str">
            <v>GSDM-I15.4.1</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U27" t="str">
            <v xml:space="preserve">Measurement </v>
          </cell>
          <cell r="Y27" t="str">
            <v>https://iris.thegiin.org/metric/5.1/pi4127/
IRIS, 2020. Area of Trees Planted: Total (PI4127). v5.1.</v>
          </cell>
        </row>
        <row r="28">
          <cell r="J28" t="str">
            <v>GSDM-I15.8.1</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U28" t="str">
            <v xml:space="preserve">Measurement </v>
          </cell>
          <cell r="Y28" t="str">
            <v>IRIS, 2020. Area of Trees Planted: Native Species (PI3848). v5.1.
https://iris.thegiin.org/metric/5.1/pi3848/</v>
          </cell>
        </row>
        <row r="29">
          <cell r="J29" t="str">
            <v>GSDM-I15.5.1</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U29" t="str">
            <v>Calculation</v>
          </cell>
          <cell r="Y29" t="str">
            <v>IRIS, 2020. Number of Threatened Species (PI9151). v5.1.
https://iris.thegiin.org/metric/5.1/pi9151/</v>
          </cell>
        </row>
        <row r="30">
          <cell r="J30" t="str">
            <v>GSDM-I15.8.2</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Y30" t="str">
            <v xml:space="preserve"> </v>
          </cell>
        </row>
        <row r="31">
          <cell r="J31" t="str">
            <v>GSDM-I15.8.3</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U31" t="str">
            <v>Drone monitoring or Remote Sensing such as satellite images</v>
          </cell>
          <cell r="Y31" t="str">
            <v xml:space="preserve"> </v>
          </cell>
        </row>
        <row r="32">
          <cell r="J32" t="str">
            <v>GSDM-I15.5.2</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U32" t="str">
            <v>as per applicable methodology requirements</v>
          </cell>
          <cell r="Y32" t="str">
            <v>Adapted  IRIS, 2020. Land Directly Controlled: Sustainably Managed (OI6912). v5.1. https://iris.thegiin.org/metric/5.1/oi6912/</v>
          </cell>
        </row>
        <row r="33">
          <cell r="J33" t="str">
            <v>GSDM-I2.4.1</v>
          </cell>
          <cell r="Q33" t="str">
            <v xml:space="preserve">Refers to number of farmers reporting reduced crop or livestock losses as a result to improved technologies or practices being implemented as part of project activity. 
</v>
          </cell>
          <cell r="R33" t="str">
            <v>TBA</v>
          </cell>
          <cell r="U33" t="str">
            <v>Sample survey or other estimation method</v>
          </cell>
          <cell r="Y33" t="str">
            <v xml:space="preserve"> </v>
          </cell>
        </row>
        <row r="34">
          <cell r="J34" t="str">
            <v>GSDM-I2.4.2</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U34" t="str">
            <v xml:space="preserve">Project activity </v>
          </cell>
          <cell r="Y34" t="str">
            <v xml:space="preserve"> </v>
          </cell>
        </row>
        <row r="35">
          <cell r="J35" t="str">
            <v>GSDM-I2.4.3</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U35" t="str">
            <v>as per applicable methodology requirements</v>
          </cell>
          <cell r="Y35" t="str">
            <v>Adapted  IRIS, 2020. Land Directly Controlled: Sustainably Managed (OI6912). v5.1. https://iris.thegiin.org/metric/5.1/oi6912/</v>
          </cell>
        </row>
        <row r="36">
          <cell r="J36" t="str">
            <v>GSDM-I12.4.1</v>
          </cell>
          <cell r="Q36" t="str">
            <v xml:space="preserve">Refers to reduction in synthetic fertilizer consumption on land area under project during the reporting period. </v>
          </cell>
          <cell r="R36" t="str">
            <v xml:space="preserve"> </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Y36" t="str">
            <v>FAO, 2019. The International Code of Conduct for the Sustainable Use and Management of Fertilizers. Rome.</v>
          </cell>
        </row>
        <row r="37">
          <cell r="J37" t="str">
            <v>GSDM-I12.4.2</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Y37" t="str">
            <v>IRIS, 2020. Pesticide Use (OI9891). v5.1. https://iris.thegiin.org/metric/5.1/oi9891/</v>
          </cell>
        </row>
        <row r="38">
          <cell r="J38" t="str">
            <v>GSDM-I12.3.1</v>
          </cell>
          <cell r="Q38" t="str">
            <v>Refers to the crop/food loss due the practices implemented in the project activity</v>
          </cell>
          <cell r="R38" t="str">
            <v>TBA</v>
          </cell>
          <cell r="Y38" t="str">
            <v xml:space="preserve"> </v>
          </cell>
        </row>
        <row r="39">
          <cell r="J39" t="str">
            <v>GSDM-I2.4.4</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U39" t="str">
            <v xml:space="preserve"> [(framer 1 crop Yield )+(farmer 2 crop Yield )+… + (farmer N  crop Yield )] / [(N) for N number of farmers]</v>
          </cell>
          <cell r="Y39" t="str">
            <v>Tracking Results in Agriculture and Rural Development in Less-Than-Ideal Conditions : A Sourcebook of Indicators for Monitoring and Evaluation</v>
          </cell>
        </row>
        <row r="40">
          <cell r="J40" t="str">
            <v>GSDM-I2.4.5</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U40" t="str">
            <v xml:space="preserve">As per selected methods for measurement </v>
          </cell>
        </row>
        <row r="41">
          <cell r="J41" t="str">
            <v>GSDM-I8.5.4</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U41" t="str">
            <v xml:space="preserve">Calculation </v>
          </cell>
        </row>
        <row r="42">
          <cell r="J42" t="str">
            <v>GSDM-I8.9.1</v>
          </cell>
          <cell r="Q42" t="str">
            <v>Refer to the $ value paid towards local employment.</v>
          </cell>
          <cell r="R42" t="str">
            <v>project should report $ paid towards local employment
project should define the local employment</v>
          </cell>
          <cell r="U42" t="str">
            <v>as per the project defined methodology</v>
          </cell>
        </row>
        <row r="43">
          <cell r="J43" t="str">
            <v>GSDM-I2.3.1</v>
          </cell>
          <cell r="Q43" t="str">
            <v>TBA</v>
          </cell>
          <cell r="R43" t="str">
            <v>TBA</v>
          </cell>
          <cell r="Y43" t="str">
            <v xml:space="preserve"> </v>
          </cell>
        </row>
        <row r="44">
          <cell r="J44" t="str">
            <v>GSDM-I18.5.5</v>
          </cell>
          <cell r="Q44" t="str">
            <v>TBA</v>
          </cell>
          <cell r="R44" t="str">
            <v>TBA</v>
          </cell>
          <cell r="Y44" t="str">
            <v xml:space="preserve"> </v>
          </cell>
        </row>
        <row r="45">
          <cell r="J45" t="str">
            <v>GSDM-I4.4.2</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U45" t="str">
            <v xml:space="preserve">Training records </v>
          </cell>
          <cell r="Y45" t="str">
            <v xml:space="preserve"> </v>
          </cell>
        </row>
        <row r="46">
          <cell r="J46" t="str">
            <v>GSDM-I6.6.1</v>
          </cell>
          <cell r="Q46" t="str">
            <v>TBA</v>
          </cell>
          <cell r="R46" t="str">
            <v>TBA</v>
          </cell>
          <cell r="Y46" t="str">
            <v xml:space="preserve"> </v>
          </cell>
        </row>
        <row r="47">
          <cell r="J47" t="str">
            <v>GSDM-I6.4.1</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Y47" t="str">
            <v xml:space="preserve"> </v>
          </cell>
        </row>
        <row r="48">
          <cell r="J48" t="str">
            <v>GSDM-I6.4.2</v>
          </cell>
          <cell r="Q48" t="str">
            <v>Refers to the number of farmers adopted the project technology/ measure.</v>
          </cell>
          <cell r="R48" t="str">
            <v xml:space="preserve">Should report the number of farmers actively using the project technology /measures in the reporting period. </v>
          </cell>
          <cell r="U48" t="str">
            <v xml:space="preserve">Project surveys or sales records as applicable. </v>
          </cell>
          <cell r="Y48" t="str">
            <v xml:space="preserve"> </v>
          </cell>
        </row>
        <row r="49">
          <cell r="J49" t="str">
            <v>GSDM-I2.4.6</v>
          </cell>
          <cell r="Q49" t="str">
            <v xml:space="preserve">Refers to the change in SOC level due to Sustainable soil management practices implemented in the reporting period </v>
          </cell>
          <cell r="R49" t="str">
            <v xml:space="preserve">as per applicable methodology </v>
          </cell>
          <cell r="U49" t="str">
            <v xml:space="preserve">Field measurement or estimation approach as recommended by GHG quantification methodology </v>
          </cell>
          <cell r="Y49" t="str">
            <v>SOIL ORGANIC CARBON FRAMEWORK METHODOLOGY</v>
          </cell>
        </row>
        <row r="50">
          <cell r="J50" t="str">
            <v>GSDM-I6.4.3</v>
          </cell>
          <cell r="Q50" t="str">
            <v>TBA</v>
          </cell>
          <cell r="R50" t="str">
            <v>TBA</v>
          </cell>
          <cell r="Y50" t="str">
            <v xml:space="preserve"> </v>
          </cell>
        </row>
        <row r="51">
          <cell r="J51" t="str">
            <v>GSDM-I3.9.4</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U51" t="str">
            <v xml:space="preserve">Estimation </v>
          </cell>
          <cell r="Y51" t="str">
            <v xml:space="preserve"> </v>
          </cell>
        </row>
        <row r="52">
          <cell r="J52" t="str">
            <v>GSDM-I3.9.5</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U52" t="str">
            <v xml:space="preserve">Estimation </v>
          </cell>
          <cell r="Y52" t="str">
            <v xml:space="preserve"> </v>
          </cell>
        </row>
        <row r="53">
          <cell r="J53" t="str">
            <v>GSDM-I2.3.2</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Y53" t="str">
            <v xml:space="preserve"> </v>
          </cell>
        </row>
        <row r="54">
          <cell r="J54" t="str">
            <v>GSDM-I2.3.3</v>
          </cell>
          <cell r="Q54" t="str">
            <v xml:space="preserve">Refers to the number of farmers who are  activity following project technology /measures </v>
          </cell>
          <cell r="U54" t="str">
            <v xml:space="preserve"> </v>
          </cell>
          <cell r="Y54" t="str">
            <v xml:space="preserve"> </v>
          </cell>
        </row>
        <row r="55">
          <cell r="J55" t="str">
            <v>GSDM-I2.4.6</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Y55" t="str">
            <v xml:space="preserve"> </v>
          </cell>
        </row>
        <row r="56">
          <cell r="J56" t="str">
            <v>GSDM-I2.4.7</v>
          </cell>
          <cell r="R56" t="str">
            <v xml:space="preserve">Baseline may be zero. </v>
          </cell>
          <cell r="U56" t="str">
            <v xml:space="preserve"> </v>
          </cell>
          <cell r="Y56" t="str">
            <v xml:space="preserve"> </v>
          </cell>
        </row>
        <row r="57">
          <cell r="J57" t="str">
            <v>GSDG-I1.1.1</v>
          </cell>
          <cell r="Q57" t="str">
            <v>Refer to E-handbook on SDG indic https://unstats.un.org/wiki/display/SDGeHandbook/Goal+1</v>
          </cell>
          <cell r="R57" t="str">
            <v xml:space="preserve"> </v>
          </cell>
          <cell r="U57" t="str">
            <v xml:space="preserve"> </v>
          </cell>
        </row>
        <row r="58">
          <cell r="J58" t="str">
            <v>GSDG-I1.2.1</v>
          </cell>
          <cell r="Q58" t="str">
            <v>Refer to E-handbook on SDG indic https://unstats.un.org/wiki/display/SDGeHandbook/Goal+1</v>
          </cell>
          <cell r="R58" t="str">
            <v xml:space="preserve"> </v>
          </cell>
          <cell r="U58" t="str">
            <v xml:space="preserve"> </v>
          </cell>
          <cell r="Y58" t="str">
            <v xml:space="preserve"> </v>
          </cell>
        </row>
        <row r="59">
          <cell r="J59" t="str">
            <v>GSDG-I1.2.2</v>
          </cell>
          <cell r="Q59" t="str">
            <v>Refer to E-handbook on SDG indic https://unstats.un.org/wiki/display/SDGeHandbook/Goal+1</v>
          </cell>
          <cell r="R59" t="str">
            <v xml:space="preserve"> </v>
          </cell>
          <cell r="U59" t="str">
            <v xml:space="preserve"> </v>
          </cell>
          <cell r="Y59" t="str">
            <v xml:space="preserve"> </v>
          </cell>
        </row>
        <row r="60">
          <cell r="J60" t="str">
            <v>GSDG-I1.3.1</v>
          </cell>
        </row>
        <row r="61">
          <cell r="J61" t="str">
            <v>GSDG-I1.4.1</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U61" t="str">
            <v xml:space="preserve">Please refer to indicator 1.4.1 for  methodology details.
https://unstats.un.org/sdgs/metadata/  </v>
          </cell>
          <cell r="Y61" t="str">
            <v>https://unstats.un.org/sdgs/metadata/</v>
          </cell>
        </row>
        <row r="62">
          <cell r="J62" t="str">
            <v>GSDG-I1.4.2</v>
          </cell>
        </row>
        <row r="63">
          <cell r="J63" t="str">
            <v>GSDG-I1.5.1</v>
          </cell>
        </row>
        <row r="64">
          <cell r="J64" t="str">
            <v>GSDG-I1.5.2</v>
          </cell>
        </row>
        <row r="65">
          <cell r="J65" t="str">
            <v>GSDG-I1.5.3</v>
          </cell>
        </row>
        <row r="66">
          <cell r="J66" t="str">
            <v>GSDG-I1.5.4</v>
          </cell>
        </row>
        <row r="67">
          <cell r="J67" t="str">
            <v>GSDG-I1.a.1</v>
          </cell>
        </row>
        <row r="68">
          <cell r="J68" t="str">
            <v>GSDG-I1.a.2</v>
          </cell>
        </row>
        <row r="69">
          <cell r="J69" t="str">
            <v>GSDG-I1.b.1</v>
          </cell>
        </row>
        <row r="70">
          <cell r="J70" t="str">
            <v>GSDG-I2.1.1</v>
          </cell>
        </row>
        <row r="71">
          <cell r="J71" t="str">
            <v>GSDG-I2.1.2</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U71" t="str">
            <v xml:space="preserve">Household/ Individual surveys </v>
          </cell>
          <cell r="Y71" t="str">
            <v>Refer to indicator 2.2.1 &lt;https://unstats.un.org/sdgs/metadata/&gt;</v>
          </cell>
        </row>
        <row r="72">
          <cell r="J72" t="str">
            <v>GSDG-I2.2.1</v>
          </cell>
        </row>
        <row r="73">
          <cell r="J73" t="str">
            <v>GSDG-I2.2.2</v>
          </cell>
        </row>
        <row r="74">
          <cell r="J74" t="str">
            <v>GSDG-I2.3.1</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U74" t="str">
            <v>Agricultural survey</v>
          </cell>
          <cell r="Y74" t="str">
            <v>Refer to indicator 2.3.1 https://unstats.un.org/sdgs/metadata/</v>
          </cell>
        </row>
        <row r="75">
          <cell r="J75" t="str">
            <v>GSDG-I2.3.2</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U75" t="str">
            <v>Agricultural survey</v>
          </cell>
          <cell r="Y75" t="str">
            <v>Refer to indicator 2.3.2 https://unstats.un.org/sdgs/metadata/</v>
          </cell>
        </row>
        <row r="76">
          <cell r="J76" t="str">
            <v>GSDG-I2.4.1</v>
          </cell>
          <cell r="Q76" t="str">
            <v>Refer to Indicator 2.4.1 &lt;https://unstats.un.org/sdgs/metadata/&gt;</v>
          </cell>
          <cell r="R76" t="str">
            <v>Refer to Indicator 2.4.1 &lt;https://unstats.un.org/sdgs/metadata/&gt;</v>
          </cell>
          <cell r="Y76" t="str">
            <v>Refer to Indicator 2.4.1 &lt;https://unstats.un.org/sdgs/metadata/&gt;</v>
          </cell>
        </row>
        <row r="77">
          <cell r="J77" t="str">
            <v>GSDG-I2.5.1</v>
          </cell>
        </row>
        <row r="78">
          <cell r="J78" t="str">
            <v>GSDG-I2.5.2</v>
          </cell>
        </row>
        <row r="79">
          <cell r="J79" t="str">
            <v>GSDG-I2.a.1</v>
          </cell>
        </row>
        <row r="80">
          <cell r="J80" t="str">
            <v>GSDG-I2.a.2</v>
          </cell>
        </row>
        <row r="81">
          <cell r="J81" t="str">
            <v>GSDG-I2.b.1</v>
          </cell>
        </row>
        <row r="82">
          <cell r="J82" t="str">
            <v>GSDG-I2.c.1</v>
          </cell>
        </row>
        <row r="83">
          <cell r="J83" t="str">
            <v>GSDG-I3.1.1</v>
          </cell>
        </row>
        <row r="84">
          <cell r="J84" t="str">
            <v>GSDG-I3.1.2</v>
          </cell>
        </row>
        <row r="85">
          <cell r="J85" t="str">
            <v>GSDG-I3.2.1</v>
          </cell>
        </row>
        <row r="86">
          <cell r="J86" t="str">
            <v>GSDG-I3.2.2</v>
          </cell>
        </row>
        <row r="87">
          <cell r="J87" t="str">
            <v>GSDG-I3.3.1</v>
          </cell>
        </row>
        <row r="88">
          <cell r="J88" t="str">
            <v>GSDG-I3.3.2</v>
          </cell>
        </row>
        <row r="89">
          <cell r="J89" t="str">
            <v>GSDG-I3.3.3</v>
          </cell>
        </row>
        <row r="90">
          <cell r="J90" t="str">
            <v>GSDG-I3.3.4</v>
          </cell>
        </row>
        <row r="91">
          <cell r="J91" t="str">
            <v>GSDG-I3.3.5</v>
          </cell>
        </row>
        <row r="92">
          <cell r="J92" t="str">
            <v>GSDG-I3.4.1</v>
          </cell>
        </row>
        <row r="93">
          <cell r="J93" t="str">
            <v>GSDG-I3.4.2</v>
          </cell>
        </row>
        <row r="94">
          <cell r="J94" t="str">
            <v>GSDG-I3.5.1</v>
          </cell>
        </row>
        <row r="95">
          <cell r="J95" t="str">
            <v>GSDG-I3.5.2</v>
          </cell>
        </row>
        <row r="96">
          <cell r="J96" t="str">
            <v>GSDG-I3.6.1</v>
          </cell>
        </row>
        <row r="97">
          <cell r="J97" t="str">
            <v>GSDG-I3.7.1</v>
          </cell>
        </row>
        <row r="98">
          <cell r="J98" t="str">
            <v>GSDG-I3.7.2</v>
          </cell>
        </row>
        <row r="99">
          <cell r="J99" t="str">
            <v>GSDG-I3.8.1</v>
          </cell>
        </row>
        <row r="100">
          <cell r="J100" t="str">
            <v>GSDG-I3.8.2</v>
          </cell>
        </row>
        <row r="101">
          <cell r="J101" t="str">
            <v>GSDG-I3.9.1</v>
          </cell>
        </row>
        <row r="102">
          <cell r="J102" t="str">
            <v>GSDG-I3.9.2</v>
          </cell>
        </row>
        <row r="103">
          <cell r="J103" t="str">
            <v>GSDG-I3.9.3</v>
          </cell>
        </row>
        <row r="104">
          <cell r="J104" t="str">
            <v>GSDG-I3.a.1</v>
          </cell>
        </row>
        <row r="105">
          <cell r="J105" t="str">
            <v>GSDG-I3.b.1</v>
          </cell>
        </row>
        <row r="106">
          <cell r="J106" t="str">
            <v>GSDG-I3.b.2</v>
          </cell>
        </row>
        <row r="107">
          <cell r="J107" t="str">
            <v>GSDG-I3.b.3</v>
          </cell>
        </row>
        <row r="108">
          <cell r="J108" t="str">
            <v>GSDG-I3.c.1</v>
          </cell>
        </row>
        <row r="109">
          <cell r="J109" t="str">
            <v>GSDG-I3.d.1</v>
          </cell>
        </row>
        <row r="110">
          <cell r="J110" t="str">
            <v>GSDG-I3.d.2</v>
          </cell>
        </row>
        <row r="111">
          <cell r="J111" t="str">
            <v>GSDG-I4.1.1</v>
          </cell>
        </row>
        <row r="112">
          <cell r="J112" t="str">
            <v>GSDG-I4.2.1</v>
          </cell>
        </row>
        <row r="113">
          <cell r="J113" t="str">
            <v>GSDG-I4.2.2</v>
          </cell>
        </row>
        <row r="114">
          <cell r="J114" t="str">
            <v>GSDG-I4.3.1</v>
          </cell>
        </row>
        <row r="115">
          <cell r="J115" t="str">
            <v>GSDG-I4.4.1</v>
          </cell>
        </row>
        <row r="116">
          <cell r="J116" t="str">
            <v>GSDG-I4.5.1</v>
          </cell>
        </row>
        <row r="117">
          <cell r="J117" t="str">
            <v>GSDG-I4.6.1</v>
          </cell>
        </row>
        <row r="118">
          <cell r="J118" t="str">
            <v>GSDG-I4.7.1</v>
          </cell>
        </row>
        <row r="119">
          <cell r="J119" t="str">
            <v>GSDG-I4.a.1</v>
          </cell>
          <cell r="Q119" t="str">
            <v>TBA</v>
          </cell>
        </row>
        <row r="120">
          <cell r="J120" t="str">
            <v>GSDG-I4.b.1</v>
          </cell>
        </row>
        <row r="121">
          <cell r="J121" t="str">
            <v>GSDG-I4.c.1</v>
          </cell>
        </row>
        <row r="122">
          <cell r="J122" t="str">
            <v>GSDG-I5.1.1</v>
          </cell>
        </row>
        <row r="123">
          <cell r="J123" t="str">
            <v>GSDG-I5.2.1</v>
          </cell>
        </row>
        <row r="124">
          <cell r="J124" t="str">
            <v>GSDG-I5.2.2</v>
          </cell>
        </row>
        <row r="125">
          <cell r="J125" t="str">
            <v>GSDG-I5.3.1</v>
          </cell>
        </row>
        <row r="126">
          <cell r="J126" t="str">
            <v>GSDG-I5.3.2</v>
          </cell>
        </row>
        <row r="127">
          <cell r="J127" t="str">
            <v>GSDG-I5.4.1</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U127" t="str">
            <v xml:space="preserve">Survey in representative population </v>
          </cell>
          <cell r="Y127" t="str">
            <v>TBA</v>
          </cell>
        </row>
        <row r="128">
          <cell r="J128" t="str">
            <v>GSDG-I5.5.1</v>
          </cell>
        </row>
        <row r="129">
          <cell r="J129" t="str">
            <v>GSDG-I5.5.2</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U129" t="str">
            <v>head count</v>
          </cell>
          <cell r="Y129" t="str">
            <v>Refer to indicator 5.5.2 &lt;https://unstats.un.org/sdgs/metadata/&gt;</v>
          </cell>
        </row>
        <row r="130">
          <cell r="J130" t="str">
            <v>GSDG-I5.6.1</v>
          </cell>
        </row>
        <row r="131">
          <cell r="J131" t="str">
            <v>GSDG-I5.6.2</v>
          </cell>
        </row>
        <row r="132">
          <cell r="J132" t="str">
            <v>GSDG-I5.a.1</v>
          </cell>
          <cell r="Q132" t="str">
            <v>Refer to indicator 5.a.1 &lt;https://unstats.un.org/sdgs/metadata/&gt;</v>
          </cell>
          <cell r="R132" t="str">
            <v>Refer to indicator 5.a.1 &lt;https://unstats.un.org/sdgs/metadata/&gt;</v>
          </cell>
          <cell r="U132" t="str">
            <v>Calculation</v>
          </cell>
          <cell r="Y132" t="str">
            <v>Refer to indicator 5.a.1 &lt;https://unstats.un.org/sdgs/metadata/&gt;</v>
          </cell>
        </row>
        <row r="133">
          <cell r="J133" t="str">
            <v>GSDG-I5.a.2</v>
          </cell>
        </row>
        <row r="134">
          <cell r="J134" t="str">
            <v>GSDG-I5.b.1</v>
          </cell>
        </row>
        <row r="135">
          <cell r="J135" t="str">
            <v>GSDG-I5.c.1</v>
          </cell>
        </row>
        <row r="136">
          <cell r="J136" t="str">
            <v>GSDG-I6.1.1</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U136" t="str">
            <v>Household surveys</v>
          </cell>
          <cell r="Y136" t="str">
            <v>Drinking water: https://washdata.org/monitoring/drinking-water</v>
          </cell>
        </row>
        <row r="137">
          <cell r="J137" t="str">
            <v>GSDG-I6.2.1</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U137" t="str">
            <v>Household surveys</v>
          </cell>
          <cell r="Y137" t="str">
            <v>Sanitation: https://washdata.org/monitoring/sanitation
Hygiene: https://washdata.org/monitoring/hygiene</v>
          </cell>
        </row>
        <row r="138">
          <cell r="J138" t="str">
            <v>GSDG-I6.3.1</v>
          </cell>
        </row>
        <row r="139">
          <cell r="J139" t="str">
            <v>GSDG-I6.3.2</v>
          </cell>
        </row>
        <row r="140">
          <cell r="J140" t="str">
            <v>GSDG-I6.4.1</v>
          </cell>
        </row>
        <row r="141">
          <cell r="J141" t="str">
            <v>GSDG-I6.4.2</v>
          </cell>
        </row>
        <row r="142">
          <cell r="J142" t="str">
            <v>GSDG-I6.5.1</v>
          </cell>
        </row>
        <row r="143">
          <cell r="J143" t="str">
            <v>GSDG-I6.5.2</v>
          </cell>
        </row>
        <row r="144">
          <cell r="J144" t="str">
            <v>GSDG-I6.6.1</v>
          </cell>
        </row>
        <row r="145">
          <cell r="J145" t="str">
            <v>GSDG-I6.a.1</v>
          </cell>
        </row>
        <row r="146">
          <cell r="J146" t="str">
            <v>GSDG-I6.b.1</v>
          </cell>
        </row>
        <row r="147">
          <cell r="J147" t="str">
            <v>GSDG-I7.1.1</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U147" t="str">
            <v>Household surveys</v>
          </cell>
        </row>
        <row r="148">
          <cell r="J148" t="str">
            <v>GSDG-I7.1.2</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U148" t="str">
            <v>Household surveys</v>
          </cell>
        </row>
        <row r="149">
          <cell r="J149" t="str">
            <v>GSDG-I7.2.1</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row>
        <row r="151">
          <cell r="J151" t="str">
            <v>GSDG-I7.a.1</v>
          </cell>
        </row>
        <row r="152">
          <cell r="J152" t="str">
            <v>GSDG-I7.b.1</v>
          </cell>
        </row>
        <row r="153">
          <cell r="J153" t="str">
            <v>GSDG-I8.1.1</v>
          </cell>
        </row>
        <row r="154">
          <cell r="J154" t="str">
            <v>GSDG-I8.2.1</v>
          </cell>
        </row>
        <row r="155">
          <cell r="J155" t="str">
            <v>GSDG-I8.3.1</v>
          </cell>
          <cell r="Q155">
            <v>0</v>
          </cell>
          <cell r="R155">
            <v>0</v>
          </cell>
        </row>
        <row r="156">
          <cell r="J156" t="str">
            <v>GSDG-I8.4.1</v>
          </cell>
        </row>
        <row r="157">
          <cell r="J157" t="str">
            <v>GSDG-I8.4.2</v>
          </cell>
        </row>
        <row r="158">
          <cell r="J158" t="str">
            <v>GSDG-I8.5.1</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row>
        <row r="160">
          <cell r="J160" t="str">
            <v>GSDG-I8.6.1</v>
          </cell>
        </row>
        <row r="161">
          <cell r="J161" t="str">
            <v>GSDG-I8.7.1</v>
          </cell>
        </row>
        <row r="162">
          <cell r="J162" t="str">
            <v>GSDG-I8.8.1</v>
          </cell>
        </row>
        <row r="163">
          <cell r="J163" t="str">
            <v>GSDG-I8.8.2</v>
          </cell>
        </row>
        <row r="164">
          <cell r="J164" t="str">
            <v>GSDG-I8.9.1</v>
          </cell>
        </row>
        <row r="165">
          <cell r="J165" t="str">
            <v>GSDG-I8.9.2</v>
          </cell>
        </row>
        <row r="166">
          <cell r="J166" t="str">
            <v>GSDG-I8.10.1</v>
          </cell>
        </row>
        <row r="167">
          <cell r="J167" t="str">
            <v>GSDG-I8.10.2</v>
          </cell>
        </row>
        <row r="168">
          <cell r="J168" t="str">
            <v>GSDG-I8.a.1</v>
          </cell>
        </row>
        <row r="169">
          <cell r="J169" t="str">
            <v>GSDG-I8.b.1</v>
          </cell>
        </row>
        <row r="170">
          <cell r="J170" t="str">
            <v>GSDG-I9.1.1</v>
          </cell>
        </row>
        <row r="171">
          <cell r="J171" t="str">
            <v>GSDG-I9.1.2</v>
          </cell>
        </row>
        <row r="172">
          <cell r="J172" t="str">
            <v>GSDG-I9.2.1</v>
          </cell>
        </row>
        <row r="173">
          <cell r="J173" t="str">
            <v>GSDG-I9.2.2</v>
          </cell>
        </row>
        <row r="174">
          <cell r="J174" t="str">
            <v>GSDG-I9.3.1</v>
          </cell>
        </row>
        <row r="175">
          <cell r="J175" t="str">
            <v>GSDG-I9.3.2</v>
          </cell>
        </row>
        <row r="176">
          <cell r="J176" t="str">
            <v>GSDG-I9.4.1</v>
          </cell>
        </row>
        <row r="177">
          <cell r="J177" t="str">
            <v>GSDG-I9.5.1</v>
          </cell>
        </row>
        <row r="178">
          <cell r="J178" t="str">
            <v>GSDG-I9.5.2</v>
          </cell>
        </row>
        <row r="179">
          <cell r="J179" t="str">
            <v>GSDG-I9.a.1</v>
          </cell>
        </row>
        <row r="180">
          <cell r="J180" t="str">
            <v>GSDG-I9.b.1</v>
          </cell>
        </row>
        <row r="181">
          <cell r="J181" t="str">
            <v>GSDG-I9.c.1</v>
          </cell>
        </row>
        <row r="182">
          <cell r="J182" t="str">
            <v>GSDG-I10.1.1</v>
          </cell>
        </row>
        <row r="183">
          <cell r="J183" t="str">
            <v>GSDG-I10.2.1</v>
          </cell>
        </row>
        <row r="184">
          <cell r="J184" t="str">
            <v>GSDG-I10.3.1</v>
          </cell>
        </row>
        <row r="185">
          <cell r="J185" t="str">
            <v>GSDG-I10.4.1</v>
          </cell>
        </row>
        <row r="186">
          <cell r="J186" t="str">
            <v>GSDG-I10.5.1</v>
          </cell>
        </row>
        <row r="187">
          <cell r="J187" t="str">
            <v>GSDG-I10.6.1</v>
          </cell>
        </row>
        <row r="188">
          <cell r="J188" t="str">
            <v>GSDG-I10.7.1</v>
          </cell>
        </row>
        <row r="189">
          <cell r="J189" t="str">
            <v>GSDG-I10.7.2</v>
          </cell>
        </row>
        <row r="190">
          <cell r="J190" t="str">
            <v>GSDG-I10.a.1</v>
          </cell>
        </row>
        <row r="191">
          <cell r="J191" t="str">
            <v>GSDG-I10.b.2</v>
          </cell>
        </row>
        <row r="192">
          <cell r="J192" t="str">
            <v>GSDG-I10.c.1</v>
          </cell>
        </row>
        <row r="193">
          <cell r="J193" t="str">
            <v>GSDG-I11.1.1</v>
          </cell>
        </row>
        <row r="194">
          <cell r="J194" t="str">
            <v>GSDG-I11.2.1</v>
          </cell>
        </row>
        <row r="195">
          <cell r="J195" t="str">
            <v>GSDG-I11.3.1</v>
          </cell>
        </row>
        <row r="196">
          <cell r="J196" t="str">
            <v>GSDG-I11.3.2</v>
          </cell>
        </row>
        <row r="197">
          <cell r="J197" t="str">
            <v>GSDG-I11.4.1</v>
          </cell>
        </row>
        <row r="198">
          <cell r="J198" t="str">
            <v>GSDG-I11.5.1</v>
          </cell>
        </row>
        <row r="199">
          <cell r="J199" t="str">
            <v>GSDG-I11.5.2</v>
          </cell>
        </row>
        <row r="200">
          <cell r="J200" t="str">
            <v>GSDG-I11.6.1</v>
          </cell>
          <cell r="Q200" t="str">
            <v>TBA</v>
          </cell>
        </row>
        <row r="201">
          <cell r="J201" t="str">
            <v>GSDG-I11.6.2</v>
          </cell>
        </row>
        <row r="202">
          <cell r="J202" t="str">
            <v>GSDG-I11.7.1</v>
          </cell>
        </row>
        <row r="203">
          <cell r="J203" t="str">
            <v>GSDG-I11.7.2</v>
          </cell>
        </row>
        <row r="204">
          <cell r="J204" t="str">
            <v>GSDG-I11.a.1</v>
          </cell>
        </row>
        <row r="205">
          <cell r="J205" t="str">
            <v>GSDG-I11.b.1</v>
          </cell>
        </row>
        <row r="206">
          <cell r="J206" t="str">
            <v>GSDG-I11.b.2</v>
          </cell>
        </row>
        <row r="207">
          <cell r="J207" t="str">
            <v>GSDG-I11.c.1</v>
          </cell>
        </row>
        <row r="208">
          <cell r="J208" t="str">
            <v>GSDG-I12.1.1</v>
          </cell>
        </row>
        <row r="209">
          <cell r="J209" t="str">
            <v>GSDG-I12.2.1</v>
          </cell>
        </row>
        <row r="210">
          <cell r="J210" t="str">
            <v>GSDG-I12.2.2</v>
          </cell>
        </row>
        <row r="211">
          <cell r="J211" t="str">
            <v>GSDG-I12.3.1</v>
          </cell>
        </row>
        <row r="212">
          <cell r="J212" t="str">
            <v>GSDG-I12.4.1</v>
          </cell>
        </row>
        <row r="213">
          <cell r="J213" t="str">
            <v>GSDG-I12.4.2</v>
          </cell>
        </row>
        <row r="214">
          <cell r="J214" t="str">
            <v>GSDG-I12.5.1</v>
          </cell>
          <cell r="Q214" t="str">
            <v>TBA</v>
          </cell>
        </row>
        <row r="215">
          <cell r="J215" t="str">
            <v>GSDG-I12.6.1</v>
          </cell>
        </row>
        <row r="216">
          <cell r="J216" t="str">
            <v>GSDG-I12.7.1</v>
          </cell>
        </row>
        <row r="217">
          <cell r="J217" t="str">
            <v>GSDG-I12.8.1</v>
          </cell>
        </row>
        <row r="218">
          <cell r="J218" t="str">
            <v>GSDG-I12.a.1</v>
          </cell>
        </row>
        <row r="219">
          <cell r="J219" t="str">
            <v>GSDG-I12.b.1</v>
          </cell>
        </row>
        <row r="220">
          <cell r="J220" t="str">
            <v>GSDG-I12.c.1</v>
          </cell>
        </row>
        <row r="221">
          <cell r="J221" t="str">
            <v>GSDG-I13.1.1</v>
          </cell>
        </row>
        <row r="222">
          <cell r="J222" t="str">
            <v>GSDG-I13.1.2</v>
          </cell>
        </row>
        <row r="223">
          <cell r="J223" t="str">
            <v>GSDG-I13.1.3</v>
          </cell>
        </row>
        <row r="224">
          <cell r="J224" t="str">
            <v>GSDG-I13.2.1</v>
          </cell>
        </row>
        <row r="225">
          <cell r="J225" t="str">
            <v>GSDG-I13.2.2</v>
          </cell>
        </row>
        <row r="226">
          <cell r="J226" t="str">
            <v>GSDG-I13.3.1</v>
          </cell>
        </row>
        <row r="227">
          <cell r="J227" t="str">
            <v>GSDG-I13.a.1</v>
          </cell>
        </row>
        <row r="228">
          <cell r="J228" t="str">
            <v>GSDG-I13.b.1</v>
          </cell>
        </row>
        <row r="229">
          <cell r="J229" t="str">
            <v>GSDG-I14.1.1</v>
          </cell>
        </row>
        <row r="230">
          <cell r="J230" t="str">
            <v>GSDG-I14.2.1</v>
          </cell>
        </row>
        <row r="231">
          <cell r="J231" t="str">
            <v>GSDG-I14.3.1</v>
          </cell>
        </row>
        <row r="232">
          <cell r="J232" t="str">
            <v>GSDG-I14.4.1</v>
          </cell>
        </row>
        <row r="233">
          <cell r="J233" t="str">
            <v>GSDG-I14.5.1</v>
          </cell>
        </row>
        <row r="234">
          <cell r="J234" t="str">
            <v>GSDG-I14.6.1</v>
          </cell>
        </row>
        <row r="235">
          <cell r="J235" t="str">
            <v>GSDG-I14.7.1</v>
          </cell>
        </row>
        <row r="236">
          <cell r="J236" t="str">
            <v>GSDG-I14.a.1</v>
          </cell>
        </row>
        <row r="237">
          <cell r="J237" t="str">
            <v>GSDG-I14.b.1</v>
          </cell>
        </row>
        <row r="238">
          <cell r="J238" t="str">
            <v>GSDG-I14.c.1</v>
          </cell>
        </row>
        <row r="239">
          <cell r="J239" t="str">
            <v>GSDG-I15.1.1</v>
          </cell>
        </row>
        <row r="240">
          <cell r="J240" t="str">
            <v>GSDG-I15.1.2</v>
          </cell>
        </row>
        <row r="241">
          <cell r="J241" t="str">
            <v>GSDG-I15.2.1</v>
          </cell>
        </row>
        <row r="242">
          <cell r="J242" t="str">
            <v>GSDG-I15.3.1</v>
          </cell>
        </row>
        <row r="243">
          <cell r="J243" t="str">
            <v>GSDG-I15.4.1</v>
          </cell>
        </row>
        <row r="244">
          <cell r="J244" t="str">
            <v>GSDG-I15.4.2</v>
          </cell>
        </row>
        <row r="245">
          <cell r="J245" t="str">
            <v>GSDG-I15.5.1</v>
          </cell>
        </row>
        <row r="246">
          <cell r="J246" t="str">
            <v>GSDG-I15.6.1</v>
          </cell>
        </row>
        <row r="247">
          <cell r="J247" t="str">
            <v>GSDG-I15.7.1</v>
          </cell>
        </row>
        <row r="248">
          <cell r="J248" t="str">
            <v>GSDG-I15.8.1</v>
          </cell>
        </row>
        <row r="249">
          <cell r="J249" t="str">
            <v>GSDG-I15.9.1</v>
          </cell>
        </row>
        <row r="250">
          <cell r="J250" t="str">
            <v>GSDG-I15.a.1</v>
          </cell>
        </row>
        <row r="251">
          <cell r="J251" t="str">
            <v>GSDG-I15.b.1</v>
          </cell>
        </row>
        <row r="252">
          <cell r="J252" t="str">
            <v>GSDG-I15.c.1</v>
          </cell>
        </row>
        <row r="253">
          <cell r="J253" t="str">
            <v>GSDG-I16.1.1</v>
          </cell>
        </row>
        <row r="254">
          <cell r="J254" t="str">
            <v>GSDG-I16.1.2</v>
          </cell>
        </row>
        <row r="255">
          <cell r="J255" t="str">
            <v>GSDG-I16.1.3</v>
          </cell>
        </row>
        <row r="256">
          <cell r="J256" t="str">
            <v>GSDG-I16.1.4</v>
          </cell>
        </row>
        <row r="257">
          <cell r="J257" t="str">
            <v>GSDG-I16.2.1</v>
          </cell>
        </row>
        <row r="258">
          <cell r="J258" t="str">
            <v>GSDG-I16.2.2</v>
          </cell>
        </row>
        <row r="259">
          <cell r="J259" t="str">
            <v>GSDG-I16.2.3</v>
          </cell>
        </row>
        <row r="260">
          <cell r="J260" t="str">
            <v>GSDG-I16.3.1</v>
          </cell>
        </row>
        <row r="261">
          <cell r="J261" t="str">
            <v>GSDG-I16.3.2</v>
          </cell>
        </row>
        <row r="262">
          <cell r="J262" t="str">
            <v>GSDG-I16.3.3</v>
          </cell>
        </row>
        <row r="263">
          <cell r="J263" t="str">
            <v>GSDG-I16.4.1</v>
          </cell>
        </row>
        <row r="264">
          <cell r="J264" t="str">
            <v>GSDG-I16.4.2</v>
          </cell>
        </row>
        <row r="265">
          <cell r="J265" t="str">
            <v>GSDG-I16.5.1</v>
          </cell>
        </row>
        <row r="266">
          <cell r="J266" t="str">
            <v>GSDG-I16.5.2</v>
          </cell>
        </row>
        <row r="267">
          <cell r="J267" t="str">
            <v>GSDG-I16.6.1</v>
          </cell>
        </row>
        <row r="268">
          <cell r="J268" t="str">
            <v>GSDG-I16.6.2</v>
          </cell>
        </row>
        <row r="269">
          <cell r="J269" t="str">
            <v>GSDG-I16.7.1</v>
          </cell>
        </row>
        <row r="270">
          <cell r="J270" t="str">
            <v>GSDG-I16.7.2</v>
          </cell>
        </row>
        <row r="271">
          <cell r="J271" t="str">
            <v>GSDG-I16.8.1</v>
          </cell>
        </row>
        <row r="272">
          <cell r="J272" t="str">
            <v>GSDG-I16.9.1</v>
          </cell>
        </row>
        <row r="273">
          <cell r="J273" t="str">
            <v>GSDG-I16.10.1</v>
          </cell>
        </row>
        <row r="274">
          <cell r="J274" t="str">
            <v>GSDG-I16.10.2</v>
          </cell>
        </row>
        <row r="275">
          <cell r="J275" t="str">
            <v>GSDG-I16.a.1</v>
          </cell>
        </row>
        <row r="276">
          <cell r="J276" t="str">
            <v>GSDG-I16.b.1</v>
          </cell>
        </row>
        <row r="277">
          <cell r="J277" t="str">
            <v>GSDG-I17.1.1</v>
          </cell>
        </row>
        <row r="278">
          <cell r="J278" t="str">
            <v>GSDG-I17.1.2</v>
          </cell>
        </row>
        <row r="279">
          <cell r="J279" t="str">
            <v>GSDG-I17.2.1</v>
          </cell>
        </row>
        <row r="280">
          <cell r="J280" t="str">
            <v>GSDG-I17.3.1</v>
          </cell>
        </row>
        <row r="281">
          <cell r="J281" t="str">
            <v>GSDG-I17.3.2</v>
          </cell>
        </row>
        <row r="282">
          <cell r="J282" t="str">
            <v>GSDG-I17.4.1</v>
          </cell>
        </row>
        <row r="283">
          <cell r="J283" t="str">
            <v>GSDG-I17.5.1</v>
          </cell>
        </row>
        <row r="284">
          <cell r="J284" t="str">
            <v>GSDG-I17.6.1</v>
          </cell>
        </row>
        <row r="285">
          <cell r="J285" t="str">
            <v>GSDG-I17.7.1</v>
          </cell>
        </row>
        <row r="286">
          <cell r="J286" t="str">
            <v>GSDG-I17.8.1</v>
          </cell>
        </row>
        <row r="287">
          <cell r="J287" t="str">
            <v>GSDG-I17.9.1</v>
          </cell>
        </row>
        <row r="288">
          <cell r="J288" t="str">
            <v>GSDG-I17.10.1</v>
          </cell>
        </row>
        <row r="289">
          <cell r="J289" t="str">
            <v>GSDG-I17.11.1</v>
          </cell>
        </row>
        <row r="290">
          <cell r="J290" t="str">
            <v>GSDG-I17.12.1</v>
          </cell>
        </row>
        <row r="291">
          <cell r="J291" t="str">
            <v>GSDG-I17.13.1</v>
          </cell>
        </row>
        <row r="292">
          <cell r="J292" t="str">
            <v>GSDG-I17.14.1</v>
          </cell>
        </row>
        <row r="293">
          <cell r="J293" t="str">
            <v>GSDG-I17.15.1</v>
          </cell>
        </row>
        <row r="294">
          <cell r="J294" t="str">
            <v>GSDG-I17.16.1</v>
          </cell>
        </row>
        <row r="295">
          <cell r="J295" t="str">
            <v>GSDG-I17.17.1</v>
          </cell>
        </row>
        <row r="296">
          <cell r="J296" t="str">
            <v>GSDG-I17.18.1</v>
          </cell>
        </row>
        <row r="297">
          <cell r="J297" t="str">
            <v>GSDG-I17.18.2</v>
          </cell>
        </row>
        <row r="298">
          <cell r="J298">
            <v>0</v>
          </cell>
        </row>
        <row r="299">
          <cell r="J299">
            <v>0</v>
          </cell>
        </row>
        <row r="300">
          <cell r="J300">
            <v>0</v>
          </cell>
        </row>
        <row r="301">
          <cell r="J301">
            <v>0</v>
          </cell>
        </row>
        <row r="302">
          <cell r="J302">
            <v>0</v>
          </cell>
        </row>
        <row r="303">
          <cell r="J303">
            <v>0</v>
          </cell>
        </row>
        <row r="304">
          <cell r="J304">
            <v>0</v>
          </cell>
        </row>
        <row r="305">
          <cell r="J305">
            <v>0</v>
          </cell>
        </row>
        <row r="306">
          <cell r="J306">
            <v>0</v>
          </cell>
        </row>
        <row r="307">
          <cell r="J307">
            <v>0</v>
          </cell>
        </row>
        <row r="308">
          <cell r="J308">
            <v>0</v>
          </cell>
        </row>
        <row r="309">
          <cell r="J309">
            <v>0</v>
          </cell>
        </row>
        <row r="310">
          <cell r="J310">
            <v>0</v>
          </cell>
        </row>
        <row r="311">
          <cell r="J311">
            <v>0</v>
          </cell>
        </row>
        <row r="312">
          <cell r="J312">
            <v>0</v>
          </cell>
        </row>
        <row r="313">
          <cell r="J313">
            <v>0</v>
          </cell>
        </row>
        <row r="314">
          <cell r="J314">
            <v>0</v>
          </cell>
        </row>
        <row r="315">
          <cell r="J315">
            <v>0</v>
          </cell>
        </row>
        <row r="316">
          <cell r="J316">
            <v>0</v>
          </cell>
        </row>
        <row r="317">
          <cell r="J317">
            <v>0</v>
          </cell>
        </row>
        <row r="318">
          <cell r="J318">
            <v>0</v>
          </cell>
        </row>
        <row r="319">
          <cell r="J319">
            <v>0</v>
          </cell>
        </row>
        <row r="320">
          <cell r="J320">
            <v>0</v>
          </cell>
        </row>
        <row r="321">
          <cell r="J321">
            <v>0</v>
          </cell>
        </row>
        <row r="322">
          <cell r="J322">
            <v>0</v>
          </cell>
        </row>
        <row r="323">
          <cell r="J323">
            <v>0</v>
          </cell>
        </row>
        <row r="324">
          <cell r="J324">
            <v>0</v>
          </cell>
        </row>
        <row r="325">
          <cell r="J325">
            <v>0</v>
          </cell>
        </row>
        <row r="326">
          <cell r="J326">
            <v>0</v>
          </cell>
        </row>
        <row r="327">
          <cell r="J327">
            <v>0</v>
          </cell>
        </row>
        <row r="328">
          <cell r="J328">
            <v>0</v>
          </cell>
        </row>
        <row r="329">
          <cell r="J329">
            <v>0</v>
          </cell>
        </row>
        <row r="330">
          <cell r="J330">
            <v>0</v>
          </cell>
        </row>
        <row r="331">
          <cell r="J331">
            <v>0</v>
          </cell>
        </row>
        <row r="332">
          <cell r="J332">
            <v>0</v>
          </cell>
        </row>
        <row r="333">
          <cell r="J333">
            <v>0</v>
          </cell>
        </row>
        <row r="334">
          <cell r="J334">
            <v>0</v>
          </cell>
        </row>
        <row r="335">
          <cell r="J335">
            <v>0</v>
          </cell>
        </row>
        <row r="336">
          <cell r="J336">
            <v>0</v>
          </cell>
        </row>
        <row r="337">
          <cell r="J337">
            <v>0</v>
          </cell>
        </row>
        <row r="338">
          <cell r="J338">
            <v>0</v>
          </cell>
        </row>
        <row r="339">
          <cell r="J339">
            <v>0</v>
          </cell>
        </row>
        <row r="340">
          <cell r="J340">
            <v>0</v>
          </cell>
        </row>
        <row r="341">
          <cell r="J341">
            <v>0</v>
          </cell>
        </row>
        <row r="342">
          <cell r="J342">
            <v>0</v>
          </cell>
        </row>
        <row r="343">
          <cell r="J343">
            <v>0</v>
          </cell>
        </row>
        <row r="344">
          <cell r="J344">
            <v>0</v>
          </cell>
        </row>
        <row r="345">
          <cell r="J345">
            <v>0</v>
          </cell>
        </row>
        <row r="346">
          <cell r="J346">
            <v>0</v>
          </cell>
        </row>
        <row r="347">
          <cell r="J347">
            <v>0</v>
          </cell>
        </row>
        <row r="348">
          <cell r="J348">
            <v>0</v>
          </cell>
        </row>
        <row r="349">
          <cell r="J349">
            <v>0</v>
          </cell>
        </row>
        <row r="350">
          <cell r="J350">
            <v>0</v>
          </cell>
        </row>
        <row r="351">
          <cell r="J351">
            <v>0</v>
          </cell>
        </row>
        <row r="352">
          <cell r="J352">
            <v>0</v>
          </cell>
        </row>
        <row r="353">
          <cell r="J353">
            <v>0</v>
          </cell>
        </row>
        <row r="354">
          <cell r="J354">
            <v>0</v>
          </cell>
        </row>
        <row r="355">
          <cell r="J355">
            <v>0</v>
          </cell>
        </row>
        <row r="356">
          <cell r="J356">
            <v>0</v>
          </cell>
        </row>
        <row r="357">
          <cell r="J357">
            <v>0</v>
          </cell>
        </row>
        <row r="358">
          <cell r="J358">
            <v>0</v>
          </cell>
        </row>
        <row r="359">
          <cell r="J359">
            <v>0</v>
          </cell>
        </row>
        <row r="360">
          <cell r="J360">
            <v>0</v>
          </cell>
        </row>
        <row r="361">
          <cell r="J361">
            <v>0</v>
          </cell>
        </row>
        <row r="362">
          <cell r="J362">
            <v>0</v>
          </cell>
        </row>
        <row r="363">
          <cell r="J363">
            <v>0</v>
          </cell>
        </row>
        <row r="364">
          <cell r="J364">
            <v>0</v>
          </cell>
        </row>
        <row r="365">
          <cell r="J365">
            <v>0</v>
          </cell>
        </row>
        <row r="366">
          <cell r="J366">
            <v>0</v>
          </cell>
        </row>
        <row r="367">
          <cell r="J367">
            <v>0</v>
          </cell>
        </row>
        <row r="368">
          <cell r="J368">
            <v>0</v>
          </cell>
        </row>
        <row r="369">
          <cell r="J369">
            <v>0</v>
          </cell>
        </row>
        <row r="370">
          <cell r="J370">
            <v>0</v>
          </cell>
        </row>
        <row r="371">
          <cell r="J371">
            <v>0</v>
          </cell>
        </row>
        <row r="372">
          <cell r="J372">
            <v>0</v>
          </cell>
        </row>
        <row r="373">
          <cell r="J373">
            <v>0</v>
          </cell>
        </row>
        <row r="374">
          <cell r="J374">
            <v>0</v>
          </cell>
        </row>
        <row r="375">
          <cell r="J375">
            <v>0</v>
          </cell>
        </row>
        <row r="376">
          <cell r="J376">
            <v>0</v>
          </cell>
        </row>
        <row r="377">
          <cell r="J377">
            <v>0</v>
          </cell>
        </row>
        <row r="378">
          <cell r="J378">
            <v>0</v>
          </cell>
        </row>
        <row r="379">
          <cell r="J379">
            <v>0</v>
          </cell>
        </row>
        <row r="380">
          <cell r="J380">
            <v>0</v>
          </cell>
        </row>
        <row r="381">
          <cell r="J381">
            <v>0</v>
          </cell>
        </row>
        <row r="382">
          <cell r="J382">
            <v>0</v>
          </cell>
        </row>
        <row r="383">
          <cell r="J383">
            <v>0</v>
          </cell>
        </row>
        <row r="384">
          <cell r="J384">
            <v>0</v>
          </cell>
        </row>
        <row r="385">
          <cell r="J385">
            <v>0</v>
          </cell>
        </row>
        <row r="386">
          <cell r="J386">
            <v>0</v>
          </cell>
        </row>
        <row r="387">
          <cell r="J387">
            <v>0</v>
          </cell>
        </row>
        <row r="388">
          <cell r="J388">
            <v>0</v>
          </cell>
        </row>
        <row r="389">
          <cell r="J389">
            <v>0</v>
          </cell>
        </row>
        <row r="390">
          <cell r="J390">
            <v>0</v>
          </cell>
        </row>
        <row r="391">
          <cell r="J391">
            <v>0</v>
          </cell>
        </row>
        <row r="392">
          <cell r="J392">
            <v>0</v>
          </cell>
        </row>
        <row r="393">
          <cell r="J393">
            <v>0</v>
          </cell>
        </row>
        <row r="394">
          <cell r="J394">
            <v>0</v>
          </cell>
        </row>
        <row r="395">
          <cell r="J395">
            <v>0</v>
          </cell>
        </row>
        <row r="396">
          <cell r="J396">
            <v>0</v>
          </cell>
        </row>
        <row r="397">
          <cell r="J397">
            <v>0</v>
          </cell>
        </row>
        <row r="398">
          <cell r="J398">
            <v>0</v>
          </cell>
        </row>
        <row r="399">
          <cell r="J399">
            <v>0</v>
          </cell>
        </row>
        <row r="400">
          <cell r="J400">
            <v>0</v>
          </cell>
        </row>
        <row r="401">
          <cell r="J401">
            <v>0</v>
          </cell>
        </row>
        <row r="402">
          <cell r="J402">
            <v>0</v>
          </cell>
        </row>
        <row r="403">
          <cell r="J403">
            <v>0</v>
          </cell>
        </row>
        <row r="404">
          <cell r="J404">
            <v>0</v>
          </cell>
        </row>
        <row r="405">
          <cell r="J405">
            <v>0</v>
          </cell>
        </row>
        <row r="406">
          <cell r="J406">
            <v>0</v>
          </cell>
        </row>
        <row r="407">
          <cell r="J407">
            <v>0</v>
          </cell>
        </row>
        <row r="408">
          <cell r="J408">
            <v>0</v>
          </cell>
        </row>
        <row r="409">
          <cell r="J409">
            <v>0</v>
          </cell>
        </row>
        <row r="410">
          <cell r="J410">
            <v>0</v>
          </cell>
        </row>
        <row r="411">
          <cell r="J411">
            <v>0</v>
          </cell>
        </row>
        <row r="412">
          <cell r="J412">
            <v>0</v>
          </cell>
        </row>
        <row r="413">
          <cell r="J413">
            <v>0</v>
          </cell>
        </row>
        <row r="414">
          <cell r="J414">
            <v>0</v>
          </cell>
        </row>
        <row r="415">
          <cell r="J415">
            <v>0</v>
          </cell>
        </row>
        <row r="416">
          <cell r="J416">
            <v>0</v>
          </cell>
        </row>
        <row r="417">
          <cell r="J417">
            <v>0</v>
          </cell>
        </row>
        <row r="418">
          <cell r="J418">
            <v>0</v>
          </cell>
        </row>
        <row r="419">
          <cell r="J419">
            <v>0</v>
          </cell>
        </row>
        <row r="420">
          <cell r="J420">
            <v>0</v>
          </cell>
        </row>
        <row r="421">
          <cell r="J421">
            <v>0</v>
          </cell>
        </row>
        <row r="422">
          <cell r="J422">
            <v>0</v>
          </cell>
        </row>
        <row r="423">
          <cell r="J423">
            <v>0</v>
          </cell>
        </row>
        <row r="424">
          <cell r="J424">
            <v>0</v>
          </cell>
        </row>
        <row r="425">
          <cell r="J425">
            <v>0</v>
          </cell>
        </row>
        <row r="426">
          <cell r="J426">
            <v>0</v>
          </cell>
        </row>
        <row r="427">
          <cell r="J427">
            <v>0</v>
          </cell>
        </row>
        <row r="428">
          <cell r="J428">
            <v>0</v>
          </cell>
        </row>
        <row r="429">
          <cell r="J429">
            <v>0</v>
          </cell>
        </row>
        <row r="430">
          <cell r="J430">
            <v>0</v>
          </cell>
        </row>
        <row r="431">
          <cell r="J431">
            <v>0</v>
          </cell>
        </row>
        <row r="432">
          <cell r="J432">
            <v>0</v>
          </cell>
        </row>
        <row r="433">
          <cell r="J433">
            <v>0</v>
          </cell>
        </row>
        <row r="434">
          <cell r="J434">
            <v>0</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J458">
            <v>0</v>
          </cell>
        </row>
        <row r="459">
          <cell r="J459">
            <v>0</v>
          </cell>
        </row>
        <row r="460">
          <cell r="J460">
            <v>0</v>
          </cell>
        </row>
        <row r="461">
          <cell r="J461">
            <v>0</v>
          </cell>
        </row>
        <row r="462">
          <cell r="J462">
            <v>0</v>
          </cell>
        </row>
        <row r="463">
          <cell r="J463">
            <v>0</v>
          </cell>
        </row>
        <row r="464">
          <cell r="J464">
            <v>0</v>
          </cell>
        </row>
        <row r="465">
          <cell r="J465">
            <v>0</v>
          </cell>
        </row>
        <row r="466">
          <cell r="J466">
            <v>0</v>
          </cell>
        </row>
        <row r="467">
          <cell r="J467">
            <v>0</v>
          </cell>
        </row>
        <row r="468">
          <cell r="J468">
            <v>0</v>
          </cell>
        </row>
        <row r="469">
          <cell r="J469">
            <v>0</v>
          </cell>
        </row>
        <row r="470">
          <cell r="J470">
            <v>0</v>
          </cell>
        </row>
        <row r="471">
          <cell r="J471">
            <v>0</v>
          </cell>
        </row>
        <row r="472">
          <cell r="J472">
            <v>0</v>
          </cell>
        </row>
        <row r="473">
          <cell r="J473">
            <v>0</v>
          </cell>
        </row>
        <row r="474">
          <cell r="J474">
            <v>0</v>
          </cell>
        </row>
        <row r="475">
          <cell r="J475">
            <v>0</v>
          </cell>
        </row>
        <row r="476">
          <cell r="J476">
            <v>0</v>
          </cell>
        </row>
        <row r="477">
          <cell r="J477">
            <v>0</v>
          </cell>
        </row>
        <row r="478">
          <cell r="J478">
            <v>0</v>
          </cell>
        </row>
        <row r="479">
          <cell r="J479">
            <v>0</v>
          </cell>
        </row>
        <row r="480">
          <cell r="J480">
            <v>0</v>
          </cell>
        </row>
        <row r="481">
          <cell r="J481">
            <v>0</v>
          </cell>
        </row>
        <row r="482">
          <cell r="J482">
            <v>0</v>
          </cell>
        </row>
        <row r="483">
          <cell r="J483">
            <v>0</v>
          </cell>
        </row>
        <row r="484">
          <cell r="J484">
            <v>0</v>
          </cell>
        </row>
        <row r="485">
          <cell r="J485">
            <v>0</v>
          </cell>
        </row>
        <row r="486">
          <cell r="J486">
            <v>0</v>
          </cell>
        </row>
        <row r="487">
          <cell r="J487">
            <v>0</v>
          </cell>
        </row>
        <row r="488">
          <cell r="J488">
            <v>0</v>
          </cell>
        </row>
        <row r="489">
          <cell r="J489">
            <v>0</v>
          </cell>
        </row>
        <row r="490">
          <cell r="J490">
            <v>0</v>
          </cell>
        </row>
        <row r="491">
          <cell r="J491">
            <v>0</v>
          </cell>
        </row>
        <row r="492">
          <cell r="J492">
            <v>0</v>
          </cell>
        </row>
        <row r="493">
          <cell r="J493">
            <v>0</v>
          </cell>
        </row>
        <row r="494">
          <cell r="J494">
            <v>0</v>
          </cell>
        </row>
        <row r="495">
          <cell r="J495">
            <v>0</v>
          </cell>
        </row>
        <row r="496">
          <cell r="J496">
            <v>0</v>
          </cell>
        </row>
        <row r="497">
          <cell r="J497">
            <v>0</v>
          </cell>
        </row>
        <row r="498">
          <cell r="J498">
            <v>0</v>
          </cell>
        </row>
        <row r="499">
          <cell r="J499">
            <v>0</v>
          </cell>
        </row>
        <row r="500">
          <cell r="J500">
            <v>0</v>
          </cell>
        </row>
        <row r="501">
          <cell r="J501">
            <v>0</v>
          </cell>
        </row>
        <row r="502">
          <cell r="J502">
            <v>0</v>
          </cell>
        </row>
        <row r="503">
          <cell r="J503">
            <v>0</v>
          </cell>
        </row>
        <row r="504">
          <cell r="J504">
            <v>0</v>
          </cell>
        </row>
      </sheetData>
      <sheetData sheetId="5"/>
      <sheetData sheetId="6"/>
      <sheetData sheetId="7"/>
      <sheetData sheetId="8"/>
    </sheetDataSet>
  </externalBook>
</externalLink>
</file>

<file path=xl/tables/table1.xml><?xml version="1.0" encoding="utf-8"?>
<table xmlns="http://schemas.openxmlformats.org/spreadsheetml/2006/main" id="2" name="Table5" displayName="Table5" ref="A2:S50" totalsRowShown="0" headerRowDxfId="420" dataDxfId="419">
  <autoFilter ref="A2:S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418">
      <calculatedColumnFormula>Background!L7</calculatedColumnFormula>
    </tableColumn>
    <tableColumn id="2" name="Climate change mitigation" dataDxfId="417">
      <calculatedColumnFormula array="1">IF(ROWS($AC$2:AC2)&lt;=B$1,INDEX($AB$2:$AB$50,_xlfn.AGGREGATE(15,3,($AC$2:$AC$50=Mapping!$B$2)/($AC$2:$AC$50=Mapping!$B$2)*ROW($AC$2:$AC$50)-ROWS($AC$2),ROWS($AC$2:AC2))),"")</calculatedColumnFormula>
    </tableColumn>
    <tableColumn id="3" name="Climate change adaptation" dataDxfId="416">
      <calculatedColumnFormula array="1">IF(ROWS($AC$2:AC2)&lt;=C$1,INDEX($AB$2:$AB$50,_xlfn.AGGREGATE(15,3,($AC$2:$AC$50=Mapping!$C$2)/($AC$2:$AC$50=Mapping!$C$2)*ROW($AC$2:$AC$50)-ROWS($AC$2),ROWS($AC$2:AC2))),"")</calculatedColumnFormula>
    </tableColumn>
    <tableColumn id="4" name="Air quality" dataDxfId="415">
      <calculatedColumnFormula array="1">IF(ROWS($AC$2:AC2)&lt;=D$1,INDEX($AB$2:$AB$50,_xlfn.AGGREGATE(15,3,($AC$2:$AC$50=Mapping!$D$2)/($AC$2:$AC$50=Mapping!$D$2)*ROW($AC$2:$AC$50)-ROWS($AC$2),ROWS($AC$2:AC2))),"")</calculatedColumnFormula>
    </tableColumn>
    <tableColumn id="5" name="Water quality, quantity and service" dataDxfId="414">
      <calculatedColumnFormula array="1">IF(ROWS($AC$2:AC2)&lt;=E$1,INDEX($AB$2:$AB$50,_xlfn.AGGREGATE(15,3,($AC$2:$AC$50=Mapping!$E$2)/($AC$2:$AC$50=Mapping!$E$2)*ROW($AC$2:$AC$50)-ROWS($AC$2),ROWS($AC$2:AC2))),"")</calculatedColumnFormula>
    </tableColumn>
    <tableColumn id="6" name="Soil quality" dataDxfId="413">
      <calculatedColumnFormula array="1">IF(ROWS($AC$2:AC2)&lt;=F$1,INDEX($AB$2:$AB$50,_xlfn.AGGREGATE(15,3,($AC$2:$AC$50=Mapping!$F$2)/($AC$2:$AC$50=Mapping!$F$2)*ROW($AC$2:$AC$50)-ROWS($AC$2),ROWS($AC$2:AC2))),"")</calculatedColumnFormula>
    </tableColumn>
    <tableColumn id="7" name="Waste" dataDxfId="412">
      <calculatedColumnFormula array="1">IF(ROWS($AC$2:AC2)&lt;=G$1,INDEX($AB$2:$AB$50,_xlfn.AGGREGATE(15,3,($AC$2:$AC$50=Mapping!$G$2)/($AC$2:$AC$50=Mapping!$G$2)*ROW($AC$2:$AC$50)-ROWS($AC$2),ROWS($AC$2:AC2))),"")</calculatedColumnFormula>
    </tableColumn>
    <tableColumn id="8" name="Natural resource and Sustainable Forest Management" dataDxfId="411">
      <calculatedColumnFormula array="1">IF(ROWS($AC$2:AC2)&lt;=H$1,INDEX($AB$2:$AB$50,_xlfn.AGGREGATE(15,3,($AC$2:$AC$50=Mapping!$H$2)/($AC$2:$AC$50=Mapping!$H$2)*ROW($AC$2:$AC$50)-ROWS($AC$2),ROWS($AC$2:AC2))),"")</calculatedColumnFormula>
    </tableColumn>
    <tableColumn id="10" name="Health &amp; safety" dataDxfId="410">
      <calculatedColumnFormula array="1">IF(ROWS($AC$2:AC2)&lt;=I$1,INDEX($AB$2:$AB$50,_xlfn.AGGREGATE(15,3,($AC$2:$AC$50=Mapping!$I$2)/($AC$2:$AC$50=Mapping!$I$2)*ROW($AC$2:$AC$50)-ROWS($AC$2),ROWS($AC$2:AC2))),"")</calculatedColumnFormula>
    </tableColumn>
    <tableColumn id="9" name="Employment" dataDxfId="409">
      <calculatedColumnFormula array="1">IF(ROWS($AC$2:AC2)&lt;=J$1,INDEX($AB$2:$AB$50,_xlfn.AGGREGATE(15,3,($AC$2:$AC$50=Mapping!$J$2)/($AC$2:$AC$50=Mapping!$J$2)*ROW($AC$2:$AC$50)-ROWS($AC$2),ROWS($AC$2:AC2))),"")</calculatedColumnFormula>
    </tableColumn>
    <tableColumn id="11" name="Livelihood" dataDxfId="408">
      <calculatedColumnFormula array="1">IF(ROWS($AC$2:AC2)&lt;=K$1,INDEX($AB$2:$AB$50,_xlfn.AGGREGATE(15,3,($AC$2:$AC$50=Mapping!$K$2)/($AC$2:$AC$50=Mapping!$K$2)*ROW($AC$2:$AC$50)-ROWS($AC$2),ROWS($AC$2:AC2))),"")</calculatedColumnFormula>
    </tableColumn>
    <tableColumn id="12" name="Gender" dataDxfId="407">
      <calculatedColumnFormula array="1">IF(ROWS($AC$2:AC2)&lt;=L$1,INDEX($AB$2:$AB$50,_xlfn.AGGREGATE(15,3,($AC$2:$AC$50=Mapping!$L$2)/($AC$2:$AC$50=Mapping!$L$2)*ROW($AC$2:$AC$50)-ROWS($AC$2),ROWS($AC$2:AC2))),"")</calculatedColumnFormula>
    </tableColumn>
    <tableColumn id="13" name="Energy generation, efficiency &amp; access" dataDxfId="406">
      <calculatedColumnFormula array="1">IF(ROWS($AC$2:AC2)&lt;=M$1,INDEX($AB$2:$AB$50,_xlfn.AGGREGATE(15,3,($AC$2:$AC$50=Mapping!$M$2)/($AC$2:$AC$50=Mapping!$M$2)*ROW($AC$2:$AC$50)-ROWS($AC$2),ROWS($AC$2:AC2))),"")</calculatedColumnFormula>
    </tableColumn>
    <tableColumn id="14" name="Access to basic services" dataDxfId="405">
      <calculatedColumnFormula array="1">IF(ROWS($AC$2:AC2)&lt;=N$1,INDEX($AB$2:$AB$50,_xlfn.AGGREGATE(15,3,($AC$2:$AC$50=Mapping!$N$2)/($AC$2:$AC$50=Mapping!$N$2)*ROW($AC$2:$AC$50)-ROWS($AC$2),ROWS($AC$2:AC2))),"")</calculatedColumnFormula>
    </tableColumn>
    <tableColumn id="15" name="Access to infrastructure" dataDxfId="404">
      <calculatedColumnFormula array="1">IF(ROWS($AC$2:AC2)&lt;=O$1,INDEX($AB$2:$AB$50,_xlfn.AGGREGATE(15,3,($AC$2:$AC$50=Mapping!$O$2)/($AC$2:$AC$50=Mapping!$O$2)*ROW($AC$2:$AC$50)-ROWS($AC$2),ROWS($AC$2:AC2))),"")</calculatedColumnFormula>
    </tableColumn>
    <tableColumn id="16" name="Food security" dataDxfId="403">
      <calculatedColumnFormula array="1">IF(ROWS($AC$2:AC2)&lt;=P$1,INDEX($AB$2:$AB$50,_xlfn.AGGREGATE(15,3,($AC$2:$AC$50=Mapping!$P$2)/($AC$2:$AC$50=Mapping!$P$2)*ROW($AC$2:$AC$50)-ROWS($AC$2),ROWS($AC$2:AC2))),"")</calculatedColumnFormula>
    </tableColumn>
    <tableColumn id="17" name="Technology transfer" dataDxfId="402">
      <calculatedColumnFormula array="1">IF(ROWS($AC$2:AC2)&lt;=Q$1,INDEX($AB$2:$AB$50,_xlfn.AGGREGATE(15,3,($AC$2:$AC$50=Mapping!$Q$2)/($AC$2:$AC$50=Mapping!$Q$2)*ROW($AC$2:$AC$50)-ROWS($AC$2),ROWS($AC$2:AC2))),"")</calculatedColumnFormula>
    </tableColumn>
    <tableColumn id="19" name="Capacity building" dataDxfId="401">
      <calculatedColumnFormula array="1">IF(ROWS($AC$2:AC2)&lt;=R$1,INDEX($AB$2:$AB$50,_xlfn.AGGREGATE(15,3,($AC$2:$AC$50=Mapping!$R$2)/($AC$2:$AC$50=Mapping!$R$2)*ROW($AC$2:$AC$50)-ROWS($AC$2),ROWS($AC$2:AC2))),"")</calculatedColumnFormula>
    </tableColumn>
    <tableColumn id="2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id="12" name="Table791013" displayName="Table791013" ref="AX163:BN211" totalsRowShown="0" headerRowDxfId="239" dataDxfId="238" dataCellStyle="Normal 2">
  <autoFilter ref="AX163:BN211"/>
  <tableColumns count="17">
    <tableColumn id="1" name="1. No poverty" dataDxfId="237" dataCellStyle="Normal 2">
      <calculatedColumnFormula array="1">IF(ROWS($AD$163:AD163)&lt;=AX$162,INDEX($AB$163:$AB$211,_xlfn.AGGREGATE(15,3,($AD$163:$AD$211=Mapping!$AX$163)/($AD$163:$AD$211=Mapping!$AX$163)*ROW($AD$2:$AD$50)-ROWS($AD$163),ROWS($AD$163:AD163))),"")</calculatedColumnFormula>
    </tableColumn>
    <tableColumn id="2" name="2. Zero Hunger" dataDxfId="236" dataCellStyle="Normal 2">
      <calculatedColumnFormula array="1">IF(ROWS($AD$163:AD163)&lt;=AY$162,INDEX($AB$163:$AB$211,_xlfn.AGGREGATE(15,3,($AD$163:$AD$211=Mapping!$AY$163)/($AD$163:$AD$211=Mapping!$AY$163)*ROW($AD$2:$AD$50)-ROWS($AD$163),ROWS($AD$163:AD163))),"")</calculatedColumnFormula>
    </tableColumn>
    <tableColumn id="3"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name="4. Quality education" dataDxfId="234" dataCellStyle="Normal 2">
      <calculatedColumnFormula array="1">IF(ROWS($AD$163:AF163)&lt;=BA$162,INDEX($AB$163:$AB$211,_xlfn.AGGREGATE(15,3,($AD$163:$AD$211=Mapping!$BA$163)/($AD$163:$AD$211=Mapping!$BA$163)*ROW($AD$2:$AD$50)-ROWS($AD$163),ROWS($AD$163:AF163))),"")</calculatedColumnFormula>
    </tableColumn>
    <tableColumn id="5" name="5. Gender Equality " dataDxfId="233" dataCellStyle="Normal 2">
      <calculatedColumnFormula array="1">IF(ROWS($AD$163:AG163)&lt;=BB$162,INDEX($AB$163:$AB$211,_xlfn.AGGREGATE(15,3,($AD$163:$AD$211=Mapping!$BB$163)/($AD$163:$AD$211=Mapping!$BB$163)*ROW($AD$2:$AD$50)-ROWS($AD$163),ROWS($AD$163:AG163))),"")</calculatedColumnFormula>
    </tableColumn>
    <tableColumn id="6"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name="13. Climate action" dataDxfId="225" dataCellStyle="Normal 2">
      <calculatedColumnFormula array="1">IF(ROWS($AD$163:AO163)&lt;=BJ$162,INDEX($AB$163:$AB$211,_xlfn.AGGREGATE(15,3,($AD$163:$AD$211=Mapping!$BJ$163)/($AD$163:$AD$211=Mapping!$BJ$163)*ROW($AD$2:$AD$50)-ROWS($AD$163),ROWS($AD$163:AO163))),"")</calculatedColumnFormula>
    </tableColumn>
    <tableColumn id="14" name="14. Life below water" dataDxfId="224" dataCellStyle="Normal 2">
      <calculatedColumnFormula array="1">IF(ROWS($AD$163:AP163)&lt;=BK$162,INDEX($AB$163:$AB$211,_xlfn.AGGREGATE(15,3,($AD$163:$AD$211=Mapping!$BK$163)/($AD$163:$AD$211=Mapping!$BK$163)*ROW($AD$2:$AD$50)-ROWS($AD$163),ROWS($AD$163:AP163))),"")</calculatedColumnFormula>
    </tableColumn>
    <tableColumn id="15" name="15. Life on land" dataDxfId="223" dataCellStyle="Normal 2">
      <calculatedColumnFormula array="1">IF(ROWS($AD$163:AQ163)&lt;=BL$162,INDEX($AB$163:$AB$211,_xlfn.AGGREGATE(15,3,($AD$163:$AD$211=Mapping!$BL$163)/($AD$163:$AD$211=Mapping!$BL$163)*ROW($AD$2:$AD$50)-ROWS($AD$163),ROWS($AD$163:AQ163))),"")</calculatedColumnFormula>
    </tableColumn>
    <tableColumn id="16"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3" name="Table531114" displayName="Table531114" ref="A163:S211" totalsRowShown="0" headerRowDxfId="220" dataDxfId="219" dataCellStyle="Normal 2">
  <autoFilter ref="A163:S211"/>
  <tableColumns count="19">
    <tableColumn id="1" name="IMPACT" dataDxfId="218" dataCellStyle="Normal 2">
      <calculatedColumnFormula>Background!L7</calculatedColumnFormula>
    </tableColumn>
    <tableColumn id="2" name="Climate change mitigation" dataDxfId="217" dataCellStyle="Normal 2">
      <calculatedColumnFormula array="1">IF(ROWS($AC$163:AC163)&lt;=B$162,INDEX($AB$163:$AB$211,_xlfn.AGGREGATE(15,3,($AC$163:$AC$211=Mapping!$B$163)/($AC$163:$AC$211=Mapping!$B$163)*ROW($AC$2:$AC$50)-ROWS($AC$163),ROWS($AC$163:AC163))),"")</calculatedColumnFormula>
    </tableColumn>
    <tableColumn id="3" name="Climate change adaptation" dataDxfId="216" dataCellStyle="Normal 2">
      <calculatedColumnFormula array="1">IF(ROWS($AC$163:AC163)&lt;=C$162,INDEX($AB$163:$AB$211,_xlfn.AGGREGATE(15,3,($AC$163:$AC$211=Mapping!$C$163)/($AC$163:$AC$211=Mapping!$C$163)*ROW($AC$2:$AC$50)-ROWS($AC$163),ROWS($AC$163:AC163))),"")</calculatedColumnFormula>
    </tableColumn>
    <tableColumn id="4" name="Air quality" dataDxfId="215" dataCellStyle="Normal 2">
      <calculatedColumnFormula array="1">IF(ROWS($AC$163:AC163)&lt;=D$162,INDEX($AB$163:$AB$211,_xlfn.AGGREGATE(15,3,($AC$163:$AC$211=Mapping!$D$163)/($AC$163:$AC$211=Mapping!$D$163)*ROW($AC$2:$AC$50)-ROWS($AC$163),ROWS($AC$163:AC163))),"")</calculatedColumnFormula>
    </tableColumn>
    <tableColumn id="5"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name="Soil quality" dataDxfId="213" dataCellStyle="Normal 2">
      <calculatedColumnFormula array="1">IF(ROWS($AC$163:AC163)&lt;=F$162,INDEX($AB$163:$AB$211,_xlfn.AGGREGATE(15,3,($AC$163:$AC$211=Mapping!$F$163)/($AC$163:$AC$211=Mapping!$F$163)*ROW($AC$2:$AC$50)-ROWS($AC$163),ROWS($AC$163:AC163))),"")</calculatedColumnFormula>
    </tableColumn>
    <tableColumn id="7" name="Waste" dataDxfId="212" dataCellStyle="Normal 2">
      <calculatedColumnFormula array="1">IF(ROWS($AC$163:AC163)&lt;=G$162,INDEX($AB$163:$AB$211,_xlfn.AGGREGATE(15,3,($AC$163:$AC$211=Mapping!$G$163)/($AC$163:$AC$211=Mapping!$G$163)*ROW($AC$2:$AC$50)-ROWS($AC$163),ROWS($AC$163:AC163))),"")</calculatedColumnFormula>
    </tableColumn>
    <tableColumn id="8"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name="Health &amp; safety" dataDxfId="210" dataCellStyle="Normal 2">
      <calculatedColumnFormula array="1">IF(ROWS($AC$163:AC163)&lt;=I$162,INDEX($AB$163:$AB$211,_xlfn.AGGREGATE(15,3,($AC$163:$AC$211=Mapping!$I$163)/($AC$163:$AC$211=Mapping!$I$163)*ROW($AC$2:$AC$50)-ROWS($AC$163),ROWS($AC$163:AC163))),"")</calculatedColumnFormula>
    </tableColumn>
    <tableColumn id="9" name="Employment" dataDxfId="209" dataCellStyle="Normal 2">
      <calculatedColumnFormula array="1">IF(ROWS($AC$163:AC163)&lt;=J$162,INDEX($AB$163:$AB$211,_xlfn.AGGREGATE(15,3,($AC$163:$AC$211=Mapping!$J$163)/($AC$163:$AC$211=Mapping!$J$163)*ROW($AC$2:$AC$50)-ROWS($AC$163),ROWS($AC$163:AC163))),"")</calculatedColumnFormula>
    </tableColumn>
    <tableColumn id="11" name="Livelihood" dataDxfId="208" dataCellStyle="Normal 2">
      <calculatedColumnFormula array="1">IF(ROWS($AC$163:AC163)&lt;=K$162,INDEX($AB$163:$AB$211,_xlfn.AGGREGATE(15,3,($AC$163:$AC$211=Mapping!$K$163)/($AC$163:$AC$211=Mapping!$K$163)*ROW($AC$2:$AC$50)-ROWS($AC$163),ROWS($AC$163:AC163))),"")</calculatedColumnFormula>
    </tableColumn>
    <tableColumn id="12" name="Gender" dataDxfId="207" dataCellStyle="Normal 2">
      <calculatedColumnFormula array="1">IF(ROWS($AC$163:AC163)&lt;=L$162,INDEX($AB$163:$AB$211,_xlfn.AGGREGATE(15,3,($AC$163:$AC$211=Mapping!$L$163)/($AC$163:$AC$211=Mapping!$L$163)*ROW($AC$2:$AC$50)-ROWS($AC$163),ROWS($AC$163:AC163))),"")</calculatedColumnFormula>
    </tableColumn>
    <tableColumn id="13"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name="Access to basic services" dataDxfId="205" dataCellStyle="Normal 2">
      <calculatedColumnFormula array="1">IF(ROWS($AC$163:AC163)&lt;=N$162,INDEX($AB$163:$AB$211,_xlfn.AGGREGATE(15,3,($AC$163:$AC$211=Mapping!$N$163)/($AC$163:$AC$211=Mapping!$N$163)*ROW($AC$2:$AC$50)-ROWS($AC$163),ROWS($AC$163:AC163))),"")</calculatedColumnFormula>
    </tableColumn>
    <tableColumn id="15" name="Access to infrastructure" dataDxfId="204" dataCellStyle="Normal 2">
      <calculatedColumnFormula array="1">IF(ROWS($AC$163:AC163)&lt;=O$162,INDEX($AB$163:$AB$211,_xlfn.AGGREGATE(15,3,($AC$163:$AC$211=Mapping!$O$163)/($AC$163:$AC$211=Mapping!$O$163)*ROW($AC$2:$AC$50)-ROWS($AC$163),ROWS($AC$163:AC163))),"")</calculatedColumnFormula>
    </tableColumn>
    <tableColumn id="16" name="Food security" dataDxfId="203" dataCellStyle="Normal 2">
      <calculatedColumnFormula array="1">IF(ROWS($AC$163:AC163)&lt;=P$162,INDEX($AB$163:$AB$211,_xlfn.AGGREGATE(15,3,($AC$163:$AC$211=Mapping!$P$163)/($AC$163:$AC$211=Mapping!$P$163)*ROW($AC$2:$AC$50)-ROWS($AC$163),ROWS($AC$163:AC163))),"")</calculatedColumnFormula>
    </tableColumn>
    <tableColumn id="17" name="Technology transfer" dataDxfId="202" dataCellStyle="Normal 2">
      <calculatedColumnFormula array="1">IF(ROWS($AC$163:AC163)&lt;=Q$162,INDEX($AB$163:$AB$211,_xlfn.AGGREGATE(15,3,($AC$163:$AC$211=Mapping!$Q$163)/($AC$163:$AC$211=Mapping!$Q$163)*ROW($AC$2:$AC$50)-ROWS($AC$163),ROWS($AC$163:AC163))),"")</calculatedColumnFormula>
    </tableColumn>
    <tableColumn id="19" name="Capacity building" dataDxfId="201" dataCellStyle="Normal 2">
      <calculatedColumnFormula array="1">IF(ROWS($AC$163:AC163)&lt;=R$162,INDEX($AB$163:$AB$211,_xlfn.AGGREGATE(15,3,($AC$163:$AC$211=Mapping!$R$163)/($AC$163:$AC$211=Mapping!$R$163)*ROW($AC$2:$AC$50)-ROWS($AC$163),ROWS($AC$163:AC163))),"")</calculatedColumnFormula>
    </tableColumn>
    <tableColumn id="2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id="14" name="Table46715" displayName="Table46715" ref="AA218:AR266" totalsRowShown="0" headerRowDxfId="199" dataDxfId="198" headerRowCellStyle="Normal 2" dataCellStyle="Normal 2">
  <autoFilter ref="AA218:AR266"/>
  <tableColumns count="18">
    <tableColumn id="2" name="Type" dataDxfId="197" dataCellStyle="Normal 2">
      <calculatedColumnFormula array="1">IF(ROWS(BA!$L$2:L257)&lt;=B$1,INDEX(BA!$P$2:$P$63,_xlfn.AGGREGATE(15,3,(BA!$L$2:$L$63=Mapping!$A$3)/(BA!$L$2:$L$63=Mapping!$A$3)*ROW(BA!$L$2:$L$247)-ROWS(BA!$L$2),ROWS(BA!$L$2:L257))),"")</calculatedColumnFormula>
    </tableColumn>
    <tableColumn id="3" name="Indicator" dataDxfId="196" dataCellStyle="Normal 2">
      <calculatedColumnFormula array="1">IF(ROWS(BA!$E$2:E2)&lt;=AB$217,INDEX(BA!$P$2:$P$961,_xlfn.AGGREGATE(15,3,(BA!$E$2:$E$961=Mapping!$AA$219)/(BA!$E$2:$E$961=Mapping!$AA$219)*ROW(BA!$E$2:$E$961)-ROWS(BA!$E$2),ROWS(BA!$E$2:E2))),"")</calculatedColumnFormula>
    </tableColumn>
    <tableColumn id="4" name="Impact_area" dataDxfId="195" dataCellStyle="Normal 2">
      <calculatedColumnFormula>IFERROR(INDEX(BA!$L$2:$L$961,MATCH($AB219,BA!$P$2:$P$961,0)),"")</calculatedColumnFormula>
    </tableColumn>
    <tableColumn id="5" name="SDG" dataDxfId="194" dataCellStyle="Normal 2">
      <calculatedColumnFormula>IFERROR(INDEX(BA!$M$2:$M$961,MATCH($AB219,BA!$P$2:$P$961,0)),"")</calculatedColumnFormula>
    </tableColumn>
    <tableColumn id="6" name="Imapct indicator" dataDxfId="193" dataCellStyle="Normal 2">
      <calculatedColumnFormula>IFERROR(INDEX(BA!$O$2:$O$961,MATCH($AB219,BA!$P$2:$P$961,0)),"")</calculatedColumnFormula>
    </tableColumn>
    <tableColumn id="7" name="SDG_Target" dataDxfId="192" dataCellStyle="Normal 2">
      <calculatedColumnFormula>IFERROR(INDEX(BA!$N$2:$N$961,MATCH($AB219,BA!$P$2:$P$961,0)),"")</calculatedColumnFormula>
    </tableColumn>
    <tableColumn id="8" name="Column1" dataDxfId="191" dataCellStyle="Normal 2"/>
    <tableColumn id="9" name="Column2" dataDxfId="190" dataCellStyle="Normal 2"/>
    <tableColumn id="10" name="Column3" dataDxfId="189" dataCellStyle="Normal 2"/>
    <tableColumn id="11" name="Column4" dataDxfId="188" dataCellStyle="Normal 2"/>
    <tableColumn id="12" name="Column5" dataDxfId="187" dataCellStyle="Normal 2"/>
    <tableColumn id="13" name="Column6" dataDxfId="186" dataCellStyle="Normal 2"/>
    <tableColumn id="14" name="Column7" dataDxfId="185" dataCellStyle="Normal 2"/>
    <tableColumn id="15" name="Column8" dataDxfId="184" dataCellStyle="Normal 2"/>
    <tableColumn id="16" name="Column9" dataDxfId="183" dataCellStyle="Normal 2"/>
    <tableColumn id="17" name="Column10" dataDxfId="182" dataCellStyle="Normal 2"/>
    <tableColumn id="18" name="Column11" dataDxfId="181" dataCellStyle="Normal 2"/>
    <tableColumn id="19"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id="15" name="Table791016" displayName="Table791016" ref="AX218:BN266" totalsRowShown="0" headerRowDxfId="179" dataDxfId="178" dataCellStyle="Normal 2">
  <autoFilter ref="AX218:BN266"/>
  <tableColumns count="17">
    <tableColumn id="1" name="1. No poverty" dataDxfId="177" dataCellStyle="Normal 2">
      <calculatedColumnFormula array="1">IF(ROWS($AD$218:AD218)&lt;=AX$217,INDEX($AB$218:$AB$266,_xlfn.AGGREGATE(15,3,($AD$218:$AD$266=Mapping!$AX$218)/($AD$218:$AD$266=Mapping!$AX$218)*ROW($AD$2:$AD$50)-ROWS($AD$218),ROWS($AD$218:AD218))),"")</calculatedColumnFormula>
    </tableColumn>
    <tableColumn id="2" name="2. Zero Hunger" dataDxfId="176" dataCellStyle="Normal 2">
      <calculatedColumnFormula array="1">IF(ROWS($AD$218:AE218)&lt;=AY$217,INDEX($AB$218:$AB$266,_xlfn.AGGREGATE(15,3,($AD$218:$AD$266=Mapping!$AY$218)/($AD$218:$AD$266=Mapping!$AY$218)*ROW($AD$2:$AD$50)-ROWS($AD$218),ROWS($AD$218:AE218))),"")</calculatedColumnFormula>
    </tableColumn>
    <tableColumn id="3"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name="4. Quality education" dataDxfId="174" dataCellStyle="Normal 2">
      <calculatedColumnFormula array="1">IF(ROWS($AD$218:AG218)&lt;=BA$217,INDEX($AB$218:$AB$266,_xlfn.AGGREGATE(15,3,($AD$218:$AD$266=Mapping!$BA$218)/($AD$218:$AD$266=Mapping!$BA$218)*ROW($AD$2:$AD$50)-ROWS($AD$218),ROWS($AD$218:AG218))),"")</calculatedColumnFormula>
    </tableColumn>
    <tableColumn id="5" name="5. Gender Equality " dataDxfId="173" dataCellStyle="Normal 2">
      <calculatedColumnFormula array="1">IF(ROWS($AD$218:AH218)&lt;=BB$217,INDEX($AB$218:$AB$266,_xlfn.AGGREGATE(15,3,($AD$218:$AD$266=Mapping!$BB$218)/($AD$218:$AD$266=Mapping!$BB$218)*ROW($AD$2:$AD$50)-ROWS($AD$218),ROWS($AD$218:AH218))),"")</calculatedColumnFormula>
    </tableColumn>
    <tableColumn id="6"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name="13. Climate action" dataDxfId="165" dataCellStyle="Normal 2">
      <calculatedColumnFormula array="1">IF(ROWS($AD$218:AP218)&lt;=BJ$217,INDEX($AB$218:$AB$266,_xlfn.AGGREGATE(15,3,($AD$218:$AD$266=Mapping!$BJ$218)/($AD$218:$AD$266=Mapping!$BJ$218)*ROW($AD$2:$AD$50)-ROWS($AD$218),ROWS($AD$218:AP218))),"")</calculatedColumnFormula>
    </tableColumn>
    <tableColumn id="14" name="14. Life below water" dataDxfId="164" dataCellStyle="Normal 2">
      <calculatedColumnFormula array="1">IF(ROWS($AD$218:AQ218)&lt;=BK$217,INDEX($AB$218:$AB$266,_xlfn.AGGREGATE(15,3,($AD$218:$AD$266=Mapping!$BK$218)/($AD$218:$AD$266=Mapping!$BK$218)*ROW($AD$2:$AD$50)-ROWS($AD$218),ROWS($AD$218:AQ218))),"")</calculatedColumnFormula>
    </tableColumn>
    <tableColumn id="15" name="15. Life on land" dataDxfId="163" dataCellStyle="Normal 2">
      <calculatedColumnFormula array="1">IF(ROWS($AD$218:AR218)&lt;=BL$217,INDEX($AB$218:$AB$266,_xlfn.AGGREGATE(15,3,($AD$218:$AD$266=Mapping!$BL$218)/($AD$218:$AD$266=Mapping!$BL$218)*ROW($AD$2:$AD$50)-ROWS($AD$218),ROWS($AD$218:AR218))),"")</calculatedColumnFormula>
    </tableColumn>
    <tableColumn id="16"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id="16" name="Table531117" displayName="Table531117" ref="A218:S266" totalsRowShown="0" headerRowDxfId="160" dataDxfId="159" dataCellStyle="Normal 2">
  <autoFilter ref="A218:S266"/>
  <tableColumns count="19">
    <tableColumn id="1" name="IMPACT" dataDxfId="158" dataCellStyle="Normal 2">
      <calculatedColumnFormula>Background!L7</calculatedColumnFormula>
    </tableColumn>
    <tableColumn id="2" name="Climate change mitigation" dataDxfId="157" dataCellStyle="Normal 2">
      <calculatedColumnFormula array="1">IF(ROWS($AC$219:AC219)&lt;=B$217,INDEX($AB$219:$AB$266,_xlfn.AGGREGATE(15,3,($AC$219:$AC$266=Mapping!$B$218)/($AC$219:$AC$266=Mapping!$B$218)*ROW($AC$2:$AC$50)-ROWS($AC$219),ROWS($AC$219:AC219))),"")</calculatedColumnFormula>
    </tableColumn>
    <tableColumn id="3" name="Climate change adaptation" dataDxfId="156" dataCellStyle="Normal 2">
      <calculatedColumnFormula array="1">IF(ROWS($AC$219:AC219)&lt;=C$217,INDEX($AB$219:$AB$266,_xlfn.AGGREGATE(15,3,($AC$219:$AC$266=Mapping!$C$218)/($AC$219:$AC$266=Mapping!$C$218)*ROW($AC$2:$AC$50)-ROWS($AC$219),ROWS($AC$219:AC219))),"")</calculatedColumnFormula>
    </tableColumn>
    <tableColumn id="4" name="Air quality" dataDxfId="155" dataCellStyle="Normal 2">
      <calculatedColumnFormula array="1">IF(ROWS($AC$219:AD219)&lt;=D$217,INDEX($AB$219:$AB$266,_xlfn.AGGREGATE(15,3,($AC$219:$AC$266=Mapping!$D$218)/($AC$219:$AC$266=Mapping!$D$218)*ROW($AC$2:$AC$50)-ROWS($AC$219),ROWS($AC$219:AD219))),"")</calculatedColumnFormula>
    </tableColumn>
    <tableColumn id="5"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name="Soil quality" dataDxfId="153" dataCellStyle="Normal 2">
      <calculatedColumnFormula array="1">IF(ROWS($AC$219:AF219)&lt;=F$217,INDEX($AB$219:$AB$266,_xlfn.AGGREGATE(15,3,($AC$219:$AC$266=Mapping!$F$218)/($AC$219:$AC$266=Mapping!$F$218)*ROW($AC$2:$AC$50)-ROWS($AC$219),ROWS($AC$219:AF219))),"")</calculatedColumnFormula>
    </tableColumn>
    <tableColumn id="7" name="Waste" dataDxfId="152" dataCellStyle="Normal 2">
      <calculatedColumnFormula array="1">IF(ROWS($AC$219:AG219)&lt;=G$217,INDEX($AB$219:$AB$266,_xlfn.AGGREGATE(15,3,($AC$219:$AC$266=Mapping!$G$218)/($AC$219:$AC$266=Mapping!$G$218)*ROW($AC$2:$AC$50)-ROWS($AC$219),ROWS($AC$219:AG219))),"")</calculatedColumnFormula>
    </tableColumn>
    <tableColumn id="8"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name="Health &amp; safety" dataDxfId="150" dataCellStyle="Normal 2">
      <calculatedColumnFormula array="1">IF(ROWS($AC$219:AI219)&lt;=I$217,INDEX($AB$219:$AB$266,_xlfn.AGGREGATE(15,3,($AC$219:$AC$266=Mapping!$I$218)/($AC$219:$AC$266=Mapping!$I$218)*ROW($AC$2:$AC$50)-ROWS($AC$219),ROWS($AC$219:AI219))),"")</calculatedColumnFormula>
    </tableColumn>
    <tableColumn id="9" name="Employment" dataDxfId="149" dataCellStyle="Normal 2">
      <calculatedColumnFormula array="1">IF(ROWS($AC$219:AJ219)&lt;=J$217,INDEX($AB$219:$AB$266,_xlfn.AGGREGATE(15,3,($AC$219:$AC$266=Mapping!$J$218)/($AC$219:$AC$266=Mapping!$J$218)*ROW($AC$2:$AC$50)-ROWS($AC$219),ROWS($AC$219:AJ219))),"")</calculatedColumnFormula>
    </tableColumn>
    <tableColumn id="11" name="Livelihood" dataDxfId="148" dataCellStyle="Normal 2">
      <calculatedColumnFormula array="1">IF(ROWS($AC$219:AK219)&lt;=K$217,INDEX($AB$219:$AB$266,_xlfn.AGGREGATE(15,3,($AC$219:$AC$266=Mapping!$K$218)/($AC$219:$AC$266=Mapping!$K$218)*ROW($AC$2:$AC$50)-ROWS($AC$219),ROWS($AC$219:AK219))),"")</calculatedColumnFormula>
    </tableColumn>
    <tableColumn id="12" name="Gender" dataDxfId="147" dataCellStyle="Normal 2">
      <calculatedColumnFormula array="1">IF(ROWS($AC$219:AL219)&lt;=L$217,INDEX($AB$219:$AB$266,_xlfn.AGGREGATE(15,3,($AC$219:$AC$266=Mapping!$L$218)/($AC$219:$AC$266=Mapping!$L$218)*ROW($AC$2:$AC$50)-ROWS($AC$219),ROWS($AC$219:AL219))),"")</calculatedColumnFormula>
    </tableColumn>
    <tableColumn id="13"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name="Access to basic services" dataDxfId="145" dataCellStyle="Normal 2">
      <calculatedColumnFormula array="1">IF(ROWS($AC$219:AN219)&lt;=N$217,INDEX($AB$219:$AB$266,_xlfn.AGGREGATE(15,3,($AC$219:$AC$266=Mapping!$N$218)/($AC$219:$AC$266=Mapping!$N$218)*ROW($AC$2:$AC$50)-ROWS($AC$219),ROWS($AC$219:AN219))),"")</calculatedColumnFormula>
    </tableColumn>
    <tableColumn id="15" name="Access to infrastructure" dataDxfId="144" dataCellStyle="Normal 2">
      <calculatedColumnFormula array="1">IF(ROWS($AC$219:AO219)&lt;=O$217,INDEX($AB$219:$AB$266,_xlfn.AGGREGATE(15,3,($AC$219:$AC$266=Mapping!$O$218)/($AC$219:$AC$266=Mapping!$O$218)*ROW($AC$2:$AC$50)-ROWS($AC$219),ROWS($AC$219:AO219))),"")</calculatedColumnFormula>
    </tableColumn>
    <tableColumn id="16" name="Food security" dataDxfId="143" dataCellStyle="Normal 2">
      <calculatedColumnFormula array="1">IF(ROWS($AC$219:AP219)&lt;=P$217,INDEX($AB$219:$AB$266,_xlfn.AGGREGATE(15,3,($AC$219:$AC$266=Mapping!$P$218)/($AC$219:$AC$266=Mapping!$P$218)*ROW($AC$2:$AC$50)-ROWS($AC$219),ROWS($AC$219:AP219))),"")</calculatedColumnFormula>
    </tableColumn>
    <tableColumn id="17" name="Technology transfer" dataDxfId="142" dataCellStyle="Normal 2">
      <calculatedColumnFormula array="1">IF(ROWS($AC$219:AQ219)&lt;=Q$217,INDEX($AB$219:$AB$266,_xlfn.AGGREGATE(15,3,($AC$219:$AC$266=Mapping!$Q$218)/($AC$219:$AC$266=Mapping!$Q$218)*ROW($AC$2:$AC$50)-ROWS($AC$219),ROWS($AC$219:AQ219))),"")</calculatedColumnFormula>
    </tableColumn>
    <tableColumn id="19" name="Capacity building" dataDxfId="141" dataCellStyle="Normal 2">
      <calculatedColumnFormula array="1">IF(ROWS($AC$219:AR219)&lt;=R$217,INDEX($AB$219:$AB$266,_xlfn.AGGREGATE(15,3,($AC$219:$AC$266=Mapping!$R$218)/($AC$219:$AC$266=Mapping!$R$218)*ROW($AC$2:$AC$50)-ROWS($AC$219),ROWS($AC$219:AR219))),"")</calculatedColumnFormula>
    </tableColumn>
    <tableColumn id="2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id="17" name="Table46718" displayName="Table46718" ref="AA273:AR321" totalsRowShown="0" headerRowDxfId="139" dataDxfId="138" headerRowCellStyle="Normal 2" dataCellStyle="Normal 2">
  <autoFilter ref="AA273:AR321"/>
  <tableColumns count="18">
    <tableColumn id="2" name="Type" dataDxfId="137" dataCellStyle="Normal 2">
      <calculatedColumnFormula array="1">IF(ROWS(BA!$L$2:L312)&lt;=B$1,INDEX(BA!$P$2:$P$63,_xlfn.AGGREGATE(15,3,(BA!$L$2:$L$63=Mapping!$A$3)/(BA!$L$2:$L$63=Mapping!$A$3)*ROW(BA!$L$2:$L$247)-ROWS(BA!$L$2),ROWS(BA!$L$2:L312))),"")</calculatedColumnFormula>
    </tableColumn>
    <tableColumn id="3" name="Indicator" dataDxfId="136" dataCellStyle="Normal 2">
      <calculatedColumnFormula array="1">IF(ROWS(BA!$F$4:F4)&lt;=AB$272,INDEX(BA!$P$2:$P$547,_xlfn.AGGREGATE(15,3,(BA!$F$2:$F$547=Mapping!$AA$274)/(BA!$F$2:$F$547=Mapping!$AA$274)*ROW(BA!$F$2:$F$547)-ROWS(BA!$F$2),ROWS(BA!$F$2:F2))),"")</calculatedColumnFormula>
    </tableColumn>
    <tableColumn id="4" name="Impact_area" dataDxfId="135" dataCellStyle="Normal 2">
      <calculatedColumnFormula>IFERROR(INDEX(BA!$L$2:$L$1001,MATCH($AB274,BA!$P$2:$P$1001,0)),"")</calculatedColumnFormula>
    </tableColumn>
    <tableColumn id="5" name="SDG" dataDxfId="134" dataCellStyle="Normal 2">
      <calculatedColumnFormula>INDEX(BA!$M$2:$M$1001,MATCH($AB274,BA!$P$2:$P$1001,0))</calculatedColumnFormula>
    </tableColumn>
    <tableColumn id="6" name="Impact indicator" dataDxfId="133" dataCellStyle="Normal 2">
      <calculatedColumnFormula>INDEX(BA!$O$2:$O$1001,MATCH($AB274,BA!$P$2:$P$1001,0))</calculatedColumnFormula>
    </tableColumn>
    <tableColumn id="7" name="SDG_Target" dataDxfId="132" dataCellStyle="Normal 2">
      <calculatedColumnFormula>INDEX(BA!$N$2:$N$1001,MATCH($AB274,BA!$P$2:$P$1001,0))</calculatedColumnFormula>
    </tableColumn>
    <tableColumn id="8" name="SDG_Indicator " dataDxfId="131" dataCellStyle="Normal 2"/>
    <tableColumn id="9" name="Indicator2" dataDxfId="130" dataCellStyle="Normal 2"/>
    <tableColumn id="10" name="Indicator_description " dataDxfId="129" dataCellStyle="Normal 2"/>
    <tableColumn id="11" name="Assessment_method" dataDxfId="128" dataCellStyle="Normal 2"/>
    <tableColumn id="12" name="Data disaggregation" dataDxfId="127" dataCellStyle="Normal 2"/>
    <tableColumn id="13" name="Example_methods" dataDxfId="126" dataCellStyle="Normal 2"/>
    <tableColumn id="14" name="Monitoring_frequency" dataDxfId="125" dataCellStyle="Normal 2"/>
    <tableColumn id="15" name="Guidance" dataDxfId="124" dataCellStyle="Normal 2"/>
    <tableColumn id="16" name="References" dataDxfId="123" dataCellStyle="Normal 2"/>
    <tableColumn id="17" name="Column4" dataDxfId="122" dataCellStyle="Normal 2"/>
    <tableColumn id="18" name="Column5" dataDxfId="121" dataCellStyle="Normal 2"/>
    <tableColumn id="19"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id="18" name="Table791019" displayName="Table791019" ref="AX273:BN321" totalsRowShown="0" headerRowDxfId="119" dataDxfId="118" dataCellStyle="Normal 2">
  <autoFilter ref="AX273:BN321"/>
  <tableColumns count="17">
    <tableColumn id="1" name="1. No poverty" dataDxfId="117" dataCellStyle="Normal 2">
      <calculatedColumnFormula array="1">IF(ROWS($AD$273:AD273)&lt;=AX$272,INDEX($AB$273:$AB$321,_xlfn.AGGREGATE(15,3,($AD$273:$AD$321=Mapping!$AX$273)/($AD$273:$AD$321=Mapping!$AX$273)*ROW($AD$2:$AD$50)-ROWS($AD$273),ROWS($AD273:AD$273))),"")</calculatedColumnFormula>
    </tableColumn>
    <tableColumn id="2" name="2. Zero Hunger" dataDxfId="116" dataCellStyle="Normal 2">
      <calculatedColumnFormula array="1">IF(ROWS($AD$273:AE273)&lt;=AY$272,INDEX($AB$273:$AB$321,_xlfn.AGGREGATE(15,3,($AD$273:$AD$321=Mapping!$AY$273)/($AD$273:$AD$321=Mapping!$AY$273)*ROW($AD$2:$AD$50)-ROWS($AD$273),ROWS($AD273:AE$273))),"")</calculatedColumnFormula>
    </tableColumn>
    <tableColumn id="3"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name="4. Quality education" dataDxfId="114" dataCellStyle="Normal 2">
      <calculatedColumnFormula array="1">IF(ROWS($AD$273:AG273)&lt;=BA$272,INDEX($AB$273:$AB$321,_xlfn.AGGREGATE(15,3,($AD$273:$AD$321=Mapping!$BA$273)/($AD$273:$AD$321=Mapping!$BA$273)*ROW($AD$2:$AD$50)-ROWS($AD$273),ROWS($AD273:AG$273))),"")</calculatedColumnFormula>
    </tableColumn>
    <tableColumn id="5" name="5. Gender Equality " dataDxfId="113" dataCellStyle="Normal 2">
      <calculatedColumnFormula array="1">IF(ROWS($AD$273:AH273)&lt;=BB$272,INDEX($AB$273:$AB$321,_xlfn.AGGREGATE(15,3,($AD$273:$AD$321=Mapping!$BB$273)/($AD$273:$AD$321=Mapping!$BB$273)*ROW($AD$2:$AD$50)-ROWS($AD$273),ROWS($AD273:AH$273))),"")</calculatedColumnFormula>
    </tableColumn>
    <tableColumn id="6"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name="13. Climate action" dataDxfId="105" dataCellStyle="Normal 2">
      <calculatedColumnFormula array="1">IF(ROWS($AD$273:AP273)&lt;=BJ$272,INDEX($AB$273:$AB$321,_xlfn.AGGREGATE(15,3,($AD$273:$AD$321=Mapping!$BJ$273)/($AD$273:$AD$321=Mapping!$BJ$273)*ROW($AD$2:$AD$50)-ROWS($AD$273),ROWS($AD273:AP$273))),"")</calculatedColumnFormula>
    </tableColumn>
    <tableColumn id="14" name="14. Life below water" dataDxfId="104" dataCellStyle="Normal 2">
      <calculatedColumnFormula array="1">IF(ROWS($AD$273:AQ273)&lt;=BK$272,INDEX($AB$273:$AB$321,_xlfn.AGGREGATE(15,3,($AD$273:$AD$321=Mapping!$BK$273)/($AD$273:$AD$321=Mapping!$BK$273)*ROW($AD$2:$AD$50)-ROWS($AD$273),ROWS($AD273:AQ$273))),"")</calculatedColumnFormula>
    </tableColumn>
    <tableColumn id="15" name="15. Life on land" dataDxfId="103" dataCellStyle="Normal 2">
      <calculatedColumnFormula array="1">IF(ROWS($AD$273:AR273)&lt;=BL$272,INDEX($AB$273:$AB$321,_xlfn.AGGREGATE(15,3,($AD$273:$AD$321=Mapping!$BL$273)/($AD$273:$AD$321=Mapping!$BL$273)*ROW($AD$2:$AD$50)-ROWS($AD$273),ROWS($AD273:AR$273))),"")</calculatedColumnFormula>
    </tableColumn>
    <tableColumn id="16"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id="19" name="Table531120" displayName="Table531120" ref="A273:S321" totalsRowShown="0" headerRowDxfId="100" dataDxfId="99" dataCellStyle="Normal 2">
  <autoFilter ref="A273:S321"/>
  <tableColumns count="19">
    <tableColumn id="1" name="IMPACT" dataDxfId="98" dataCellStyle="Normal 2">
      <calculatedColumnFormula>Background!L7</calculatedColumnFormula>
    </tableColumn>
    <tableColumn id="2" name="Climate change mitigation" dataDxfId="97" dataCellStyle="Normal 2">
      <calculatedColumnFormula array="1">IF(ROWS($AC$273:AC273)&lt;=B$272,INDEX($AB$273:$AB$310,_xlfn.AGGREGATE(15,3,($AC$273:$AC$310=Mapping!$B$273)/($AC$273:$AC$310=Mapping!$B$273)*ROW($AC$2:$AC$50)-ROWS($AC$273),ROWS($AC$273:AC273))),"")</calculatedColumnFormula>
    </tableColumn>
    <tableColumn id="3" name="Climate change adaptation" dataDxfId="96" dataCellStyle="Normal 2">
      <calculatedColumnFormula array="1">IF(ROWS($AC$273:AD273)&lt;=C$272,INDEX($AB$273:$AB$310,_xlfn.AGGREGATE(15,3,($AC$273:$AC$310=Mapping!$C$273)/($AC$273:$AC$310=Mapping!$C$273)*ROW($AC$2:$AC$50)-ROWS($AC$273),ROWS($AC$273:AD273))),"")</calculatedColumnFormula>
    </tableColumn>
    <tableColumn id="4" name="Air quality" dataDxfId="95" dataCellStyle="Normal 2">
      <calculatedColumnFormula array="1">IF(ROWS($AC$273:AE273)&lt;=D$272,INDEX($AB$273:$AB$310,_xlfn.AGGREGATE(15,3,($AC$273:$AC$310=Mapping!$D$273)/($AC$273:$AC$310=Mapping!$D$273)*ROW($AC$2:$AC$50)-ROWS($AC$273),ROWS($AC$273:AE273))),"")</calculatedColumnFormula>
    </tableColumn>
    <tableColumn id="5"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name="Soil quality" dataDxfId="93" dataCellStyle="Normal 2">
      <calculatedColumnFormula array="1">IF(ROWS($AC$273:AG273)&lt;=F$272,INDEX($AB$273:$AB$310,_xlfn.AGGREGATE(15,3,($AC$273:$AC$310=Mapping!$F$273)/($AC$273:$AC$310=Mapping!$F$273)*ROW($AC$2:$AC$50)-ROWS($AC$273),ROWS($AC$273:AG273))),"")</calculatedColumnFormula>
    </tableColumn>
    <tableColumn id="7" name="Waste" dataDxfId="92" dataCellStyle="Normal 2">
      <calculatedColumnFormula array="1">IF(ROWS($AC$273:AH273)&lt;=G$272,INDEX($AB$273:$AB$310,_xlfn.AGGREGATE(15,3,($AC$273:$AC$310=Mapping!$G$273)/($AC$273:$AC$310=Mapping!$G$273)*ROW($AC$2:$AC$50)-ROWS($AC$273),ROWS($AC$273:AH273))),"")</calculatedColumnFormula>
    </tableColumn>
    <tableColumn id="8"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name="Health &amp; safety" dataDxfId="90" dataCellStyle="Normal 2">
      <calculatedColumnFormula array="1">IF(ROWS($AC$273:AJ273)&lt;=I$272,INDEX($AB$273:$AB$310,_xlfn.AGGREGATE(15,3,($AC$273:$AC$310=Mapping!$I$273)/($AC$273:$AC$310=Mapping!$I$273)*ROW($AC$2:$AC$50)-ROWS($AC$273),ROWS($AC$273:AJ273))),"")</calculatedColumnFormula>
    </tableColumn>
    <tableColumn id="9" name="Employment" dataDxfId="89" dataCellStyle="Normal 2">
      <calculatedColumnFormula array="1">IF(ROWS($AC$273:AK273)&lt;=J$272,INDEX($AB$273:$AB$310,_xlfn.AGGREGATE(15,3,($AC$273:$AC$310=Mapping!$J$273)/($AC$273:$AC$310=Mapping!$J$273)*ROW($AC$2:$AC$50)-ROWS($AC$273),ROWS($AC$273:AK273))),"")</calculatedColumnFormula>
    </tableColumn>
    <tableColumn id="11" name="Livelihood" dataDxfId="88" dataCellStyle="Normal 2">
      <calculatedColumnFormula array="1">IF(ROWS($AC$273:AL273)&lt;=K$272,INDEX($AB$273:$AB$310,_xlfn.AGGREGATE(15,3,($AC$273:$AC$310=Mapping!$K$273)/($AC$273:$AC$310=Mapping!$K$273)*ROW($AC$2:$AC$50)-ROWS($AC$273),ROWS($AC$273:AL273))),"")</calculatedColumnFormula>
    </tableColumn>
    <tableColumn id="12" name="Gender" dataDxfId="87" dataCellStyle="Normal 2">
      <calculatedColumnFormula array="1">IF(ROWS($AC$273:AM273)&lt;=L$272,INDEX($AB$273:$AB$310,_xlfn.AGGREGATE(15,3,($AC$273:$AC$310=Mapping!$L$273)/($AC$273:$AC$310=Mapping!$L$273)*ROW($AC$2:$AC$50)-ROWS($AC$273),ROWS($AC$273:AM273))),"")</calculatedColumnFormula>
    </tableColumn>
    <tableColumn id="13"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name="Access to basic services" dataDxfId="85" dataCellStyle="Normal 2">
      <calculatedColumnFormula array="1">IF(ROWS($AC$273:AO273)&lt;=N$272,INDEX($AB$273:$AB$310,_xlfn.AGGREGATE(15,3,($AC$273:$AC$310=Mapping!$N$273)/($AC$273:$AC$310=Mapping!$N$273)*ROW($AC$2:$AC$50)-ROWS($AC$273),ROWS($AC$273:AO273))),"")</calculatedColumnFormula>
    </tableColumn>
    <tableColumn id="15" name="Access to infrastructure" dataDxfId="84" dataCellStyle="Normal 2">
      <calculatedColumnFormula array="1">IF(ROWS($AC$273:AP273)&lt;=O$272,INDEX($AB$273:$AB$310,_xlfn.AGGREGATE(15,3,($AC$273:$AC$310=Mapping!$O$273)/($AC$273:$AC$310=Mapping!$O$273)*ROW($AC$2:$AC$50)-ROWS($AC$273),ROWS($AC$273:AP273))),"")</calculatedColumnFormula>
    </tableColumn>
    <tableColumn id="16" name="Food security" dataDxfId="83" dataCellStyle="Normal 2">
      <calculatedColumnFormula array="1">IF(ROWS($AC$273:AQ273)&lt;=P$272,INDEX($AB$273:$AB$310,_xlfn.AGGREGATE(15,3,($AC$273:$AC$310=Mapping!$P$273)/($AC$273:$AC$310=Mapping!$P$273)*ROW($AC$2:$AC$50)-ROWS($AC$273),ROWS($AC$273:AQ273))),"")</calculatedColumnFormula>
    </tableColumn>
    <tableColumn id="17" name="Technology transfer" dataDxfId="82" dataCellStyle="Normal 2">
      <calculatedColumnFormula array="1">IF(ROWS($AC$273:AR273)&lt;=Q$272,INDEX($AB$273:$AB$310,_xlfn.AGGREGATE(15,3,($AC$273:$AC$310=Mapping!$Q$273)/($AC$273:$AC$310=Mapping!$Q$273)*ROW($AC$2:$AC$50)-ROWS($AC$273),ROWS($AC$273:AR273))),"")</calculatedColumnFormula>
    </tableColumn>
    <tableColumn id="19" name="Capacity building" dataDxfId="81" dataCellStyle="Normal 2">
      <calculatedColumnFormula array="1">IF(ROWS($AC$273:AS273)&lt;=R$272,INDEX($AB$273:$AB$310,_xlfn.AGGREGATE(15,3,($AC$273:$AC$310=Mapping!$R$273)/($AC$273:$AC$310=Mapping!$R$273)*ROW($AC$2:$AC$50)-ROWS($AC$273),ROWS($AC$273:AS273))),"")</calculatedColumnFormula>
    </tableColumn>
    <tableColumn id="20"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id="20" name="Table46721" displayName="Table46721" ref="AA335:AR383" totalsRowShown="0" headerRowDxfId="79" dataDxfId="78" headerRowCellStyle="Normal 2" dataCellStyle="Normal 2">
  <autoFilter ref="AA335:AR383"/>
  <tableColumns count="18">
    <tableColumn id="2" name="Type" dataDxfId="77" dataCellStyle="Normal 2">
      <calculatedColumnFormula array="1">IF(ROWS(BA!$L$2:L374)&lt;=B$1,INDEX(BA!$P$2:$P$63,_xlfn.AGGREGATE(15,3,(BA!$L$2:$L$63=Mapping!$A$3)/(BA!$L$2:$L$63=Mapping!$A$3)*ROW(BA!$L$2:$L$247)-ROWS(BA!$L$2),ROWS(BA!$L$2:L374))),"")</calculatedColumnFormula>
    </tableColumn>
    <tableColumn id="3" name="Indicator" dataDxfId="76" dataCellStyle="Normal 2">
      <calculatedColumnFormula array="1">IF(ROWS(BA!$G$4:G4)&lt;=AB$334,INDEX(BA!$P$2:$P$547,_xlfn.AGGREGATE(15,3,(BA!$G$2:$G$547=Mapping!$AA$336)/(BA!$G$2:$G$547=Mapping!$AA$336)*ROW(BA!$G$2:$G$547)-ROWS(BA!$G$2),ROWS(BA!$G$2:G2))),"")</calculatedColumnFormula>
    </tableColumn>
    <tableColumn id="4" name="Impact_area" dataDxfId="75" dataCellStyle="Normal 2">
      <calculatedColumnFormula>IFERROR(INDEX(BA!$L$4:$L$1001,MATCH($AB336,BA!$P$4:$P$1001,0)),"")</calculatedColumnFormula>
    </tableColumn>
    <tableColumn id="5" name="SDG" dataDxfId="74" dataCellStyle="Normal 2">
      <calculatedColumnFormula>INDEX(BA!$M$4:$M$1001,MATCH($AB336,BA!$P$4:$P$1001,0))</calculatedColumnFormula>
    </tableColumn>
    <tableColumn id="6" name="Impact indicator" dataDxfId="73" dataCellStyle="Normal 2">
      <calculatedColumnFormula>INDEX(BA!$O$4:$O$1001,MATCH($AB336,BA!$P$4:$P$1001,0))</calculatedColumnFormula>
    </tableColumn>
    <tableColumn id="7" name="SDG_Target" dataDxfId="72" dataCellStyle="Normal 2">
      <calculatedColumnFormula>INDEX(BA!$N$4:$N$1001,MATCH($AB336,BA!$P$4:$P$1001,0))</calculatedColumnFormula>
    </tableColumn>
    <tableColumn id="8" name="SDG_Indicator " dataDxfId="71" dataCellStyle="Normal 2"/>
    <tableColumn id="9" name="Indicator2" dataDxfId="70" dataCellStyle="Normal 2"/>
    <tableColumn id="10" name="Indicator_description " dataDxfId="69" dataCellStyle="Normal 2"/>
    <tableColumn id="11" name="Assessment_method" dataDxfId="68" dataCellStyle="Normal 2"/>
    <tableColumn id="12" name="Data disaggregation" dataDxfId="67" dataCellStyle="Normal 2"/>
    <tableColumn id="13" name="Example_methods" dataDxfId="66" dataCellStyle="Normal 2"/>
    <tableColumn id="14" name="Monitoring_frequency" dataDxfId="65" dataCellStyle="Normal 2"/>
    <tableColumn id="15" name="Guidance" dataDxfId="64" dataCellStyle="Normal 2"/>
    <tableColumn id="16" name="References" dataDxfId="63" dataCellStyle="Normal 2"/>
    <tableColumn id="17" name="Column4" dataDxfId="62" dataCellStyle="Normal 2"/>
    <tableColumn id="18" name="Column5" dataDxfId="61" dataCellStyle="Normal 2"/>
    <tableColumn id="19"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id="21" name="Table791022" displayName="Table791022" ref="AX335:BN383" totalsRowShown="0" headerRowDxfId="59" dataDxfId="58" dataCellStyle="Normal 2">
  <autoFilter ref="AX335:BN383"/>
  <tableColumns count="17">
    <tableColumn id="1" name="1. No poverty" dataDxfId="57" dataCellStyle="Normal 2">
      <calculatedColumnFormula array="1">IF(ROWS($AD$335:AD335)&lt;=AX$334,INDEX($AB$335:$AB$386,_xlfn.AGGREGATE(15,3,($AD$335:$AD$386=Mapping!$AX$335)/($AD$335:$AD$386=Mapping!$AX$335)*ROW($AD$2:$AD$50)-ROWS($AD$335),ROWS($AD$335:AD335))),"")</calculatedColumnFormula>
    </tableColumn>
    <tableColumn id="2" name="2. Zero Hunger" dataDxfId="56" dataCellStyle="Normal 2">
      <calculatedColumnFormula array="1">IF(ROWS($AD$335:AE335)&lt;=AY$334,INDEX($AB$335:$AB$386,_xlfn.AGGREGATE(15,3,($AD$335:$AD$386=Mapping!$AY$335)/($AD$335:$AD$386=Mapping!$AY$335)*ROW($AD$2:$AD$50)-ROWS($AD$335),ROWS($AD$335:AE335))),"")</calculatedColumnFormula>
    </tableColumn>
    <tableColumn id="3" name="3. Good Health and well being" dataDxfId="55" dataCellStyle="Normal 2">
      <calculatedColumnFormula array="1">IF(ROWS($AD$54:AD335)&lt;=AZ$53,INDEX($AB$54:$AB$102,_xlfn.AGGREGATE(15,3,($AD$54:$AD$102=Mapping!$AZ$54)/($AD$54:$AD$102=Mapping!$AZ$54)*ROW($AD$2:$AD$50)-ROWS($AD$54),ROWS($AD$54:AD335))),"")</calculatedColumnFormula>
    </tableColumn>
    <tableColumn id="4" name="4. Quality education" dataDxfId="54" dataCellStyle="Normal 2">
      <calculatedColumnFormula array="1">IF(ROWS($AD$335:AG335)&lt;=BA$334,INDEX($AB$335:$AB$386,_xlfn.AGGREGATE(15,3,($AD$335:$AD$386=Mapping!$BA$335)/($AD$335:$AD$386=Mapping!$BA$335)*ROW($AD$2:$AD$50)-ROWS($AD$335),ROWS($AD$335:AG335))),"")</calculatedColumnFormula>
    </tableColumn>
    <tableColumn id="5" name="5. Gender Equality " dataDxfId="53" dataCellStyle="Normal 2">
      <calculatedColumnFormula array="1">IF(ROWS($AD$335:AH335)&lt;=BB$334,INDEX($AB$335:$AB$386,_xlfn.AGGREGATE(15,3,($AD$335:$AD$386=Mapping!$BB$335)/($AD$335:$AD$386=Mapping!$BB$335)*ROW($AD$2:$AD$50)-ROWS($AD$335),ROWS($AD$335:AH335))),"")</calculatedColumnFormula>
    </tableColumn>
    <tableColumn id="6"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name="10. Reduced inequalities" dataDxfId="48" dataCellStyle="Normal 2">
      <calculatedColumnFormula array="1">IF(ROWS($AD$335:AM335)&lt;=BG$334,INDEX($AB$335:$AB$386,_xlfn.AGGREGATE(15,3,($AD$335:$AD$386=Mapping!$BG$335)/($AD$335:$AD$386=Mapping!$BG$335)*ROW($AD$2:$AD$50)-ROWS($AD$335),ROWS($AD$335:AM335))),"")</calculatedColumnFormula>
    </tableColumn>
    <tableColumn id="11"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name="13. Climate action" dataDxfId="45" dataCellStyle="Normal 2">
      <calculatedColumnFormula array="1">IF(ROWS($AD$335:AP335)&lt;=BJ$334,INDEX($AB$335:$AB$386,_xlfn.AGGREGATE(15,3,($AD$335:$AD$386=Mapping!$BJ$335)/($AD$335:$AD$386=Mapping!$BJ$335)*ROW($AD$2:$AD$50)-ROWS($AD$335),ROWS($AD$335:AP335))),"")</calculatedColumnFormula>
    </tableColumn>
    <tableColumn id="14" name="14. Life below water" dataDxfId="44" dataCellStyle="Normal 2">
      <calculatedColumnFormula array="1">IF(ROWS($AD$335:AQ335)&lt;=BK$334,INDEX($AB$335:$AB$386,_xlfn.AGGREGATE(15,3,($AD$335:$AD$386=Mapping!$BK$335)/($AD$335:$AD$386=Mapping!$BK$335)*ROW($AD$2:$AD$50)-ROWS($AD$335),ROWS($AD$335:AQ335))),"")</calculatedColumnFormula>
    </tableColumn>
    <tableColumn id="15" name="15. Life on land" dataDxfId="43" dataCellStyle="Normal 2">
      <calculatedColumnFormula array="1">IF(ROWS($AD$335:AR335)&lt;=BL$334,INDEX($AB$335:$AB$386,_xlfn.AGGREGATE(15,3,($AD$335:$AD$386=Mapping!$BL$335)/($AD$335:$AD$386=Mapping!$BL$335)*ROW($AD$2:$AD$50)-ROWS($AD$335),ROWS($AD$335:AR335))),"")</calculatedColumnFormula>
    </tableColumn>
    <tableColumn id="16"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3" name="Table53" displayName="Table53" ref="A54:S102" totalsRowShown="0" headerRowDxfId="399" dataDxfId="398" dataCellStyle="Normal 2">
  <autoFilter ref="A54:S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397" dataCellStyle="Normal 2">
      <calculatedColumnFormula>Background!L7</calculatedColumnFormula>
    </tableColumn>
    <tableColumn id="2" name="Climate change mitigation" dataDxfId="396" dataCellStyle="Normal 2">
      <calculatedColumnFormula array="1">IF(ROWS($AC$54:AC54)&lt;=B$53,INDEX($AB$54:$AB$102,_xlfn.AGGREGATE(15,3,($AC$54:$AC$102=Mapping!$B$54)/($AC$54:$AC$102=Mapping!$B$54)*ROW($AC$2:$AC$50)-ROWS($AC$54),ROWS($AC$54:AC54))),"")</calculatedColumnFormula>
    </tableColumn>
    <tableColumn id="3" name="Climate change adaptation" dataDxfId="395" dataCellStyle="Normal 2">
      <calculatedColumnFormula array="1">IF(ROWS($AC$54:AC54)&lt;=C$53,INDEX($AB$54:$AB$102,_xlfn.AGGREGATE(15,3,($AC$54:$AC$102=Mapping!$C$54)/($AC$54:$AC$102=Mapping!$C$54)*ROW($AC$2:$AC$50)-ROWS($AC$54),ROWS($AC$54:AC54))),"")</calculatedColumnFormula>
    </tableColumn>
    <tableColumn id="4" name="Air quality" dataDxfId="394" dataCellStyle="Normal 2">
      <calculatedColumnFormula array="1">IF(ROWS($AC$54:AC54)&lt;=D$53,INDEX($AB$54:$AB$102,_xlfn.AGGREGATE(15,3,($AC$54:$AC$102=Mapping!$D$54)/($AC$54:$AC$102=Mapping!$D$54)*ROW($AC$2:$AC$50)-ROWS($AC$54),ROWS($AC$54:AC54))),"")</calculatedColumnFormula>
    </tableColumn>
    <tableColumn id="5" name="Water quality, quantity and service" dataDxfId="393" dataCellStyle="Normal 2">
      <calculatedColumnFormula array="1">IF(ROWS($AC$2:AC2)&lt;=E$53,INDEX($AB$54:$AB$102,_xlfn.AGGREGATE(15,3,($AC$54:$AC$102=Mapping!$E$54)/($AC$54:$AC$102=Mapping!$E$54)*ROW($AC$2:$AC$50)-ROWS($AC$54),ROWS($AC$54:AC54))),"")</calculatedColumnFormula>
    </tableColumn>
    <tableColumn id="6" name="Soil quality" dataDxfId="392" dataCellStyle="Normal 2">
      <calculatedColumnFormula array="1">IF(ROWS($AC$2:AC2)&lt;=F$53,INDEX($AB$54:$AB$102,_xlfn.AGGREGATE(15,3,($AC$54:$AC$102=Mapping!$F$54)/($AC$54:$AC$102=Mapping!$F$54)*ROW($AC$2:$AC$50)-ROWS($AC$54),ROWS($AC$54:AC54))),"")</calculatedColumnFormula>
    </tableColumn>
    <tableColumn id="7" name="Waste" dataDxfId="391" dataCellStyle="Normal 2">
      <calculatedColumnFormula array="1">IF(ROWS($AC$2:AC2)&lt;=G$53,INDEX($AB$54:$AB$102,_xlfn.AGGREGATE(15,3,($AC$54:$AC$102=Mapping!$G$54)/($AC$54:$AC$102=Mapping!$G$54)*ROW($AC$2:$AC$50)-ROWS($AC$54),ROWS($AC$54:AC54))),"")</calculatedColumnFormula>
    </tableColumn>
    <tableColumn id="8"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name="Health &amp; safety" dataDxfId="389" dataCellStyle="Normal 2">
      <calculatedColumnFormula array="1">IF(ROWS($AC$2:AC2)&lt;=I$53,INDEX($AB$54:$AB$102,_xlfn.AGGREGATE(15,3,($AC$54:$AC$102=Mapping!$I$54)/($AC$54:$AC$102=Mapping!$I$54)*ROW($AC$2:$AC$50)-ROWS($AC$54),ROWS($AC$54:AC54))),"")</calculatedColumnFormula>
    </tableColumn>
    <tableColumn id="9" name="Employment" dataDxfId="388" dataCellStyle="Normal 2">
      <calculatedColumnFormula array="1">IF(ROWS($AC$2:AC2)&lt;=J$53,INDEX($AB$54:$AB$102,_xlfn.AGGREGATE(15,3,($AC$54:$AC$102=Mapping!$J$54)/($AC$54:$AC$102=Mapping!$J$54)*ROW($AC$2:$AC$50)-ROWS($AC$54),ROWS($AC$54:AC54))),"")</calculatedColumnFormula>
    </tableColumn>
    <tableColumn id="11" name="Livelihood" dataDxfId="387" dataCellStyle="Normal 2">
      <calculatedColumnFormula array="1">IF(ROWS($AC$2:AC2)&lt;=K$53,INDEX($AB$54:$AB$102,_xlfn.AGGREGATE(15,3,($AC$54:$AC$102=Mapping!$K$54)/($AC$54:$AC$102=Mapping!$K$54)*ROW($AC$2:$AC$50)-ROWS($AC$54),ROWS($AC$54:AC54))),"")</calculatedColumnFormula>
    </tableColumn>
    <tableColumn id="12" name="Gender" dataDxfId="386" dataCellStyle="Normal 2">
      <calculatedColumnFormula array="1">IF(ROWS($AC$2:AC2)&lt;=L$53,INDEX($AB$54:$AB$102,_xlfn.AGGREGATE(15,3,($AC$54:$AC$102=Mapping!$L$54)/($AC$54:$AC$102=Mapping!$L$54)*ROW($AC$2:$AC$50)-ROWS($AC$54),ROWS($AC$54:AC54))),"")</calculatedColumnFormula>
    </tableColumn>
    <tableColumn id="13" name="Energy generation, efficiency &amp; access" dataDxfId="385" dataCellStyle="Normal 2">
      <calculatedColumnFormula array="1">IF(ROWS($AC$2:AC2)&lt;=M$53,INDEX($AB$54:$AB$102,_xlfn.AGGREGATE(15,3,($AC$54:$AC$102=Mapping!$M$54)/($AC$54:$AC$102=Mapping!$M$54)*ROW($AC$2:$AC$50)-ROWS($AC$54),ROWS($AC$54:AC54))),"")</calculatedColumnFormula>
    </tableColumn>
    <tableColumn id="14" name="Access to basic services" dataDxfId="384" dataCellStyle="Normal 2">
      <calculatedColumnFormula array="1">IF(ROWS($AC$2:AC2)&lt;=N$53,INDEX($AB$54:$AB$102,_xlfn.AGGREGATE(15,3,($AC$54:$AC$102=Mapping!$N$54)/($AC$54:$AC$102=Mapping!$N$54)*ROW($AC$2:$AC$50)-ROWS($AC$54),ROWS($AC$54:AC54))),"")</calculatedColumnFormula>
    </tableColumn>
    <tableColumn id="15" name="Access to infrastructure" dataDxfId="383" dataCellStyle="Normal 2">
      <calculatedColumnFormula array="1">IF(ROWS($AC$2:AC2)&lt;=O$53,INDEX($AB$54:$AB$102,_xlfn.AGGREGATE(15,3,($AC$54:$AC$102=Mapping!$O$54)/($AC$54:$AC$102=Mapping!$O$54)*ROW($AC$2:$AC$50)-ROWS($AC$54),ROWS($AC$54:AC54))),"")</calculatedColumnFormula>
    </tableColumn>
    <tableColumn id="16" name="Food security" dataDxfId="382" dataCellStyle="Normal 2">
      <calculatedColumnFormula array="1">IF(ROWS($AC$2:AC2)&lt;=P$53,INDEX($AB$54:$AB$102,_xlfn.AGGREGATE(15,3,($AC$54:$AC$102=Mapping!$P$54)/($AC$54:$AC$102=Mapping!$P$54)*ROW($AC$2:$AC$50)-ROWS($AC$54),ROWS($AC$54:AC54))),"")</calculatedColumnFormula>
    </tableColumn>
    <tableColumn id="17" name="Technology transfer" dataDxfId="381" dataCellStyle="Normal 2">
      <calculatedColumnFormula array="1">IF(ROWS($AC$2:AC2)&lt;=Q$53,INDEX($AB$54:$AB$102,_xlfn.AGGREGATE(15,3,($AC$54:$AC$102=Mapping!$Q$54)/($AC$54:$AC$102=Mapping!$Q$54)*ROW($AC$2:$AC$50)-ROWS($AC$54),ROWS($AC$54:AC54))),"")</calculatedColumnFormula>
    </tableColumn>
    <tableColumn id="19" name="Capacity building" dataDxfId="380" dataCellStyle="Normal 2">
      <calculatedColumnFormula array="1">IF(ROWS($AC$2:AC2)&lt;=R$53,INDEX($AB$54:$AB$102,_xlfn.AGGREGATE(15,3,($AC$54:$AC$102=Mapping!$R$54)/($AC$54:$AC$102=Mapping!$R$54)*ROW($AC$2:$AC$50)-ROWS($AC$54),ROWS($AC$54:AC54))),"")</calculatedColumnFormula>
    </tableColumn>
    <tableColumn id="2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id="22" name="Table531123" displayName="Table531123" ref="A335:S383" totalsRowShown="0" headerRowDxfId="40" dataDxfId="39" dataCellStyle="Normal 2">
  <autoFilter ref="A335:S383"/>
  <tableColumns count="19">
    <tableColumn id="1" name="IMPACT" dataDxfId="38" dataCellStyle="Normal 2">
      <calculatedColumnFormula>Background!L7</calculatedColumnFormula>
    </tableColumn>
    <tableColumn id="2" name="Climate change mitigation" dataDxfId="37" dataCellStyle="Normal 2">
      <calculatedColumnFormula array="1">IF(ROWS($AC$335:AC335)&lt;=B$334,INDEX($AB$335:$AB$386,_xlfn.AGGREGATE(15,3,($AC$335:$AC$386=Mapping!$B$335)/($AC$335:$AC$386=Mapping!$B$335)*ROW($AC$2:$AC$50)-ROWS($AC$335),ROWS($AC$335:AC335))),"")</calculatedColumnFormula>
    </tableColumn>
    <tableColumn id="3" name="Climate change adaptation" dataDxfId="36" dataCellStyle="Normal 2">
      <calculatedColumnFormula array="1">IF(ROWS($AC$335:AD335)&lt;=C$334,INDEX($AB$335:$AB$386,_xlfn.AGGREGATE(15,3,($AC$335:$AC$386=Mapping!$C$335)/($AC$335:$AC$386=Mapping!$C$335)*ROW($AC$2:$AC$50)-ROWS($AC$335),ROWS($AC$335:AD335))),"")</calculatedColumnFormula>
    </tableColumn>
    <tableColumn id="4" name="Air quality" dataDxfId="35" dataCellStyle="Normal 2">
      <calculatedColumnFormula array="1">IF(ROWS($AC$335:AE335)&lt;=D$334,INDEX($AB$335:$AB$386,_xlfn.AGGREGATE(15,3,($AC$335:$AC$386=Mapping!$D$335)/($AC$335:$AC$386=Mapping!$D$335)*ROW($AC$2:$AC$50)-ROWS($AC$335),ROWS($AC$335:AE335))),"")</calculatedColumnFormula>
    </tableColumn>
    <tableColumn id="5"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name="Soil quality" dataDxfId="33" dataCellStyle="Normal 2">
      <calculatedColumnFormula array="1">IF(ROWS($AC$335:AG335)&lt;=F$334,INDEX($AB$335:$AB$386,_xlfn.AGGREGATE(15,3,($AC$335:$AC$386=Mapping!$F$335)/($AC$335:$AC$386=Mapping!$F$335)*ROW($AC$2:$AC$50)-ROWS($AC$335),ROWS($AC$335:AG335))),"")</calculatedColumnFormula>
    </tableColumn>
    <tableColumn id="7" name="Waste" dataDxfId="32" dataCellStyle="Normal 2">
      <calculatedColumnFormula array="1">IF(ROWS($AC$335:AH335)&lt;=G$334,INDEX($AB$335:$AB$386,_xlfn.AGGREGATE(15,3,($AC$335:$AC$386=Mapping!$G$335)/($AC$335:$AC$386=Mapping!$G$335)*ROW($AC$2:$AC$50)-ROWS($AC$335),ROWS($AC$335:AH335))),"")</calculatedColumnFormula>
    </tableColumn>
    <tableColumn id="8"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name="Health &amp; safety" dataDxfId="30" dataCellStyle="Normal 2">
      <calculatedColumnFormula array="1">IF(ROWS($AC$335:AJ335)&lt;=I$334,INDEX($AB$335:$AB$386,_xlfn.AGGREGATE(15,3,($AC$335:$AC$386=Mapping!$I$335)/($AC$335:$AC$386=Mapping!$I$335)*ROW($AC$2:$AC$50)-ROWS($AC$335),ROWS($AC$335:AJ335))),"")</calculatedColumnFormula>
    </tableColumn>
    <tableColumn id="9" name="Employment" dataDxfId="29" dataCellStyle="Normal 2">
      <calculatedColumnFormula array="1">IF(ROWS($AC$335:AK335)&lt;=J$334,INDEX($AB$335:$AB$386,_xlfn.AGGREGATE(15,3,($AC$335:$AC$386=Mapping!$J$335)/($AC$335:$AC$386=Mapping!$J$335)*ROW($AC$2:$AC$50)-ROWS($AC$335),ROWS($AC$335:AK335))),"")</calculatedColumnFormula>
    </tableColumn>
    <tableColumn id="11" name="Livelihood" dataDxfId="28" dataCellStyle="Normal 2">
      <calculatedColumnFormula array="1">IF(ROWS($AC$335:AL335)&lt;=K$334,INDEX($AB$335:$AB$386,_xlfn.AGGREGATE(15,3,($AC$335:$AC$386=Mapping!$K$335)/($AC$335:$AC$386=Mapping!$K$335)*ROW($AC$2:$AC$50)-ROWS($AC$335),ROWS($AC$335:AL335))),"")</calculatedColumnFormula>
    </tableColumn>
    <tableColumn id="12" name="Gender" dataDxfId="27" dataCellStyle="Normal 2">
      <calculatedColumnFormula array="1">IF(ROWS($AC$335:AM335)&lt;=L$334,INDEX($AB$335:$AB$386,_xlfn.AGGREGATE(15,3,($AC$335:$AC$386=Mapping!$L$335)/($AC$335:$AC$386=Mapping!$L$335)*ROW($AC$2:$AC$50)-ROWS($AC$335),ROWS($AC$335:AM335))),"")</calculatedColumnFormula>
    </tableColumn>
    <tableColumn id="13"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name="Access to basic services" dataDxfId="25" dataCellStyle="Normal 2">
      <calculatedColumnFormula array="1">IF(ROWS($AC$335:AO335)&lt;=N$334,INDEX($AB$335:$AB$386,_xlfn.AGGREGATE(15,3,($AC$335:$AC$386=Mapping!$N$335)/($AC$335:$AC$386=Mapping!$N$335)*ROW($AC$2:$AC$50)-ROWS($AC$335),ROWS($AC$335:AO335))),"")</calculatedColumnFormula>
    </tableColumn>
    <tableColumn id="15" name="Access to infrastructure" dataDxfId="24" dataCellStyle="Normal 2">
      <calculatedColumnFormula array="1">IF(ROWS($AC$335:AP335)&lt;=O$334,INDEX($AB$335:$AB$386,_xlfn.AGGREGATE(15,3,($AC$335:$AC$386=Mapping!$O$335)/($AC$335:$AC$386=Mapping!$O$335)*ROW($AC$2:$AC$50)-ROWS($AC$335),ROWS($AC$335:AP335))),"")</calculatedColumnFormula>
    </tableColumn>
    <tableColumn id="16" name="Food security" dataDxfId="23" dataCellStyle="Normal 2">
      <calculatedColumnFormula array="1">IF(ROWS($AC$335:AQ335)&lt;=P$334,INDEX($AB$335:$AB$386,_xlfn.AGGREGATE(15,3,($AC$335:$AC$386=Mapping!$P$335)/($AC$335:$AC$386=Mapping!$P$335)*ROW($AC$2:$AC$50)-ROWS($AC$335),ROWS($AC$335:AQ335))),"")</calculatedColumnFormula>
    </tableColumn>
    <tableColumn id="17" name="Technology transfer" dataDxfId="22" dataCellStyle="Normal 2">
      <calculatedColumnFormula array="1">IF(ROWS($AC$335:AR335)&lt;=Q$334,INDEX($AB$335:$AB$386,_xlfn.AGGREGATE(15,3,($AC$335:$AC$386=Mapping!$Q$335)/($AC$335:$AC$386=Mapping!$Q$335)*ROW($AC$2:$AC$50)-ROWS($AC$335),ROWS($AC$335:AR335))),"")</calculatedColumnFormula>
    </tableColumn>
    <tableColumn id="19" name="Capacity building" dataDxfId="21" dataCellStyle="Normal 2">
      <calculatedColumnFormula array="1">IF(ROWS($AC$335:AS335)&lt;=R$334,INDEX($AB$335:$AB$386,_xlfn.AGGREGATE(15,3,($AC$335:$AC$386=Mapping!$R$335)/($AC$335:$AC$386=Mapping!$R$335)*ROW($AC$2:$AC$50)-ROWS($AC$335),ROWS($AC$335:AS335))),"")</calculatedColumnFormula>
    </tableColumn>
    <tableColumn id="20"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id="1" name="Table1" displayName="Table1" ref="AX2:BN50" totalsRowShown="0" headerRowDxfId="19" dataDxfId="18" tableBorderDxfId="17" dataCellStyle="Normal 2">
  <autoFilter ref="AX2:BN50"/>
  <tableColumns count="17">
    <tableColumn id="1" name="1. No poverty" dataDxfId="16" dataCellStyle="Normal 2">
      <calculatedColumnFormula array="1">IF(ROWS($AD$2:AD2)&lt;=AX$1,INDEX($AB$2:$AB$50,_xlfn.AGGREGATE(15,3,($AD$2:$AD$50=Mapping!$AX$2)/($AD$2:$AD$50=Mapping!$AX$2)*ROW($AD$2:$AD$50)-ROWS($AD$2),ROWS($AD$2:AD2))),"")</calculatedColumnFormula>
    </tableColumn>
    <tableColumn id="2" name="2. Zero Hunger" dataDxfId="15" dataCellStyle="Normal 2">
      <calculatedColumnFormula array="1">IF(ROWS($AC$2:AD2)&lt;=AY$1,INDEX($AB$2:$AB$50,_xlfn.AGGREGATE(15,3,($AD$2:$AD$50=Mapping!$AY$2)/($AD$2:$AD$50=Mapping!$AY$2)*ROW($AD$2:$AD$50)-ROWS($AD$2),ROWS($AD$2:AD2))),"")</calculatedColumnFormula>
    </tableColumn>
    <tableColumn id="3" name="3. Good Health and well being" dataDxfId="14" dataCellStyle="Normal 2">
      <calculatedColumnFormula array="1">IF(ROWS($AC$2:AD2)&lt;=AZ$1,INDEX($AB$2:$AB$50,_xlfn.AGGREGATE(15,3,($AD$2:$AD$50=Mapping!$AZ$2)/($AD$2:$AD$50=Mapping!$AZ$2)*ROW($AD$2:$AD$50)-ROWS($AD$2),ROWS($AD$2:AD2))),"")</calculatedColumnFormula>
    </tableColumn>
    <tableColumn id="4" name="4. Quality education" dataDxfId="13" dataCellStyle="Normal 2">
      <calculatedColumnFormula array="1">IF(ROWS($AC$2:AD2)&lt;=BA$1,INDEX($AB$2:$AB$50,_xlfn.AGGREGATE(15,3,($AD$2:$AD$50=Mapping!$BA$2)/($AD$2:$AD$50=Mapping!$BA$2)*ROW($AD$2:$AD$50)-ROWS($AD$2),ROWS($AD$2:AD2))),"")</calculatedColumnFormula>
    </tableColumn>
    <tableColumn id="5" name="5. Gender Equality " dataDxfId="12" dataCellStyle="Normal 2">
      <calculatedColumnFormula array="1">IF(ROWS($AC$2:AD2)&lt;=BB$1,INDEX($AB$2:$AB$50,_xlfn.AGGREGATE(15,3,($AD$2:$AD$50=Mapping!$BB$2)/($AD$2:$AD$50=Mapping!$BB$2)*ROW($AD$2:$AD$50)-ROWS($AD$2),ROWS($AD$2:AD2))),"")</calculatedColumnFormula>
    </tableColumn>
    <tableColumn id="6" name="6. Clean water and sanitation " dataDxfId="11" dataCellStyle="Normal 2">
      <calculatedColumnFormula array="1">IF(ROWS($AC$2:AD2)&lt;=BC$1,INDEX($AB$2:$AB$50,_xlfn.AGGREGATE(15,3,($AD$2:$AD$50=Mapping!$BC$2)/($AD$2:$AD$50=Mapping!$BC$2)*ROW($AD$2:$AD$50)-ROWS($AD$2),ROWS($AD$2:AD2))),"")</calculatedColumnFormula>
    </tableColumn>
    <tableColumn id="7" name="7. Affordable and clean energy " dataDxfId="10" dataCellStyle="Normal 2">
      <calculatedColumnFormula array="1">IF(ROWS($AC$2:AD2)&lt;=BD$1,INDEX($AB$2:$AB$50,_xlfn.AGGREGATE(15,3,($AD$2:$AD$50=Mapping!$BD$2)/($AD$2:$AD$50=Mapping!$BD$2)*ROW($AD$2:$AD$50)-ROWS($AD$2),ROWS($AD$2:AD2))),"")</calculatedColumnFormula>
    </tableColumn>
    <tableColumn id="8" name="8. Decent work and economic growth" dataDxfId="9" dataCellStyle="Normal 2">
      <calculatedColumnFormula array="1">IF(ROWS($AC$2:AD2)&lt;=BE$1,INDEX($AB$2:$AB$50,_xlfn.AGGREGATE(15,3,($AD$2:$AD$50=Mapping!$BE$2)/($AD$2:$AD$50=Mapping!$BE$2)*ROW($AD$2:$AD$50)-ROWS($AD$2),ROWS($AD$2:AD2))),"")</calculatedColumnFormula>
    </tableColumn>
    <tableColumn id="9" name="9. Industry, innovation and infrastructure" dataDxfId="8" dataCellStyle="Normal 2">
      <calculatedColumnFormula array="1">IF(ROWS($AC$2:AD2)&lt;=BF$1,INDEX($AB$2:$AB$50,_xlfn.AGGREGATE(15,3,($AD$2:$AD$50=Mapping!$BF$2)/($AD$2:$AD$50=Mapping!$BF$2)*ROW($AD$2:$AD$50)-ROWS($AD$2),ROWS($AD$2:AD2))),"")</calculatedColumnFormula>
    </tableColumn>
    <tableColumn id="10" name="10. Reduced inequalities" dataDxfId="7" dataCellStyle="Normal 2">
      <calculatedColumnFormula array="1">IF(ROWS($AC$2:AD2)&lt;=BG$1,INDEX($AB$2:$AB$50,_xlfn.AGGREGATE(15,3,($AD$2:$AD$50=Mapping!$BG$2)/($AD$2:$AD$50=Mapping!$BG$2)*ROW($AD$2:$AD$50)-ROWS($AD$2),ROWS($AD$2:AD2))),"")</calculatedColumnFormula>
    </tableColumn>
    <tableColumn id="11" name="11. Sustainable cities and communities " dataDxfId="6" dataCellStyle="Normal 2">
      <calculatedColumnFormula array="1">IF(ROWS($AC$2:AD2)&lt;=BH$1,INDEX($AB$2:$AB$50,_xlfn.AGGREGATE(15,3,($AD$2:$AD$50=Mapping!$BH$2)/($AD$2:$AD$50=Mapping!$BH$2)*ROW($AD$2:$AD$50)-ROWS($AD$2),ROWS($AD$2:AD2))),"")</calculatedColumnFormula>
    </tableColumn>
    <tableColumn id="12" name="12. Responsible consumption and production " dataDxfId="5" dataCellStyle="Normal 2"/>
    <tableColumn id="13" name="13. Climate action" dataDxfId="4" dataCellStyle="Normal 2">
      <calculatedColumnFormula array="1">IF(ROWS($AC$2:AD2)&lt;=BJ$1,INDEX($AB$2:$AB$50,_xlfn.AGGREGATE(15,3,($AD$2:$AD$50=Mapping!$BJ$2)/($AD$2:$AD$50=Mapping!$BJ$2)*ROW($AD$2:$AD$50)-ROWS($AD$2),ROWS($AD$2:AD2))),"")</calculatedColumnFormula>
    </tableColumn>
    <tableColumn id="14" name="14. Life below water" dataDxfId="3" dataCellStyle="Normal 2">
      <calculatedColumnFormula array="1">IF(ROWS($AC$2:AD2)&lt;=BK$1,INDEX($AB$2:$AB$50,_xlfn.AGGREGATE(15,3,($AD$2:$AD$50=Mapping!$BK$2)/($AD$2:$AD$50=Mapping!$BK$2)*ROW($AD$2:$AD$50)-ROWS($AD$2),ROWS($AD$2:AD2))),"")</calculatedColumnFormula>
    </tableColumn>
    <tableColumn id="15" name="15. Life on land" dataDxfId="2" dataCellStyle="Normal 2">
      <calculatedColumnFormula array="1">IF(ROWS($AC$2:AD2)&lt;=BL$1,INDEX($AB$2:$AB$50,_xlfn.AGGREGATE(15,3,($AD$2:$AD$50=Mapping!$BL$2)/($AD$2:$AD$50=Mapping!$BL$2)*ROW($AD$2:$AD$50)-ROWS($AD$2),ROWS($AD$2:AD2))),"")</calculatedColumnFormula>
    </tableColumn>
    <tableColumn id="16" name="16. Peace and justice and strong institutions " dataDxfId="1" dataCellStyle="Normal 2">
      <calculatedColumnFormula array="1">IF(ROWS($AC$2:AD2)&lt;=BM$1,INDEX($AB$2:$AB$50,_xlfn.AGGREGATE(15,3,($AD$2:$AD$50=Mapping!$BM$2)/($AD$2:$AD$50=Mapping!$BM$2)*ROW($AD$2:$AD$50)-ROWS($AD$2),ROWS($AD$2:AD2))),"")</calculatedColumnFormula>
    </tableColumn>
    <tableColumn id="17"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AA2:AR50" totalsRowShown="0" headerRowDxfId="378" dataDxfId="377" headerRowCellStyle="Normal 2" dataCellStyle="Normal 2">
  <autoFilter ref="AA2:AR50"/>
  <tableColumns count="18">
    <tableColumn id="2" name="IMPACT" dataDxfId="376" dataCellStyle="Normal 2">
      <calculatedColumnFormula array="1">IF(ROWS(BA!$L$2:L2)&lt;=B$1,INDEX(BA!$P$2:$P$63,_xlfn.AGGREGATE(15,3,(BA!$L$2:$L$63=Mapping!$A$3)/(BA!$L$2:$L$63=Mapping!$A$3)*ROW(BA!$L$2:$L$247)-ROWS(BA!$L$2),ROWS(BA!$L$2:L2))),"")</calculatedColumnFormula>
    </tableColumn>
    <tableColumn id="3" name="Indicator" dataDxfId="375" dataCellStyle="Normal 2">
      <calculatedColumnFormula array="1">IF(ROWS(BA!$A$2:A2)&lt;=AB$1,INDEX(BA!$P$2:$P$961,_xlfn.AGGREGATE(15,3,(BA!$A$2:$A$961=Mapping!$AA$3)/(BA!$A$2:$A$961=Mapping!$AA$3)*ROW(BA!$A$2:$A$961)-ROWS(BA!$A$2),ROWS(BA!$A$2:A2))),"")</calculatedColumnFormula>
    </tableColumn>
    <tableColumn id="4" name="Impact_area" dataDxfId="374" dataCellStyle="Normal 2">
      <calculatedColumnFormula>IFERROR(INDEX(BA!$L$2:$L$961,MATCH($AB3,BA!$P$2:$P$961,0)),"")</calculatedColumnFormula>
    </tableColumn>
    <tableColumn id="5" name="SDG" dataDxfId="373" dataCellStyle="Normal 2">
      <calculatedColumnFormula>IFERROR(INDEX(BA!$M$2:$M$961,MATCH($AB3,BA!$P$2:$P$961,0)),"")</calculatedColumnFormula>
    </tableColumn>
    <tableColumn id="6" name="Impact indicator " dataDxfId="372" dataCellStyle="Normal 2">
      <calculatedColumnFormula>IFERROR(INDEX(BA!$O$2:$O$961,MATCH($AB3,BA!$P$2:$P$961,0)),"")</calculatedColumnFormula>
    </tableColumn>
    <tableColumn id="7" name="SDG_Target" dataDxfId="371" dataCellStyle="Normal 2">
      <calculatedColumnFormula>IFERROR(INDEX(BA!$N$2:$N$961,MATCH($AB3,BA!$P$2:$P$961,0)),"")</calculatedColumnFormula>
    </tableColumn>
    <tableColumn id="8" name="Column1" dataDxfId="370" dataCellStyle="Normal 2">
      <calculatedColumnFormula>IFERROR(INDEX(BA!#REF!,MATCH($AB3,BA!$P$57:$P$547,0)),"")</calculatedColumnFormula>
    </tableColumn>
    <tableColumn id="9" name="Indicator2" dataDxfId="369" dataCellStyle="Normal 2">
      <calculatedColumnFormula>IFERROR(INDEX(BA!$Q$57:$Q$547,MATCH($AB3,BA!$P$57:$P$547,0)),"")</calculatedColumnFormula>
    </tableColumn>
    <tableColumn id="10" name="Indicator_description " dataDxfId="368" dataCellStyle="Normal 2">
      <calculatedColumnFormula>IFERROR(INDEX(BA!$S$57:$S$547,MATCH($AB3,BA!$P$57:$P$547,0)),"")</calculatedColumnFormula>
    </tableColumn>
    <tableColumn id="11" name="Assessment_method" dataDxfId="367" dataCellStyle="Normal 2">
      <calculatedColumnFormula>IFERROR(INDEX(BA!$T$57:$T$547,MATCH($AB3,BA!$P$57:$P$547,0)),"")</calculatedColumnFormula>
    </tableColumn>
    <tableColumn id="12" name="Data disaggregation" dataDxfId="366" dataCellStyle="Normal 2">
      <calculatedColumnFormula>IFERROR(INDEX(BA!$U$57:$U$547,MATCH($AB3,BA!$P$57:$P$547,0)),"")</calculatedColumnFormula>
    </tableColumn>
    <tableColumn id="13" name="Example_methods" dataDxfId="365" dataCellStyle="Normal 2">
      <calculatedColumnFormula>IFERROR(INDEX(BA!$V$57:$V$547,MATCH($AB3,BA!$P$57:$P$547,0)),"")</calculatedColumnFormula>
    </tableColumn>
    <tableColumn id="14" name="Monitoring_frequency" dataDxfId="364" dataCellStyle="Normal 2">
      <calculatedColumnFormula>IFERROR(INDEX(BA!$W$57:$W$547,MATCH($AB3,BA!$P$57:$P$547,0)),"")</calculatedColumnFormula>
    </tableColumn>
    <tableColumn id="15" name="Guidance" dataDxfId="363" dataCellStyle="Normal 2">
      <calculatedColumnFormula>IFERROR(INDEX(BA!$R$57:$R$547,MATCH($AB3,BA!$P$57:$P$547,0)),"")</calculatedColumnFormula>
    </tableColumn>
    <tableColumn id="16" name="References" dataDxfId="362" dataCellStyle="Normal 2">
      <calculatedColumnFormula>IFERROR(INDEX(BA!$Y$57:$Y$547,MATCH($AB3,BA!$P$57:$P$547,0)),"")</calculatedColumnFormula>
    </tableColumn>
    <tableColumn id="17" name="Column4" dataDxfId="361" dataCellStyle="Normal 2">
      <calculatedColumnFormula>IFERROR(INDEX(BA!$Z$57:$Z$547,MATCH($AB3,BA!$P$57:$P$547,0)),"")</calculatedColumnFormula>
    </tableColumn>
    <tableColumn id="18" name="Column5" dataDxfId="360" dataCellStyle="Normal 2"/>
    <tableColumn id="19"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id="5" name="Table46" displayName="Table46" ref="AA54:AR102" totalsRowShown="0" headerRowDxfId="358" dataDxfId="357" headerRowCellStyle="Normal 2" dataCellStyle="Normal 2">
  <autoFilter ref="AA54:AR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name="Type" dataDxfId="356" dataCellStyle="Normal 2">
      <calculatedColumnFormula array="1">IF(ROWS(BA!$L$2:L93)&lt;=B$1,INDEX(BA!$P$2:$P$63,_xlfn.AGGREGATE(15,3,(BA!$L$2:$L$63=Mapping!$A$3)/(BA!$L$2:$L$63=Mapping!$A$3)*ROW(BA!$L$2:$L$247)-ROWS(BA!$L$2),ROWS(BA!$L$2:L93))),"")</calculatedColumnFormula>
    </tableColumn>
    <tableColumn id="3" name="Indicator" dataDxfId="355" dataCellStyle="Normal 2">
      <calculatedColumnFormula array="1">IF(ROWS(BA!$B$2:B2)&lt;=AB$53,INDEX(BA!$P$2:$P$961,_xlfn.AGGREGATE(15,3,(BA!$B$2:$B$961=Mapping!$AA$55)/(BA!$B$2:$B$961=Mapping!$AA$55)*ROW(BA!$B$2:$B$961)-ROWS(BA!$B$2),ROWS(BA!$B$2:B2))),"")</calculatedColumnFormula>
    </tableColumn>
    <tableColumn id="4" name="Impact_area" dataDxfId="354" dataCellStyle="Normal 2">
      <calculatedColumnFormula>IFERROR(INDEX(BA!$L$2:$L$961,MATCH($AB55,BA!$P$2:$P$961,0)),"")</calculatedColumnFormula>
    </tableColumn>
    <tableColumn id="5" name="SDG" dataDxfId="353" dataCellStyle="Normal 2">
      <calculatedColumnFormula>IFERROR(INDEX(BA!$M$2:$M$547,MATCH($AB55,BA!$P$2:$P$547,0)),"")</calculatedColumnFormula>
    </tableColumn>
    <tableColumn id="6" name="Imapct indicator" dataDxfId="352" dataCellStyle="Normal 2">
      <calculatedColumnFormula>IFERROR(INDEX(BA!$O$2:$O$547,MATCH($AB55,BA!$P$2:$P$547,0)),"")</calculatedColumnFormula>
    </tableColumn>
    <tableColumn id="7" name="SDG_Target" dataDxfId="351" dataCellStyle="Normal 2">
      <calculatedColumnFormula>IFERROR(INDEX(BA!$N$2:$N$547,MATCH($AB55,BA!$P$2:$P$547,0)),"")</calculatedColumnFormula>
    </tableColumn>
    <tableColumn id="8" name="SDG_Indicator " dataDxfId="350" dataCellStyle="Normal 2"/>
    <tableColumn id="9" name="Indicator2" dataDxfId="349" dataCellStyle="Normal 2"/>
    <tableColumn id="10" name="Indicator_description " dataDxfId="348" dataCellStyle="Normal 2"/>
    <tableColumn id="11" name="Assessment_method" dataDxfId="347" dataCellStyle="Normal 2"/>
    <tableColumn id="12" name="Data disaggregation" dataDxfId="346" dataCellStyle="Normal 2"/>
    <tableColumn id="13" name="Example_methods" dataDxfId="345" dataCellStyle="Normal 2"/>
    <tableColumn id="14" name="Monitoring_frequency" dataDxfId="344" dataCellStyle="Normal 2"/>
    <tableColumn id="15" name="Guidance" dataDxfId="343" dataCellStyle="Normal 2"/>
    <tableColumn id="16" name="References" dataDxfId="342" dataCellStyle="Normal 2"/>
    <tableColumn id="17" name="Column4" dataDxfId="341" dataCellStyle="Normal 2"/>
    <tableColumn id="18" name="Column5" dataDxfId="340" dataCellStyle="Normal 2"/>
    <tableColumn id="19"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id="6" name="Table467" displayName="Table467" ref="AA108:AR156" totalsRowShown="0" headerRowDxfId="338" dataDxfId="337" headerRowCellStyle="Normal 2" dataCellStyle="Normal 2">
  <autoFilter ref="AA108:AR156"/>
  <tableColumns count="18">
    <tableColumn id="2" name="Type" dataDxfId="336" dataCellStyle="Normal 2">
      <calculatedColumnFormula array="1">IF(ROWS(BA!$L$2:L151)&lt;=B$1,INDEX(BA!$P$2:$P$63,_xlfn.AGGREGATE(15,3,(BA!$L$2:$L$63=Mapping!$A$3)/(BA!$L$2:$L$63=Mapping!$A$3)*ROW(BA!$L$2:$L$247)-ROWS(BA!$L$2),ROWS(BA!$L$2:L151))),"")</calculatedColumnFormula>
    </tableColumn>
    <tableColumn id="3" name="Indicator" dataDxfId="335" dataCellStyle="Normal 2">
      <calculatedColumnFormula array="1">IF(ROWS(BA!$C$2:C2)&lt;=AB$107,INDEX(BA!$P$2:$P$547,_xlfn.AGGREGATE(15,3,(BA!$C$2:$C$547=Mapping!$AA$109)/(BA!$C$2:$C$547=Mapping!$AA$109)*ROW(BA!$C$2:$C$547)-ROWS(BA!$C$2),ROWS(BA!$C$2:C2))),"")</calculatedColumnFormula>
    </tableColumn>
    <tableColumn id="4" name="Impact_area" dataDxfId="334" dataCellStyle="Normal 2">
      <calculatedColumnFormula>IFERROR(INDEX(BA!$L$2:$L$961,MATCH($AB109,BA!$P$2:$P$961,0)),"")</calculatedColumnFormula>
    </tableColumn>
    <tableColumn id="5" name="SDG" dataDxfId="333" dataCellStyle="Normal 2">
      <calculatedColumnFormula>IFERROR(INDEX(BA!$M$2:$M$961,MATCH($AB109,BA!$P$2:$P$961,0)),"")</calculatedColumnFormula>
    </tableColumn>
    <tableColumn id="6" name="Imapct indicator" dataDxfId="332" dataCellStyle="Normal 2">
      <calculatedColumnFormula>IFERROR(INDEX(BA!$O$2:$O$961,MATCH($AB109,BA!$P$2:$P$961,0)),"")</calculatedColumnFormula>
    </tableColumn>
    <tableColumn id="7" name="SDG_Target" dataDxfId="331" dataCellStyle="Normal 2">
      <calculatedColumnFormula>IFERROR(INDEX(BA!$N$2:$N$547,MATCH($AB109,BA!$P$2:$P$547,0)),"")</calculatedColumnFormula>
    </tableColumn>
    <tableColumn id="8" name="SDG_Indicator " dataDxfId="330" dataCellStyle="Normal 2"/>
    <tableColumn id="9" name="Indicator2" dataDxfId="329" dataCellStyle="Normal 2"/>
    <tableColumn id="10" name="Indicator_description " dataDxfId="328" dataCellStyle="Normal 2"/>
    <tableColumn id="11" name="Assessment_method" dataDxfId="327" dataCellStyle="Normal 2"/>
    <tableColumn id="12" name="Data disaggregation" dataDxfId="326" dataCellStyle="Normal 2"/>
    <tableColumn id="13" name="Example_methods" dataDxfId="325" dataCellStyle="Normal 2"/>
    <tableColumn id="14" name="Monitoring_frequency" dataDxfId="324" dataCellStyle="Normal 2"/>
    <tableColumn id="15" name="Guidance" dataDxfId="323" dataCellStyle="Normal 2"/>
    <tableColumn id="16" name="References" dataDxfId="322" dataCellStyle="Normal 2"/>
    <tableColumn id="17" name="Column4" dataDxfId="321" dataCellStyle="Normal 2"/>
    <tableColumn id="18" name="Column5" dataDxfId="320" dataCellStyle="Normal 2"/>
    <tableColumn id="1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id="8" name="Table79" displayName="Table79" ref="AX54:BN102" totalsRowShown="0" headerRowDxfId="318" dataDxfId="317" dataCellStyle="Normal 2">
  <autoFilter ref="AX54:BN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name="1. No poverty" dataDxfId="316" dataCellStyle="Normal 2">
      <calculatedColumnFormula array="1">IF(ROWS($AD$54:AD54)&lt;=AX$53,INDEX($AB$54:$AB$102,_xlfn.AGGREGATE(15,3,($AD$54:$AD$102=Mapping!$AX$54)/($AD$54:$AD$102=Mapping!$AX$54)*ROW($AD$2:$AD$50)-ROWS($AD$54),ROWS($AD$54:AD54))),"")</calculatedColumnFormula>
    </tableColumn>
    <tableColumn id="2" name="2. Zero Hunger" dataDxfId="315" dataCellStyle="Normal 2">
      <calculatedColumnFormula array="1">IF(ROWS($AD$54:AD54)&lt;=AY$53,INDEX($AB$54:$AB$102,_xlfn.AGGREGATE(15,3,($AD$54:$AD$102=Mapping!$AY$54)/($AD$54:$AD$102=Mapping!$AY$54)*ROW($AD$2:$AD$50)-ROWS($AD$54),ROWS($AD$54:AD54))),"")</calculatedColumnFormula>
    </tableColumn>
    <tableColumn id="3" name="3. Good Health and well being" dataDxfId="314" dataCellStyle="Normal 2">
      <calculatedColumnFormula array="1">IF(ROWS($AD$54:AD54)&lt;=AZ$53,INDEX($AB$54:$AB$102,_xlfn.AGGREGATE(15,3,($AD$54:$AD$102=Mapping!$AZ$54)/($AD$54:$AD$102=Mapping!$AZ$54)*ROW($AD$2:$AD$50)-ROWS($AD$54),ROWS($AD$54:AD54))),"")</calculatedColumnFormula>
    </tableColumn>
    <tableColumn id="4" name="4. Quality education" dataDxfId="313" dataCellStyle="Normal 2">
      <calculatedColumnFormula array="1">IF(ROWS($AD$54:AD54)&lt;=BA$53,INDEX($AB$54:$AB$102,_xlfn.AGGREGATE(15,3,($AD$54:$AD$102=Mapping!$BA$54)/($AD$54:$AD$102=Mapping!$BA$54)*ROW($AD$2:$AD$50)-ROWS($AD$54),ROWS($AD$54:AD54))),"")</calculatedColumnFormula>
    </tableColumn>
    <tableColumn id="5" name="5. Gender Equality " dataDxfId="312" dataCellStyle="Normal 2">
      <calculatedColumnFormula array="1">IF(ROWS($AD$54:AD54)&lt;=BB$53,INDEX($AB$54:$AB$102,_xlfn.AGGREGATE(15,3,($AD$54:$AD$102=Mapping!$BB$54)/($AD$54:$AD$102=Mapping!$BB$54)*ROW($AD$2:$AD$50)-ROWS($AD$54),ROWS($AD$54:AD54))),"")</calculatedColumnFormula>
    </tableColumn>
    <tableColumn id="6" name="6. Clean water and sanitation " dataDxfId="311" dataCellStyle="Normal 2">
      <calculatedColumnFormula array="1">IF(ROWS($AD$54:AD54)&lt;=BC$53,INDEX($AB$54:$AB$102,_xlfn.AGGREGATE(15,3,($AD$54:$AD$102=Mapping!$BC$54)/($AD$54:$AD$102=Mapping!$BC$54)*ROW($AD$2:$AD$50)-ROWS($AD$54),ROWS($AD$54:AD54))),"")</calculatedColumnFormula>
    </tableColumn>
    <tableColumn id="7" name="7. Affordable and clean energy " dataDxfId="310" dataCellStyle="Normal 2">
      <calculatedColumnFormula array="1">IF(ROWS($AD$54:AD54)&lt;=BD$53,INDEX($AB$54:$AB$102,_xlfn.AGGREGATE(15,3,($AD$54:$AD$102=Mapping!$BD$54)/($AD$54:$AD$102=Mapping!$BD$54)*ROW($AD$2:$AD$50)-ROWS($AD$54),ROWS($AD$54:AD54))),"")</calculatedColumnFormula>
    </tableColumn>
    <tableColumn id="8" name="8. Decent work and economic growth" dataDxfId="309"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name="10. Reduced inequalities" dataDxfId="307" dataCellStyle="Normal 2">
      <calculatedColumnFormula array="1">IF(ROWS($AD$54:AD54)&lt;=BG$53,INDEX($AB$54:$AB$102,_xlfn.AGGREGATE(15,3,($AD$54:$AD$102=Mapping!$BG$54)/($AD$54:$AD$102=Mapping!$BG$54)*ROW($AD$2:$AD$50)-ROWS($AD$54),ROWS($AD$54:AD54))),"")</calculatedColumnFormula>
    </tableColumn>
    <tableColumn id="11"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name="13. Climate action" dataDxfId="304" dataCellStyle="Normal 2">
      <calculatedColumnFormula array="1">IF(ROWS($AD$54:AD54)&lt;=BJ$53,INDEX($AB$54:$AB$102,_xlfn.AGGREGATE(15,3,($AD$54:$AD$102=Mapping!$BJ$54)/($AD$54:$AD$102=Mapping!$BJ$54)*ROW($AD$2:$AD$50)-ROWS($AD$54),ROWS($AD$54:AD54))),"")</calculatedColumnFormula>
    </tableColumn>
    <tableColumn id="14" name="14. Life below water" dataDxfId="303" dataCellStyle="Normal 2">
      <calculatedColumnFormula array="1">IF(ROWS($AD$54:AD54)&lt;=BK$53,INDEX($AB$54:$AB$102,_xlfn.AGGREGATE(15,3,($AD$54:$AD$102=Mapping!$BK$54)/($AD$54:$AD$102=Mapping!$BK$54)*ROW($AD$2:$AD$50)-ROWS($AD$54),ROWS($AD$54:AD54))),"")</calculatedColumnFormula>
    </tableColumn>
    <tableColumn id="15" name="15. Life on land" dataDxfId="302" dataCellStyle="Normal 2">
      <calculatedColumnFormula array="1">IF(ROWS($AD$54:AD54)&lt;=BL$53,INDEX($AB$54:$AB$102,_xlfn.AGGREGATE(15,3,($AD$54:$AD$102=Mapping!$BL$54)/($AD$54:$AD$102=Mapping!$BL$54)*ROW($AD$2:$AD$50)-ROWS($AD$54),ROWS($AD$54:AD54))),"")</calculatedColumnFormula>
    </tableColumn>
    <tableColumn id="16"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9" name="Table7910" displayName="Table7910" ref="AX108:BN156" totalsRowShown="0" headerRowDxfId="299" dataDxfId="298" dataCellStyle="Normal 2">
  <autoFilter ref="AX108:BN156"/>
  <tableColumns count="17">
    <tableColumn id="1" name="1. No poverty" dataDxfId="297" dataCellStyle="Normal 2">
      <calculatedColumnFormula array="1">IF(ROWS($AD$108:AD108)&lt;=AX$107,INDEX($AB$108:$AB$157,_xlfn.AGGREGATE(15,3,($AD$108:$AD$157=Mapping!$AX$108)/($AD$108:$AD$157=Mapping!$AX$108)*ROW($AD$2:$AD$50)-ROWS($AD$108),ROWS($AD$108:AD108))),"")</calculatedColumnFormula>
    </tableColumn>
    <tableColumn id="2" name="2. Zero Hunger" dataDxfId="296" dataCellStyle="Normal 2">
      <calculatedColumnFormula array="1">IF(ROWS($AD$108:AD108)&lt;=AY$107,INDEX($AB$108:$AB$157,_xlfn.AGGREGATE(15,3,($AD$108:$AD$157=Mapping!$AY$108)/($AD$108:$AD$157=Mapping!$AY$108)*ROW($AD$2:$AD$50)-ROWS($AD$108),ROWS($AD$108:AD108))),"")</calculatedColumnFormula>
    </tableColumn>
    <tableColumn id="3"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name="4. Quality education" dataDxfId="294" dataCellStyle="Normal 2">
      <calculatedColumnFormula array="1">IF(ROWS($AD$108:AF108)&lt;=BA$107,INDEX($AB$108:$AB$157,_xlfn.AGGREGATE(15,3,($AD$108:$AD$157=Mapping!$BA$108)/($AD$108:$AD$157=Mapping!$BA$108)*ROW($AD$2:$AD$50)-ROWS($AD$108),ROWS($AD$108:AF108))),"")</calculatedColumnFormula>
    </tableColumn>
    <tableColumn id="5" name="5. Gender Equality " dataDxfId="293" dataCellStyle="Normal 2">
      <calculatedColumnFormula array="1">IF(ROWS($AD$108:AG108)&lt;=BB$107,INDEX($AB$108:$AB$157,_xlfn.AGGREGATE(15,3,($AD$108:$AD$157=Mapping!$BB$108)/($AD$108:$AD$157=Mapping!$BB$108)*ROW($AD$2:$AD$50)-ROWS($AD$108),ROWS($AD$108:AG108))),"")</calculatedColumnFormula>
    </tableColumn>
    <tableColumn id="6"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name="8. Decent work and economic growth" dataDxfId="290"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name="13. Climate action" dataDxfId="285" dataCellStyle="Normal 2">
      <calculatedColumnFormula array="1">IF(ROWS($AD$108:AO108)&lt;=BJ$107,INDEX($AB$108:$AB$157,_xlfn.AGGREGATE(15,3,($AD$108:$AD$157=Mapping!$BJ$108)/($AD$108:$AD$157=Mapping!$BJ$108)*ROW($AD$2:$AD$50)-ROWS($AD$108),ROWS($AD$108:AO108))),"")</calculatedColumnFormula>
    </tableColumn>
    <tableColumn id="14" name="14. Life below water" dataDxfId="284" dataCellStyle="Normal 2">
      <calculatedColumnFormula array="1">IF(ROWS($AD$108:AP108)&lt;=BK$107,INDEX($AB$108:$AB$157,_xlfn.AGGREGATE(15,3,($AD$108:$AD$157=Mapping!$BK$108)/($AD$108:$AD$157=Mapping!$BK$108)*ROW($AD$2:$AD$50)-ROWS($AD$108),ROWS($AD$108:AP108))),"")</calculatedColumnFormula>
    </tableColumn>
    <tableColumn id="15" name="15. Life on land" dataDxfId="283" dataCellStyle="Normal 2">
      <calculatedColumnFormula array="1">IF(ROWS($AD$108:AQ108)&lt;=BL$107,INDEX($AB$108:$AB$157,_xlfn.AGGREGATE(15,3,($AD$108:$AD$157=Mapping!$BL$108)/($AD$108:$AD$157=Mapping!$BL$108)*ROW($AD$2:$AD$50)-ROWS($AD$108),ROWS($AD$108:AQ108))),"")</calculatedColumnFormula>
    </tableColumn>
    <tableColumn id="16"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10" name="Table5311" displayName="Table5311" ref="A108:S156" totalsRowShown="0" headerRowDxfId="280" dataDxfId="279" dataCellStyle="Normal 2">
  <autoFilter ref="A108:S1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278" dataCellStyle="Normal 2">
      <calculatedColumnFormula>Background!L7</calculatedColumnFormula>
    </tableColumn>
    <tableColumn id="2" name="Climate change mitigation" dataDxfId="277" dataCellStyle="Normal 2">
      <calculatedColumnFormula array="1">IF(ROWS($AC$108:AC108)&lt;=B$107,INDEX($AB$108:$AB$156,_xlfn.AGGREGATE(15,3,($AC$108:$AC$156=Mapping!$B$108)/($AC$108:$AC$156=Mapping!$B$108)*ROW($AC$2:$AC$50)-ROWS($AC$108),ROWS($AC$108:AC108))),"")</calculatedColumnFormula>
    </tableColumn>
    <tableColumn id="3" name="Climate change adaptation" dataDxfId="276" dataCellStyle="Normal 2">
      <calculatedColumnFormula array="1">IF(ROWS($AC$108:AC108)&lt;=C$107,INDEX($AB$108:$AB$156,_xlfn.AGGREGATE(15,3,($AC$108:$AC$156=Mapping!$C$108)/($AC$108:$AC$156=Mapping!$C$108)*ROW($AC$2:$AC$50)-ROWS($AC$108),ROWS($AC$108:AC108))),"")</calculatedColumnFormula>
    </tableColumn>
    <tableColumn id="4" name="Air quality" dataDxfId="275" dataCellStyle="Normal 2">
      <calculatedColumnFormula array="1">IF(ROWS($AC$108:AC108)&lt;=D$107,INDEX($AB$108:$AB$156,_xlfn.AGGREGATE(15,3,($AC$108:$AC$156=Mapping!$D$108)/($AC$108:$AC$156=Mapping!$D$108)*ROW($AC$2:$AC$50)-ROWS($AC$108),ROWS($AC$108:AC108))),"")</calculatedColumnFormula>
    </tableColumn>
    <tableColumn id="5"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name="Soil quality" dataDxfId="273" dataCellStyle="Normal 2">
      <calculatedColumnFormula array="1">IF(ROWS($AC$108:AC108)&lt;=F$107,INDEX($AB$108:$AB$156,_xlfn.AGGREGATE(15,3,($AC$108:$AC$156=Mapping!$F$108)/($AC$108:$AC$156=Mapping!$F$108)*ROW($AC$2:$AC$50)-ROWS($AC$108),ROWS($AC$108:AC108))),"")</calculatedColumnFormula>
    </tableColumn>
    <tableColumn id="7" name="Waste" dataDxfId="272" dataCellStyle="Normal 2">
      <calculatedColumnFormula array="1">IF(ROWS($AC$108:AC108)&lt;=G$107,INDEX($AB$108:$AB$156,_xlfn.AGGREGATE(15,3,($AC$108:$AC$156=Mapping!$G$108)/($AC$108:$AC$156=Mapping!$G$108)*ROW($AC$2:$AC$50)-ROWS($AC$108),ROWS($AC$108:AC108))),"")</calculatedColumnFormula>
    </tableColumn>
    <tableColumn id="8"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name="Health &amp; safety" dataDxfId="270" dataCellStyle="Normal 2">
      <calculatedColumnFormula array="1">IF(ROWS($AC$108:AC108)&lt;=I$107,INDEX($AB$108:$AB$156,_xlfn.AGGREGATE(15,3,($AC$108:$AC$156=Mapping!$I$108)/($AC$108:$AC$156=Mapping!$I$108)*ROW($AC$2:$AC$50)-ROWS($AC$108),ROWS($AC$108:AC108))),"")</calculatedColumnFormula>
    </tableColumn>
    <tableColumn id="9" name="Employment" dataDxfId="269" dataCellStyle="Normal 2">
      <calculatedColumnFormula array="1">IF(ROWS($AC$108:AC108)&lt;=J$107,INDEX($AB$108:$AB$156,_xlfn.AGGREGATE(15,3,($AC$108:$AC$156=Mapping!$J$108)/($AC$108:$AC$156=Mapping!$J$108)*ROW($AC$2:$AC$50)-ROWS($AC$108),ROWS($AC$108:AC108))),"")</calculatedColumnFormula>
    </tableColumn>
    <tableColumn id="11" name="Livelihood" dataDxfId="268" dataCellStyle="Normal 2">
      <calculatedColumnFormula array="1">IF(ROWS($AC$108:AC108)&lt;=K$107,INDEX($AB$108:$AB$156,_xlfn.AGGREGATE(15,3,($AC$108:$AC$156=Mapping!$K$108)/($AC$108:$AC$156=Mapping!$K$108)*ROW($AC$2:$AC$50)-ROWS($AC$108),ROWS($AC$108:AC108))),"")</calculatedColumnFormula>
    </tableColumn>
    <tableColumn id="12" name="Gender" dataDxfId="267" dataCellStyle="Normal 2">
      <calculatedColumnFormula array="1">IF(ROWS($AC$108:AC108)&lt;=L$107,INDEX($AB$108:$AB$156,_xlfn.AGGREGATE(15,3,($AC$108:$AC$156=Mapping!$L$108)/($AC$108:$AC$156=Mapping!$L$108)*ROW($AC$2:$AC$50)-ROWS($AC$108),ROWS($AC$108:AC108))),"")</calculatedColumnFormula>
    </tableColumn>
    <tableColumn id="13"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name="Access to basic services" dataDxfId="265" dataCellStyle="Normal 2">
      <calculatedColumnFormula array="1">IF(ROWS($AC$108:AC108)&lt;=N$107,INDEX($AB$108:$AB$156,_xlfn.AGGREGATE(15,3,($AC$108:$AC$156=Mapping!$N$108)/($AC$108:$AC$156=Mapping!$N$108)*ROW($AC$2:$AC$50)-ROWS($AC$108),ROWS($AC$108:AC108))),"")</calculatedColumnFormula>
    </tableColumn>
    <tableColumn id="15" name="Access to infrastructure" dataDxfId="264" dataCellStyle="Normal 2">
      <calculatedColumnFormula array="1">IF(ROWS($AC$108:AC108)&lt;=O$107,INDEX($AB$108:$AB$156,_xlfn.AGGREGATE(15,3,($AC$108:$AC$156=Mapping!$O$108)/($AC$108:$AC$156=Mapping!$O$108)*ROW($AC$2:$AC$50)-ROWS($AC$108),ROWS($AC$108:AC108))),"")</calculatedColumnFormula>
    </tableColumn>
    <tableColumn id="16" name="Food security" dataDxfId="263" dataCellStyle="Normal 2">
      <calculatedColumnFormula array="1">IF(ROWS($AC$108:AC108)&lt;=P$107,INDEX($AB$108:$AB$156,_xlfn.AGGREGATE(15,3,($AC$108:$AC$156=Mapping!$P$108)/($AC$108:$AC$156=Mapping!$P$108)*ROW($AC$2:$AC$50)-ROWS($AC$108),ROWS($AC$108:AC108))),"")</calculatedColumnFormula>
    </tableColumn>
    <tableColumn id="17" name="Technology transfer" dataDxfId="262" dataCellStyle="Normal 2">
      <calculatedColumnFormula array="1">IF(ROWS($AC$108:AC108)&lt;=Q$107,INDEX($AB$108:$AB$156,_xlfn.AGGREGATE(15,3,($AC$108:$AC$156=Mapping!$Q$108)/($AC$108:$AC$156=Mapping!$Q$108)*ROW($AC$2:$AC$50)-ROWS($AC$108),ROWS($AC$108:AC108))),"")</calculatedColumnFormula>
    </tableColumn>
    <tableColumn id="19" name="Capacity building" dataDxfId="261" dataCellStyle="Normal 2">
      <calculatedColumnFormula array="1">IF(ROWS($AC$108:AC108)&lt;=R$107,INDEX($AB$108:$AB$156,_xlfn.AGGREGATE(15,3,($AC$108:$AC$156=Mapping!$R$108)/($AC$108:$AC$156=Mapping!$R$108)*ROW($AC$2:$AC$50)-ROWS($AC$108),ROWS($AC$108:AC108))),"")</calculatedColumnFormula>
    </tableColumn>
    <tableColumn id="2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id="11" name="Table46712" displayName="Table46712" ref="AA163:AR211" totalsRowShown="0" headerRowDxfId="259" dataDxfId="258" headerRowCellStyle="Normal 2" dataCellStyle="Normal 2">
  <autoFilter ref="AA163:AR211"/>
  <tableColumns count="18">
    <tableColumn id="2" name="Type" dataDxfId="257" dataCellStyle="Normal 2">
      <calculatedColumnFormula array="1">IF(ROWS(BA!$L$2:L205)&lt;=B$1,INDEX(BA!$P$2:$P$63,_xlfn.AGGREGATE(15,3,(BA!$L$2:$L$63=Mapping!$A$3)/(BA!$L$2:$L$63=Mapping!$A$3)*ROW(BA!$L$2:$L$247)-ROWS(BA!$L$2),ROWS(BA!$L$2:L205))),"")</calculatedColumnFormula>
    </tableColumn>
    <tableColumn id="3" name="Indicator" dataDxfId="256" dataCellStyle="Normal 2">
      <calculatedColumnFormula array="1">IF(ROWS(BA!$D$2:D2)&lt;=AB$162,INDEX(BA!$P$2:$P$547,_xlfn.AGGREGATE(15,3,(BA!$D$2:$D$547=Mapping!$AA$164)/(BA!$D$2:$D$547=Mapping!$AA$164)*ROW(BA!$D$2:$D$547)-ROWS(BA!$D$2),ROWS(BA!$D$2:D2))),"")</calculatedColumnFormula>
    </tableColumn>
    <tableColumn id="4" name="Impact_area" dataDxfId="255" dataCellStyle="Normal 2">
      <calculatedColumnFormula>IFERROR(INDEX(BA!$L$2:$L$961,MATCH($AB164,BA!$P$2:$P$961,0)),"")</calculatedColumnFormula>
    </tableColumn>
    <tableColumn id="5" name="SDG" dataDxfId="254" dataCellStyle="Normal 2">
      <calculatedColumnFormula>IFERROR(INDEX(BA!$M$2:$M$961,MATCH($AB164,BA!$P$2:$P$961,0)),"")</calculatedColumnFormula>
    </tableColumn>
    <tableColumn id="6" name="Imapct indicator" dataDxfId="253" dataCellStyle="Normal 2">
      <calculatedColumnFormula>IFERROR(INDEX(BA!$O$2:$O$961,MATCH($AB164,BA!$P$2:$P$961,0)),"")</calculatedColumnFormula>
    </tableColumn>
    <tableColumn id="7" name="SDG_Target" dataDxfId="252" dataCellStyle="Normal 2">
      <calculatedColumnFormula>IFERROR(INDEX(BA!$N$2:$N$961,MATCH($AB164,BA!$P$2:$P$961,0)),"")</calculatedColumnFormula>
    </tableColumn>
    <tableColumn id="8" name="Column1" dataDxfId="251" dataCellStyle="Normal 2"/>
    <tableColumn id="9" name="Column2" dataDxfId="250" dataCellStyle="Normal 2"/>
    <tableColumn id="10" name="Column3" dataDxfId="249" dataCellStyle="Normal 2"/>
    <tableColumn id="11" name="Column4" dataDxfId="248" dataCellStyle="Normal 2"/>
    <tableColumn id="12" name="Column5" dataDxfId="247" dataCellStyle="Normal 2"/>
    <tableColumn id="13" name="Column6" dataDxfId="246" dataCellStyle="Normal 2"/>
    <tableColumn id="14" name="Column7" dataDxfId="245" dataCellStyle="Normal 2"/>
    <tableColumn id="15" name="Column8" dataDxfId="244" dataCellStyle="Normal 2"/>
    <tableColumn id="16" name="Column9" dataDxfId="243" dataCellStyle="Normal 2"/>
    <tableColumn id="17" name="Column10" dataDxfId="242" dataCellStyle="Normal 2"/>
    <tableColumn id="18" name="Column11" dataDxfId="241" dataCellStyle="Normal 2"/>
    <tableColumn id="19"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A21" zoomScale="110" zoomScaleNormal="110" workbookViewId="0">
      <selection activeCell="G1" sqref="G1"/>
    </sheetView>
  </sheetViews>
  <sheetFormatPr defaultColWidth="10.453125" defaultRowHeight="15"/>
  <cols>
    <col min="1" max="1" width="1.6328125" style="161" customWidth="1"/>
    <col min="2" max="2" width="14.36328125" style="218"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1796875" style="161" customWidth="1"/>
    <col min="12" max="16384" width="10.453125" style="161"/>
  </cols>
  <sheetData>
    <row r="1" spans="1:8" ht="135" customHeight="1"/>
    <row r="2" spans="1:8" ht="20" customHeight="1">
      <c r="A2" s="160"/>
      <c r="B2" s="236" t="s">
        <v>1378</v>
      </c>
      <c r="C2" s="237"/>
      <c r="D2" s="160"/>
      <c r="E2" s="160"/>
      <c r="F2" s="160"/>
    </row>
    <row r="3" spans="1:8" ht="20" customHeight="1">
      <c r="A3" s="160"/>
      <c r="B3" s="236" t="s">
        <v>1387</v>
      </c>
      <c r="C3" s="237"/>
      <c r="D3" s="160"/>
      <c r="E3" s="160"/>
      <c r="F3" s="160"/>
    </row>
    <row r="4" spans="1:8" ht="56" customHeight="1">
      <c r="A4" s="160"/>
      <c r="B4" s="238" t="s">
        <v>0</v>
      </c>
      <c r="C4" s="238"/>
      <c r="D4" s="238"/>
      <c r="E4" s="238"/>
      <c r="F4" s="238"/>
      <c r="G4" s="238"/>
      <c r="H4" s="238"/>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1346</v>
      </c>
    </row>
    <row r="10" spans="1:8" ht="20.25" customHeight="1">
      <c r="B10" s="221"/>
      <c r="C10" s="167"/>
    </row>
    <row r="11" spans="1:8" ht="141.75" customHeight="1">
      <c r="B11" s="219" t="s">
        <v>6</v>
      </c>
      <c r="C11" s="229" t="s">
        <v>1347</v>
      </c>
    </row>
    <row r="12" spans="1:8" ht="20.25" customHeight="1">
      <c r="B12" s="221"/>
      <c r="C12" s="167"/>
    </row>
    <row r="13" spans="1:8" ht="232.5" customHeight="1">
      <c r="B13" s="219" t="s">
        <v>7</v>
      </c>
      <c r="C13" s="228" t="s">
        <v>1348</v>
      </c>
    </row>
    <row r="14" spans="1:8" ht="23.25" customHeight="1">
      <c r="B14" s="222"/>
      <c r="C14" s="230"/>
    </row>
    <row r="15" spans="1:8" ht="169.5" customHeight="1">
      <c r="B15" s="219" t="s">
        <v>8</v>
      </c>
      <c r="C15" s="228" t="s">
        <v>1349</v>
      </c>
    </row>
    <row r="16" spans="1:8">
      <c r="B16" s="221"/>
      <c r="G16" s="223"/>
    </row>
    <row r="17" spans="2:7">
      <c r="B17" s="221"/>
    </row>
    <row r="18" spans="2:7">
      <c r="B18" s="221"/>
      <c r="G18" s="224"/>
    </row>
    <row r="19" spans="2:7">
      <c r="B19" s="221"/>
    </row>
    <row r="20" spans="2:7" ht="17" customHeight="1">
      <c r="B20" s="239" t="s">
        <v>1379</v>
      </c>
      <c r="C20" s="239"/>
      <c r="G20" s="224"/>
    </row>
    <row r="21" spans="2:7" ht="13.5">
      <c r="B21" s="228" t="s">
        <v>1380</v>
      </c>
      <c r="C21" s="228" t="s">
        <v>1381</v>
      </c>
    </row>
    <row r="22" spans="2:7" ht="13.5">
      <c r="B22" s="228" t="s">
        <v>1382</v>
      </c>
      <c r="C22" s="228" t="s">
        <v>1383</v>
      </c>
      <c r="G22" s="224"/>
    </row>
    <row r="23" spans="2:7" ht="13.5">
      <c r="B23" s="228" t="s">
        <v>1385</v>
      </c>
      <c r="C23" s="228" t="s">
        <v>1384</v>
      </c>
    </row>
    <row r="24" spans="2:7" ht="13.5">
      <c r="B24" s="228" t="s">
        <v>1386</v>
      </c>
      <c r="C24" s="228" t="s">
        <v>1384</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dataValidation allowBlank="1" showInputMessage="1" showErrorMessage="1" promptTitle="Process Step Description" prompt="Enter text for the process step that will appear in the shape." sqref="B2"/>
    <dataValidation allowBlank="1" showInputMessage="1" showErrorMessage="1" promptTitle="Connector Label" prompt="If desired, label the connector to the next step. Use commas to separate multiple next steps, such as &quot;Yes,No&quot;." sqref="D2"/>
    <dataValidation allowBlank="1" showInputMessage="1" showErrorMessage="1" promptTitle="Shape Type" prompt="Enter the type of shape you'd like each process step to use." sqref="E2"/>
    <dataValidation allowBlank="1" showInputMessage="1" showErrorMessage="1" promptTitle="Alt Text" prompt="Alt Text helps people with visual impairments understand your diagram. Describe each process step." sqref="F2"/>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8"/>
  <sheetViews>
    <sheetView tabSelected="1" zoomScaleNormal="100" workbookViewId="0">
      <pane xSplit="2" ySplit="2" topLeftCell="C3" activePane="bottomRight" state="frozen"/>
      <selection pane="topRight" activeCell="C1" sqref="C1"/>
      <selection pane="bottomLeft" activeCell="A3" sqref="A3"/>
      <selection pane="bottomRight" activeCell="D8" sqref="D8"/>
    </sheetView>
  </sheetViews>
  <sheetFormatPr defaultColWidth="9.1796875" defaultRowHeight="12.5"/>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299" t="s">
        <v>9</v>
      </c>
      <c r="B1" s="59"/>
      <c r="C1" s="148"/>
      <c r="D1" s="148"/>
      <c r="E1" s="149"/>
    </row>
    <row r="2" spans="1:5" s="14" customFormat="1" ht="15.5">
      <c r="A2" s="299"/>
      <c r="B2" s="59" t="s">
        <v>10</v>
      </c>
      <c r="C2" s="144" t="s">
        <v>11</v>
      </c>
      <c r="D2" s="145" t="s">
        <v>12</v>
      </c>
    </row>
    <row r="3" spans="1:5" s="14" customFormat="1" ht="12.75" customHeight="1">
      <c r="A3" s="146"/>
    </row>
    <row r="4" spans="1:5" s="14" customFormat="1">
      <c r="A4" s="9" t="s">
        <v>13</v>
      </c>
      <c r="B4" s="10" t="s">
        <v>14</v>
      </c>
    </row>
    <row r="5" spans="1:5" s="14" customFormat="1" ht="14.5">
      <c r="B5" s="59" t="s">
        <v>15</v>
      </c>
      <c r="C5" s="233" t="s">
        <v>1400</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ht="14.5">
      <c r="B9" s="59"/>
      <c r="C9" s="232" t="s">
        <v>1402</v>
      </c>
      <c r="D9" s="232" t="s">
        <v>1401</v>
      </c>
      <c r="E9" s="14" t="s">
        <v>24</v>
      </c>
    </row>
    <row r="10" spans="1:5" s="14" customFormat="1">
      <c r="B10" s="59" t="s">
        <v>25</v>
      </c>
      <c r="C10" s="14" t="s">
        <v>22</v>
      </c>
      <c r="D10" s="14" t="s">
        <v>23</v>
      </c>
    </row>
    <row r="11" spans="1:5" s="14" customFormat="1">
      <c r="B11" s="59" t="s">
        <v>26</v>
      </c>
      <c r="C11" s="147">
        <v>44562</v>
      </c>
      <c r="D11" s="147" t="s">
        <v>1399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0.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8" t="s">
        <v>5</v>
      </c>
      <c r="B20" s="11" t="s">
        <v>38</v>
      </c>
      <c r="C20" s="88" t="s">
        <v>39</v>
      </c>
      <c r="E20" s="94" t="s">
        <v>40</v>
      </c>
      <c r="O20" s="57"/>
    </row>
    <row r="21" spans="1:41 16384:16384" s="14" customFormat="1">
      <c r="A21" s="328"/>
      <c r="B21" s="17"/>
    </row>
    <row r="22" spans="1:41 16384:16384">
      <c r="A22" s="328"/>
      <c r="C22" s="322" t="s">
        <v>1328</v>
      </c>
      <c r="D22" s="323"/>
      <c r="E22" s="324"/>
      <c r="G22" s="316" t="s">
        <v>42</v>
      </c>
      <c r="H22" s="317"/>
      <c r="I22" s="318"/>
      <c r="K22" s="316" t="s">
        <v>42</v>
      </c>
      <c r="L22" s="317"/>
      <c r="M22" s="318"/>
      <c r="O22" s="316" t="s">
        <v>42</v>
      </c>
      <c r="P22" s="317"/>
      <c r="Q22" s="318"/>
      <c r="S22" s="316" t="s">
        <v>42</v>
      </c>
      <c r="T22" s="317"/>
      <c r="U22" s="318"/>
      <c r="W22" s="316" t="s">
        <v>42</v>
      </c>
      <c r="X22" s="317"/>
      <c r="Y22" s="318"/>
      <c r="AA22" s="316" t="s">
        <v>42</v>
      </c>
      <c r="AB22" s="317"/>
      <c r="AC22" s="318"/>
      <c r="AE22" s="316" t="s">
        <v>42</v>
      </c>
      <c r="AF22" s="317"/>
      <c r="AG22" s="318"/>
      <c r="AI22" s="316" t="s">
        <v>42</v>
      </c>
      <c r="AJ22" s="317"/>
      <c r="AK22" s="318"/>
      <c r="AM22" s="316" t="s">
        <v>42</v>
      </c>
      <c r="AN22" s="317"/>
      <c r="AO22" s="318"/>
    </row>
    <row r="23" spans="1:41 16384:16384">
      <c r="A23" s="328"/>
      <c r="B23" s="150" t="str">
        <f>IF(C20="Start with impact category","Select Impact category &gt;&gt;","")</f>
        <v/>
      </c>
      <c r="C23" s="250"/>
      <c r="D23" s="251"/>
      <c r="E23" s="252"/>
      <c r="F23" s="101" t="str">
        <f>IF($B$23="Select Impact category &gt;&gt;", "&gt;&gt;","")</f>
        <v/>
      </c>
      <c r="G23" s="250" t="s">
        <v>90</v>
      </c>
      <c r="H23" s="251"/>
      <c r="I23" s="252"/>
      <c r="J23" s="101" t="str">
        <f>IF($B$23="Select Impact category &gt;&gt;", "&gt;&gt;","")</f>
        <v/>
      </c>
      <c r="K23" s="250" t="s">
        <v>94</v>
      </c>
      <c r="L23" s="251"/>
      <c r="M23" s="252"/>
      <c r="N23" s="101" t="str">
        <f>IF($B$23="Select Impact category &gt;&gt;", "&gt;&gt;","")</f>
        <v/>
      </c>
      <c r="O23" s="250"/>
      <c r="P23" s="251"/>
      <c r="Q23" s="252"/>
      <c r="R23" s="101" t="str">
        <f>IF($B$23="Select Impact category &gt;&gt;", "&gt;&gt;","")</f>
        <v/>
      </c>
      <c r="S23" s="250"/>
      <c r="T23" s="251"/>
      <c r="U23" s="252"/>
      <c r="V23" s="101" t="str">
        <f>IF($B$23="Select Impact category &gt;&gt;", "&gt;&gt;","")</f>
        <v/>
      </c>
      <c r="W23" s="250"/>
      <c r="X23" s="251"/>
      <c r="Y23" s="252"/>
      <c r="Z23" s="101" t="str">
        <f>IF($B$23="Select Impact category &gt;&gt;", "&gt;&gt;","")</f>
        <v/>
      </c>
      <c r="AA23" s="250"/>
      <c r="AB23" s="251"/>
      <c r="AC23" s="252"/>
      <c r="AD23" s="101" t="str">
        <f>IF($B$23="Select Impact category &gt;&gt;", "&gt;&gt;","")</f>
        <v/>
      </c>
      <c r="AE23" s="250"/>
      <c r="AF23" s="251"/>
      <c r="AG23" s="252"/>
      <c r="AH23" s="101" t="str">
        <f>IF($B$23="Select Impact category &gt;&gt;", "&gt;&gt;","")</f>
        <v/>
      </c>
      <c r="AI23" s="250"/>
      <c r="AJ23" s="251"/>
      <c r="AK23" s="252"/>
      <c r="AL23" s="101" t="str">
        <f>IF($B$23="Select Impact category &gt;&gt;", "&gt;&gt;","")</f>
        <v/>
      </c>
      <c r="AM23" s="250"/>
      <c r="AN23" s="251"/>
      <c r="AO23" s="252"/>
    </row>
    <row r="24" spans="1:41 16384:16384" ht="12.75" customHeight="1">
      <c r="A24" s="328"/>
      <c r="B24" s="150" t="str">
        <f>IF(C20="Start with SDG","Select SDG &gt;&gt;","")</f>
        <v>Select SDG &gt;&gt;</v>
      </c>
      <c r="C24" s="256" t="s">
        <v>129</v>
      </c>
      <c r="D24" s="257"/>
      <c r="E24" s="258"/>
      <c r="F24" s="101" t="str">
        <f>IF($B$24="Select SDG &gt;&gt;","&gt;&gt;","")</f>
        <v>&gt;&gt;</v>
      </c>
      <c r="G24" s="256" t="s">
        <v>235</v>
      </c>
      <c r="H24" s="257"/>
      <c r="I24" s="258"/>
      <c r="J24" s="101" t="str">
        <f>IF($B$24="Select SDG &gt;&gt;","&gt;&gt;","")</f>
        <v>&gt;&gt;</v>
      </c>
      <c r="K24" s="256" t="s">
        <v>123</v>
      </c>
      <c r="L24" s="257"/>
      <c r="M24" s="258"/>
      <c r="N24" s="101" t="str">
        <f>IF($B$24="Select SDG &gt;&gt;","&gt;&gt;","")</f>
        <v>&gt;&gt;</v>
      </c>
      <c r="O24" s="256"/>
      <c r="P24" s="257"/>
      <c r="Q24" s="258"/>
      <c r="R24" s="101" t="str">
        <f>IF($B$24="Select SDG &gt;&gt;","&gt;&gt;","")</f>
        <v>&gt;&gt;</v>
      </c>
      <c r="S24" s="256"/>
      <c r="T24" s="257"/>
      <c r="U24" s="258"/>
      <c r="V24" s="101" t="str">
        <f>IF($B$24="Select SDG &gt;&gt;","&gt;&gt;","")</f>
        <v>&gt;&gt;</v>
      </c>
      <c r="W24" s="256"/>
      <c r="X24" s="257"/>
      <c r="Y24" s="258"/>
      <c r="Z24" s="101" t="str">
        <f>IF($B$24="Select SDG &gt;&gt;","&gt;&gt;","")</f>
        <v>&gt;&gt;</v>
      </c>
      <c r="AA24" s="256"/>
      <c r="AB24" s="257"/>
      <c r="AC24" s="258"/>
      <c r="AD24" s="101" t="str">
        <f>IF($B$24="Select SDG &gt;&gt;","&gt;&gt;","")</f>
        <v>&gt;&gt;</v>
      </c>
      <c r="AE24" s="256"/>
      <c r="AF24" s="257"/>
      <c r="AG24" s="258"/>
      <c r="AH24" s="101" t="str">
        <f>IF($B$24="Select SDG &gt;&gt;","&gt;&gt;","")</f>
        <v>&gt;&gt;</v>
      </c>
      <c r="AI24" s="256"/>
      <c r="AJ24" s="257"/>
      <c r="AK24" s="258"/>
      <c r="AL24" s="101" t="str">
        <f>IF($B$24="Select SDG &gt;&gt;","&gt;&gt;","")</f>
        <v>&gt;&gt;</v>
      </c>
      <c r="AM24" s="256"/>
      <c r="AN24" s="257"/>
      <c r="AO24" s="25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3"/>
      <c r="D26" s="334"/>
      <c r="E26" s="335"/>
      <c r="F26" s="101" t="str">
        <f>IF($B$26="Select Monitoring indicator &gt;&gt;", "&gt;&gt;","")</f>
        <v/>
      </c>
      <c r="G26" s="250"/>
      <c r="H26" s="251"/>
      <c r="I26" s="252"/>
      <c r="J26" s="101" t="str">
        <f>IF($B$26="Select Monitoring indicator &gt;&gt;","&gt;&gt;","")</f>
        <v/>
      </c>
      <c r="K26" s="250"/>
      <c r="L26" s="251"/>
      <c r="M26" s="252"/>
      <c r="N26" s="101" t="str">
        <f>IF($B$26="Select Monitoring indicator &gt;&gt;","&gt;&gt;","")</f>
        <v/>
      </c>
      <c r="O26" s="250"/>
      <c r="P26" s="251"/>
      <c r="Q26" s="252"/>
      <c r="R26" s="101" t="str">
        <f>IF($B$26="Select Monitoring indicator &gt;&gt;","&gt;&gt;","")</f>
        <v/>
      </c>
      <c r="S26" s="250"/>
      <c r="T26" s="251"/>
      <c r="U26" s="252"/>
      <c r="V26" s="101" t="str">
        <f>IF($B$26="Select Monitoring indicator &gt;&gt;","&gt;&gt;","")</f>
        <v/>
      </c>
      <c r="W26" s="250"/>
      <c r="X26" s="251"/>
      <c r="Y26" s="252"/>
      <c r="Z26" s="101" t="str">
        <f>IF($B$26="Select Monitoring indicator &gt;&gt;","&gt;&gt;","")</f>
        <v/>
      </c>
      <c r="AA26" s="250"/>
      <c r="AB26" s="251"/>
      <c r="AC26" s="252"/>
      <c r="AD26" s="101" t="str">
        <f>IF($B$26="Select Monitoring indicator &gt;&gt;","&gt;&gt;","")</f>
        <v/>
      </c>
      <c r="AE26" s="250"/>
      <c r="AF26" s="251"/>
      <c r="AG26" s="252"/>
      <c r="AH26" s="101" t="str">
        <f>IF($B$26="Select Monitoring indicator &gt;&gt;","&gt;&gt;","")</f>
        <v/>
      </c>
      <c r="AI26" s="250"/>
      <c r="AJ26" s="251"/>
      <c r="AK26" s="252"/>
      <c r="AL26" s="101" t="str">
        <f>IF($B$26="Select Monitoring indicator &gt;&gt;","&gt;&gt;","")</f>
        <v/>
      </c>
      <c r="AM26" s="250"/>
      <c r="AN26" s="251"/>
      <c r="AO26" s="252"/>
    </row>
    <row r="27" spans="1:41 16384:16384" ht="12.75" customHeight="1">
      <c r="B27" s="151" t="str">
        <f>IF(C24&lt;&gt;"","Select Monitoring indicator &gt;&gt;","")</f>
        <v>Select Monitoring indicator &gt;&gt;</v>
      </c>
      <c r="C27" s="304" t="s">
        <v>218</v>
      </c>
      <c r="D27" s="305"/>
      <c r="E27" s="306"/>
      <c r="F27" s="101" t="str">
        <f>IF($B$27="Select Monitoring indicator &gt;&gt;","&gt;&gt;","")</f>
        <v>&gt;&gt;</v>
      </c>
      <c r="G27" s="256"/>
      <c r="H27" s="257"/>
      <c r="I27" s="258"/>
      <c r="J27" s="101" t="str">
        <f>IF($B$27="Select Monitoring indicator &gt;&gt;","&gt;&gt;","")</f>
        <v>&gt;&gt;</v>
      </c>
      <c r="K27" s="256"/>
      <c r="L27" s="257"/>
      <c r="M27" s="258"/>
      <c r="N27" s="101" t="str">
        <f>IF($B$27="Select Monitoring indicator &gt;&gt;","&gt;&gt;","")</f>
        <v>&gt;&gt;</v>
      </c>
      <c r="O27" s="256"/>
      <c r="P27" s="257"/>
      <c r="Q27" s="258"/>
      <c r="R27" s="101" t="str">
        <f>IF($B$27="Select Monitoring indicator &gt;&gt;","&gt;&gt;","")</f>
        <v>&gt;&gt;</v>
      </c>
      <c r="S27" s="256"/>
      <c r="T27" s="257"/>
      <c r="U27" s="258"/>
      <c r="V27" s="101" t="str">
        <f>IF($B$27="Select Monitoring indicator &gt;&gt;","&gt;&gt;","")</f>
        <v>&gt;&gt;</v>
      </c>
      <c r="W27" s="256"/>
      <c r="X27" s="257"/>
      <c r="Y27" s="258"/>
      <c r="Z27" s="101" t="str">
        <f>IF($B$27="Select Monitoring indicator &gt;&gt;","&gt;&gt;","")</f>
        <v>&gt;&gt;</v>
      </c>
      <c r="AA27" s="256"/>
      <c r="AB27" s="257"/>
      <c r="AC27" s="258"/>
      <c r="AD27" s="101" t="str">
        <f>IF($B$27="Select Monitoring indicator &gt;&gt;","&gt;&gt;","")</f>
        <v>&gt;&gt;</v>
      </c>
      <c r="AE27" s="256"/>
      <c r="AF27" s="257"/>
      <c r="AG27" s="258"/>
      <c r="AH27" s="101" t="str">
        <f>IF($B$27="Select Monitoring indicator &gt;&gt;","&gt;&gt;","")</f>
        <v>&gt;&gt;</v>
      </c>
      <c r="AI27" s="256"/>
      <c r="AJ27" s="257"/>
      <c r="AK27" s="258"/>
      <c r="AL27" s="101" t="str">
        <f>IF($B$27="Select Monitoring indicator &gt;&gt;","&gt;&gt;","")</f>
        <v>&gt;&gt;</v>
      </c>
      <c r="AM27" s="256"/>
      <c r="AN27" s="257"/>
      <c r="AO27" s="25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62"/>
      <c r="D30" s="263"/>
      <c r="E30" s="264"/>
      <c r="G30" s="262" t="s">
        <v>1388</v>
      </c>
      <c r="H30" s="263"/>
      <c r="I30" s="264"/>
      <c r="K30" s="262" t="s">
        <v>1393</v>
      </c>
      <c r="L30" s="263"/>
      <c r="M30" s="264"/>
      <c r="O30" s="262" t="str" cm="1">
        <f t="array" aca="1" ref="O30" ca="1">IFERROR(_xlfn.IFS(O23&lt;&gt;"",IFERROR(INDEX(BA!$J$4:$J$952,MATCH(O26,BA!$P$4:$P$952,0)),""),O24&lt;&gt;"",IFERROR(INDEX(BA!$J$4:$J$952,MATCH(O27,BA!$P$4:$P$952,0)),"")),"")</f>
        <v/>
      </c>
      <c r="P30" s="263"/>
      <c r="Q30" s="264"/>
      <c r="S30" s="262" t="str" cm="1">
        <f t="array" ref="S30">IFERROR(_xlfn.IFS(S23&lt;&gt;"",IFERROR(INDEX(BA!$J$4:$J$952,MATCH(S26,BA!$P$4:$P$952,0)),""),S24&lt;&gt;"",IFERROR(INDEX(BA!$J$4:$J$952,MATCH(S27,BA!$P$4:$P$952,0)),"")),"")</f>
        <v/>
      </c>
      <c r="T30" s="263"/>
      <c r="U30" s="264"/>
      <c r="W30" s="262" t="str" cm="1">
        <f t="array" ref="W30">IFERROR(_xlfn.IFS(W23&lt;&gt;"",IFERROR(INDEX(BA!$J$4:$J$952,MATCH(W26,BA!$P$4:$P$952,0)),""),W24&lt;&gt;"",IFERROR(INDEX(BA!$J$4:$J$952,MATCH(W27,BA!$P$4:$P$952,0)),"")),"")</f>
        <v/>
      </c>
      <c r="X30" s="263"/>
      <c r="Y30" s="264"/>
      <c r="AA30" s="262" t="str" cm="1">
        <f t="array" ref="AA30">IFERROR(_xlfn.IFS(AA23&lt;&gt;"",IFERROR(INDEX(BA!$J$4:$J$952,MATCH(AA26,BA!$P$4:$P$952,0)),""),AA24&lt;&gt;"",IFERROR(INDEX(BA!$J$4:$J$952,MATCH(AA27,BA!$P$4:$P$952,0)),"")),"")</f>
        <v/>
      </c>
      <c r="AB30" s="263"/>
      <c r="AC30" s="264"/>
      <c r="AE30" s="262" t="str" cm="1">
        <f t="array" ref="AE30">IFERROR(_xlfn.IFS(AE23&lt;&gt;"",IFERROR(INDEX(BA!$J$4:$J$952,MATCH(AE26,BA!$P$4:$P$952,0)),""),AE24&lt;&gt;"",IFERROR(INDEX(BA!$J$4:$J$952,MATCH(AE27,BA!$P$4:$P$952,0)),"")),"")</f>
        <v/>
      </c>
      <c r="AF30" s="263"/>
      <c r="AG30" s="264"/>
      <c r="AI30" s="262" t="str" cm="1">
        <f t="array" ref="AI30">IFERROR(_xlfn.IFS(AI23&lt;&gt;"",IFERROR(INDEX(BA!$J$4:$J$952,MATCH(AI26,BA!$P$4:$P$952,0)),""),AI24&lt;&gt;"",IFERROR(INDEX(BA!$J$4:$J$952,MATCH(AI27,BA!$P$4:$P$952,0)),"")),"")</f>
        <v/>
      </c>
      <c r="AJ30" s="263"/>
      <c r="AK30" s="264"/>
      <c r="AM30" s="262" t="str" cm="1">
        <f t="array" ref="AM30">IFERROR(_xlfn.IFS(AM23&lt;&gt;"",IFERROR(INDEX(BA!$J$4:$J$952,MATCH(AM26,BA!$P$4:$P$952,0)),""),AM24&lt;&gt;"",IFERROR(INDEX(BA!$J$4:$J$952,MATCH(AM27,BA!$P$4:$P$952,0)),"")),"")</f>
        <v/>
      </c>
      <c r="AN30" s="263"/>
      <c r="AO30" s="264"/>
    </row>
    <row r="31" spans="1:41 16384:16384" ht="65.5" customHeight="1">
      <c r="A31" s="14"/>
      <c r="B31" s="90" t="s">
        <v>50</v>
      </c>
      <c r="C31" s="262"/>
      <c r="D31" s="263"/>
      <c r="E31" s="264"/>
      <c r="G31" s="262" t="s">
        <v>1389</v>
      </c>
      <c r="H31" s="263"/>
      <c r="I31" s="264"/>
      <c r="K31" s="262" t="s">
        <v>1394</v>
      </c>
      <c r="L31" s="263"/>
      <c r="M31" s="264"/>
      <c r="O31" s="262" t="str">
        <f ca="1">IFERROR(INDEX(BA!$O$4:$O$952,MATCH(O30,BA!$J$4:$J$952,0)),"")</f>
        <v/>
      </c>
      <c r="P31" s="263"/>
      <c r="Q31" s="264"/>
      <c r="S31" s="262" t="str">
        <f>IFERROR(INDEX(BA!$O$4:$O$952,MATCH(S30,BA!$J$4:$J$952,0)),"")</f>
        <v/>
      </c>
      <c r="T31" s="263"/>
      <c r="U31" s="264"/>
      <c r="W31" s="262" t="str">
        <f>IFERROR(INDEX(BA!$O$4:$O$952,MATCH(W30,BA!$J$4:$J$952,0)),"")</f>
        <v/>
      </c>
      <c r="X31" s="263"/>
      <c r="Y31" s="264"/>
      <c r="AA31" s="262" t="str">
        <f>IFERROR(INDEX(BA!$O$4:$O$952,MATCH(AA30,BA!$J$4:$J$952,0)),"")</f>
        <v/>
      </c>
      <c r="AB31" s="263"/>
      <c r="AC31" s="264"/>
      <c r="AE31" s="262" t="str">
        <f>IFERROR(INDEX(BA!$O$4:$O$952,MATCH(AE30,BA!$J$4:$J$952,0)),"")</f>
        <v/>
      </c>
      <c r="AF31" s="263"/>
      <c r="AG31" s="264"/>
      <c r="AI31" s="262" t="str">
        <f>IFERROR(INDEX(BA!$O$4:$O$952,MATCH(AI30,BA!$J$4:$J$952,0)),"")</f>
        <v/>
      </c>
      <c r="AJ31" s="263"/>
      <c r="AK31" s="264"/>
      <c r="AM31" s="262" t="str">
        <f>IFERROR(INDEX(BA!$O$4:$O$952,MATCH(AM30,BA!$J$4:$J$952,0)),"")</f>
        <v/>
      </c>
      <c r="AN31" s="263"/>
      <c r="AO31" s="264"/>
    </row>
    <row r="32" spans="1:41 16384:16384" ht="15" customHeight="1">
      <c r="A32" s="14"/>
      <c r="B32" s="90" t="s">
        <v>51</v>
      </c>
      <c r="C32" s="262"/>
      <c r="D32" s="263"/>
      <c r="E32" s="264"/>
      <c r="G32" s="262" t="s">
        <v>1390</v>
      </c>
      <c r="H32" s="263"/>
      <c r="I32" s="264"/>
      <c r="K32" s="262" t="s">
        <v>94</v>
      </c>
      <c r="L32" s="263"/>
      <c r="M32" s="264"/>
      <c r="O32" s="262" t="str">
        <f ca="1">IFERROR(INDEX(BA!$L$4:$L$952,MATCH(O30,BA!$J$4:$J$952,0)),"")</f>
        <v/>
      </c>
      <c r="P32" s="263"/>
      <c r="Q32" s="264"/>
      <c r="S32" s="262" t="str">
        <f>IFERROR(INDEX(BA!$L$4:$L$952,MATCH(S30,BA!$J$4:$J$952,0)),"")</f>
        <v/>
      </c>
      <c r="T32" s="263"/>
      <c r="U32" s="264"/>
      <c r="W32" s="262" t="str">
        <f>IFERROR(INDEX(BA!$L$4:$L$952,MATCH(W30,BA!$J$4:$J$952,0)),"")</f>
        <v/>
      </c>
      <c r="X32" s="263"/>
      <c r="Y32" s="264"/>
      <c r="AA32" s="262" t="str">
        <f>IFERROR(INDEX(BA!$L$4:$L$952,MATCH(AA30,BA!$J$4:$J$952,0)),"")</f>
        <v/>
      </c>
      <c r="AB32" s="263"/>
      <c r="AC32" s="264"/>
      <c r="AE32" s="262" t="str">
        <f>IFERROR(INDEX(BA!$L$4:$L$952,MATCH(AE30,BA!$J$4:$J$952,0)),"")</f>
        <v/>
      </c>
      <c r="AF32" s="263"/>
      <c r="AG32" s="264"/>
      <c r="AI32" s="262" t="str">
        <f>IFERROR(INDEX(BA!$L$4:$L$952,MATCH(AI30,BA!$J$4:$J$952,0)),"")</f>
        <v/>
      </c>
      <c r="AJ32" s="263"/>
      <c r="AK32" s="264"/>
      <c r="AM32" s="262" t="str">
        <f>IFERROR(INDEX(BA!$L$4:$L$952,MATCH(AM30,BA!$J$4:$J$952,0)),"")</f>
        <v/>
      </c>
      <c r="AN32" s="263"/>
      <c r="AO32" s="264"/>
    </row>
    <row r="33" spans="1:41" ht="15" customHeight="1">
      <c r="A33" s="14"/>
      <c r="B33" s="90" t="s">
        <v>52</v>
      </c>
      <c r="C33" s="262"/>
      <c r="D33" s="263"/>
      <c r="E33" s="264"/>
      <c r="G33" s="262" t="s">
        <v>1397</v>
      </c>
      <c r="H33" s="263"/>
      <c r="I33" s="264"/>
      <c r="K33" s="262" t="s">
        <v>1395</v>
      </c>
      <c r="L33" s="263"/>
      <c r="M33" s="264"/>
      <c r="O33" s="262" t="str">
        <f ca="1">IFERROR(INDEX(BA!$M$4:$M$952,MATCH(O30,BA!$J$4:$J$952,0)),"")</f>
        <v/>
      </c>
      <c r="P33" s="263"/>
      <c r="Q33" s="264"/>
      <c r="S33" s="262" t="str">
        <f>IFERROR(INDEX(BA!$M$4:$M$952,MATCH(S30,BA!$J$4:$J$952,0)),"")</f>
        <v/>
      </c>
      <c r="T33" s="263"/>
      <c r="U33" s="264"/>
      <c r="W33" s="262" t="str">
        <f>IFERROR(INDEX(BA!$M$4:$M$952,MATCH(W30,BA!$J$4:$J$952,0)),"")</f>
        <v/>
      </c>
      <c r="X33" s="263"/>
      <c r="Y33" s="264"/>
      <c r="AA33" s="262" t="str">
        <f>IFERROR(INDEX(BA!$M$4:$M$952,MATCH(AA30,BA!$J$4:$J$952,0)),"")</f>
        <v/>
      </c>
      <c r="AB33" s="263"/>
      <c r="AC33" s="264"/>
      <c r="AE33" s="262" t="str">
        <f>IFERROR(INDEX(BA!$M$4:$M$952,MATCH(AE30,BA!$J$4:$J$952,0)),"")</f>
        <v/>
      </c>
      <c r="AF33" s="263"/>
      <c r="AG33" s="264"/>
      <c r="AI33" s="262" t="str">
        <f>IFERROR(INDEX(BA!$M$4:$M$952,MATCH(AI30,BA!$J$4:$J$952,0)),"")</f>
        <v/>
      </c>
      <c r="AJ33" s="263"/>
      <c r="AK33" s="264"/>
      <c r="AM33" s="262" t="str">
        <f>IFERROR(INDEX(BA!$M$4:$M$952,MATCH(AM30,BA!$J$4:$J$952,0)),"")</f>
        <v/>
      </c>
      <c r="AN33" s="263"/>
      <c r="AO33" s="264"/>
    </row>
    <row r="34" spans="1:41" ht="42" customHeight="1">
      <c r="A34" s="14"/>
      <c r="B34" s="90" t="s">
        <v>53</v>
      </c>
      <c r="C34" s="262"/>
      <c r="D34" s="263"/>
      <c r="E34" s="264"/>
      <c r="G34" s="262" t="s">
        <v>1392</v>
      </c>
      <c r="H34" s="263"/>
      <c r="I34" s="264"/>
      <c r="K34" s="262" t="s">
        <v>1396</v>
      </c>
      <c r="L34" s="263"/>
      <c r="M34" s="264"/>
      <c r="O34" s="262" t="str">
        <f ca="1">IFERROR(INDEX(BA!$N$4:$N$952,MATCH(O30,BA!$J$4:$J$952,0)),"")</f>
        <v/>
      </c>
      <c r="P34" s="263"/>
      <c r="Q34" s="264"/>
      <c r="S34" s="262" t="str">
        <f>IFERROR(INDEX(BA!$N$4:$N$952,MATCH(S30,BA!$J$4:$J$952,0)),"")</f>
        <v/>
      </c>
      <c r="T34" s="263"/>
      <c r="U34" s="264"/>
      <c r="W34" s="262" t="str">
        <f>IFERROR(INDEX(BA!$N$4:$N$952,MATCH(W30,BA!$J$4:$J$952,0)),"")</f>
        <v/>
      </c>
      <c r="X34" s="263"/>
      <c r="Y34" s="264"/>
      <c r="AA34" s="262" t="str">
        <f>IFERROR(INDEX(BA!$N$4:$N$952,MATCH(AA30,BA!$J$4:$J$952,0)),"")</f>
        <v/>
      </c>
      <c r="AB34" s="263"/>
      <c r="AC34" s="264"/>
      <c r="AE34" s="262" t="str">
        <f>IFERROR(INDEX(BA!$N$4:$N$952,MATCH(AE30,BA!$J$4:$J$952,0)),"")</f>
        <v/>
      </c>
      <c r="AF34" s="263"/>
      <c r="AG34" s="264"/>
      <c r="AI34" s="262" t="str">
        <f>IFERROR(INDEX(BA!$N$4:$N$952,MATCH(AI30,BA!$J$4:$J$952,0)),"")</f>
        <v/>
      </c>
      <c r="AJ34" s="263"/>
      <c r="AK34" s="264"/>
      <c r="AM34" s="262" t="str">
        <f>IFERROR(INDEX(BA!$N$4:$N$952,MATCH(AM30,BA!$J$4:$J$952,0)),"")</f>
        <v/>
      </c>
      <c r="AN34" s="263"/>
      <c r="AO34" s="264"/>
    </row>
    <row r="35" spans="1:41" ht="140.25" customHeight="1">
      <c r="A35" s="14"/>
      <c r="B35" s="90" t="s">
        <v>54</v>
      </c>
      <c r="C35" s="262"/>
      <c r="D35" s="263"/>
      <c r="E35" s="264"/>
      <c r="G35" s="262" t="str">
        <f>IFERROR(INDEX([3]BA!$Q$4:$Q$952,MATCH($G$30,[3]BA!$J$4:$J$952,0)),"")</f>
        <v/>
      </c>
      <c r="H35" s="263"/>
      <c r="I35" s="264"/>
      <c r="K35" s="262" t="str">
        <f>IFERROR(INDEX([3]BA!$Q$4:$Q$952,MATCH($K$30,[3]BA!$J$4:$J$952,0)),"")</f>
        <v/>
      </c>
      <c r="L35" s="263"/>
      <c r="M35" s="264"/>
      <c r="O35" s="262" t="str">
        <f ca="1">IFERROR(INDEX(BA!$Q$4:$Q$952,MATCH($O$30,BA!$J$4:$J$952,0)),"")</f>
        <v/>
      </c>
      <c r="P35" s="263"/>
      <c r="Q35" s="264"/>
      <c r="S35" s="262" t="str">
        <f>IFERROR(INDEX(BA!$Q$4:$Q$952,MATCH($S$30,BA!$J$4:$J$952,0)),"")</f>
        <v/>
      </c>
      <c r="T35" s="263"/>
      <c r="U35" s="264"/>
      <c r="W35" s="262" t="str">
        <f>IFERROR(INDEX(BA!$Q$4:$Q$952,MATCH($W$30,BA!$J$4:$J$952,0)),"")</f>
        <v/>
      </c>
      <c r="X35" s="263"/>
      <c r="Y35" s="264"/>
      <c r="AA35" s="262" t="str">
        <f>IFERROR(INDEX(BA!$Q$4:$Q$952,MATCH($AA$30,BA!$J$4:$J$952,0)),"")</f>
        <v/>
      </c>
      <c r="AB35" s="263"/>
      <c r="AC35" s="264"/>
      <c r="AE35" s="262" t="str">
        <f>IFERROR(INDEX(BA!$Q$4:$Q$952,MATCH($AE$30,BA!$J$4:$J$952,0)),"")</f>
        <v/>
      </c>
      <c r="AF35" s="263"/>
      <c r="AG35" s="264"/>
      <c r="AI35" s="262" t="str">
        <f>IFERROR(INDEX(BA!$Q$4:$Q$952,MATCH($AI$30,BA!$J$4:$J$952,0)),"")</f>
        <v/>
      </c>
      <c r="AJ35" s="263"/>
      <c r="AK35" s="264"/>
      <c r="AM35" s="262" t="str">
        <f>IFERROR(INDEX(BA!$Q$4:$Q$952,MATCH($AM$30,BA!$J$4:$J$952,0)),"")</f>
        <v/>
      </c>
      <c r="AN35" s="263"/>
      <c r="AO35" s="264"/>
    </row>
    <row r="36" spans="1:41" ht="187.5" customHeight="1">
      <c r="A36" s="100" t="s">
        <v>55</v>
      </c>
      <c r="B36" s="91" t="str">
        <f>BA!R3</f>
        <v>Guidance, calculation method and other considerations</v>
      </c>
      <c r="C36" s="262"/>
      <c r="D36" s="263"/>
      <c r="E36" s="264"/>
      <c r="G36" s="262" t="str">
        <f>IFERROR(INDEX([3]BA!$R$4:$R$952,MATCH($G$30,[3]BA!$J$4:$J$952,0)),"")</f>
        <v/>
      </c>
      <c r="H36" s="263"/>
      <c r="I36" s="264"/>
      <c r="K36" s="262" t="str">
        <f>IFERROR(INDEX([3]BA!$R$4:$R$952,MATCH($K$30,[3]BA!$J$4:$J$952,0)),"")</f>
        <v/>
      </c>
      <c r="L36" s="263"/>
      <c r="M36" s="264"/>
      <c r="O36" s="262" t="str">
        <f ca="1">IFERROR(INDEX(BA!$R$4:$R$952,MATCH($O$30,BA!$J$4:$J$952,0)),"")</f>
        <v/>
      </c>
      <c r="P36" s="263"/>
      <c r="Q36" s="264"/>
      <c r="S36" s="262" t="str">
        <f>IFERROR(INDEX(BA!$R$4:$R$952,MATCH($S$30,BA!$J$4:$J$952,0)),"")</f>
        <v/>
      </c>
      <c r="T36" s="263"/>
      <c r="U36" s="264"/>
      <c r="W36" s="262" t="str">
        <f>IFERROR(INDEX(BA!$R$4:$R$952,MATCH($W$30,BA!$J$4:$J$952,0)),"")</f>
        <v/>
      </c>
      <c r="X36" s="263"/>
      <c r="Y36" s="264"/>
      <c r="AA36" s="262" t="str">
        <f>IFERROR(INDEX(BA!$R$4:$R$952,MATCH($AA$30,BA!$J$4:$J$952,0)),"")</f>
        <v/>
      </c>
      <c r="AB36" s="263"/>
      <c r="AC36" s="264"/>
      <c r="AE36" s="262" t="str">
        <f>IFERROR(INDEX(BA!$R$4:$R$952,MATCH($AE$30,BA!$J$4:$J$952,0)),"")</f>
        <v/>
      </c>
      <c r="AF36" s="263"/>
      <c r="AG36" s="264"/>
      <c r="AI36" s="262" t="str">
        <f>IFERROR(INDEX(BA!$R$4:$R$952,MATCH($AI$30,BA!$J$4:$J$952,0)),"")</f>
        <v/>
      </c>
      <c r="AJ36" s="263"/>
      <c r="AK36" s="264"/>
      <c r="AM36" s="262" t="str">
        <f>IFERROR(INDEX(BA!$R$4:$R$952,MATCH($AM$30,BA!$J$4:$J$952,0)),"")</f>
        <v/>
      </c>
      <c r="AN36" s="263"/>
      <c r="AO36" s="264"/>
    </row>
    <row r="37" spans="1:41" ht="15" customHeight="1">
      <c r="A37" s="14"/>
      <c r="B37" s="92" t="s">
        <v>56</v>
      </c>
      <c r="C37" s="310" t="str">
        <f>IFERROR(INDEX(BA!$S$4:$S$952,MATCH(C30,BA!$J$4:$J$952,0)),"")</f>
        <v/>
      </c>
      <c r="D37" s="311"/>
      <c r="E37" s="312"/>
      <c r="G37" s="310" t="s">
        <v>276</v>
      </c>
      <c r="H37" s="311"/>
      <c r="I37" s="312"/>
      <c r="K37" s="310" t="s">
        <v>276</v>
      </c>
      <c r="L37" s="311"/>
      <c r="M37" s="312"/>
      <c r="O37" s="310" t="str">
        <f ca="1">IFERROR(INDEX(BA!$S$4:$S$952,MATCH(O30,BA!$J$4:$J$952,0)),"")</f>
        <v/>
      </c>
      <c r="P37" s="311"/>
      <c r="Q37" s="312"/>
      <c r="S37" s="310" t="str">
        <f>IFERROR(INDEX(BA!$S$4:$S$952,MATCH(S30,BA!$J$4:$J$952,0)),"")</f>
        <v/>
      </c>
      <c r="T37" s="311"/>
      <c r="U37" s="312"/>
      <c r="W37" s="310" t="str">
        <f>IFERROR(INDEX(BA!$S$4:$S$952,MATCH(W30,BA!$J$4:$J$952,0)),"")</f>
        <v/>
      </c>
      <c r="X37" s="311"/>
      <c r="Y37" s="312"/>
      <c r="AA37" s="310" t="str">
        <f>IFERROR(INDEX(BA!$S$4:$S$952,MATCH(AA30,BA!$J$4:$J$952,0)),"")</f>
        <v/>
      </c>
      <c r="AB37" s="311"/>
      <c r="AC37" s="312"/>
      <c r="AE37" s="310" t="str">
        <f>IFERROR(INDEX(BA!$S$4:$S$952,MATCH(AE30,BA!$J$4:$J$952,0)),"")</f>
        <v/>
      </c>
      <c r="AF37" s="311"/>
      <c r="AG37" s="312"/>
      <c r="AI37" s="310" t="str">
        <f>IFERROR(INDEX(BA!$S$4:$S$952,MATCH(AI30,BA!$J$4:$J$952,0)),"")</f>
        <v/>
      </c>
      <c r="AJ37" s="311"/>
      <c r="AK37" s="312"/>
      <c r="AM37" s="310" t="str">
        <f>IFERROR(INDEX(BA!$S$4:$S$952,MATCH(AM30,BA!$J$4:$J$952,0)),"")</f>
        <v/>
      </c>
      <c r="AN37" s="311"/>
      <c r="AO37" s="312"/>
    </row>
    <row r="38" spans="1:41" ht="15" customHeight="1">
      <c r="A38" s="14"/>
      <c r="B38" s="92" t="s">
        <v>57</v>
      </c>
      <c r="C38" s="310" t="str">
        <f>IFERROR(INDEX(BA!$T$4:$T$952,MATCH(C30,BA!$J$4:$J$952,0)),"")</f>
        <v/>
      </c>
      <c r="D38" s="311"/>
      <c r="E38" s="312"/>
      <c r="G38" s="310" t="s">
        <v>181</v>
      </c>
      <c r="H38" s="311"/>
      <c r="I38" s="312"/>
      <c r="K38" s="310" t="s">
        <v>181</v>
      </c>
      <c r="L38" s="311"/>
      <c r="M38" s="312"/>
      <c r="O38" s="310" t="str">
        <f ca="1">IFERROR(INDEX(BA!$T$4:$T$952,MATCH(O30,BA!$J$4:$J$952,0)),"")</f>
        <v/>
      </c>
      <c r="P38" s="311"/>
      <c r="Q38" s="312"/>
      <c r="S38" s="310" t="str">
        <f>IFERROR(INDEX(BA!$T$4:$T$952,MATCH(S30,BA!$J$4:$J$952,0)),"")</f>
        <v/>
      </c>
      <c r="T38" s="311"/>
      <c r="U38" s="312"/>
      <c r="W38" s="310" t="str">
        <f>IFERROR(INDEX(BA!$T$4:$T$952,MATCH(W30,BA!$J$4:$J$952,0)),"")</f>
        <v/>
      </c>
      <c r="X38" s="311"/>
      <c r="Y38" s="312"/>
      <c r="AA38" s="310" t="str">
        <f>IFERROR(INDEX(BA!$T$4:$T$952,MATCH(AA30,BA!$J$4:$J$952,0)),"")</f>
        <v/>
      </c>
      <c r="AB38" s="311"/>
      <c r="AC38" s="312"/>
      <c r="AE38" s="310" t="str">
        <f>IFERROR(INDEX(BA!$T$4:$T$952,MATCH(AE30,BA!$J$4:$J$952,0)),"")</f>
        <v/>
      </c>
      <c r="AF38" s="311"/>
      <c r="AG38" s="312"/>
      <c r="AI38" s="310" t="str">
        <f>IFERROR(INDEX(BA!$T$4:$T$952,MATCH(AI30,BA!$J$4:$J$952,0)),"")</f>
        <v/>
      </c>
      <c r="AJ38" s="311"/>
      <c r="AK38" s="312"/>
      <c r="AM38" s="310" t="str">
        <f>IFERROR(INDEX(BA!$T$4:$T$952,MATCH(AM30,BA!$J$4:$J$952,0)),"")</f>
        <v/>
      </c>
      <c r="AN38" s="311"/>
      <c r="AO38" s="312"/>
    </row>
    <row r="39" spans="1:41" ht="15" customHeight="1">
      <c r="A39" s="14"/>
      <c r="B39" s="92" t="s">
        <v>58</v>
      </c>
      <c r="C39" s="310" t="str">
        <f>IFERROR(INDEX(BA!$U$4:$U$952,MATCH(C30,BA!$J$4:$J$952,0)),"")</f>
        <v/>
      </c>
      <c r="D39" s="311"/>
      <c r="E39" s="312"/>
      <c r="G39" s="310" t="str">
        <f>IFERROR(INDEX([3]BA!$U$4:$U$952,MATCH(G30,[3]BA!$J$4:$J$952,0)),"")</f>
        <v/>
      </c>
      <c r="H39" s="311"/>
      <c r="I39" s="312"/>
      <c r="K39" s="310" t="str">
        <f>IFERROR(INDEX([3]BA!$U$4:$U$952,MATCH(K30,[3]BA!$J$4:$J$952,0)),"")</f>
        <v/>
      </c>
      <c r="L39" s="311"/>
      <c r="M39" s="312"/>
      <c r="O39" s="310" t="str">
        <f ca="1">IFERROR(INDEX(BA!$U$4:$U$952,MATCH(O30,BA!$J$4:$J$952,0)),"")</f>
        <v/>
      </c>
      <c r="P39" s="311"/>
      <c r="Q39" s="312"/>
      <c r="S39" s="310" t="str">
        <f>IFERROR(INDEX(BA!$U$4:$U$952,MATCH(S30,BA!$J$4:$J$952,0)),"")</f>
        <v/>
      </c>
      <c r="T39" s="311"/>
      <c r="U39" s="312"/>
      <c r="W39" s="310" t="str">
        <f>IFERROR(INDEX(BA!$U$4:$U$952,MATCH(W30,BA!$J$4:$J$952,0)),"")</f>
        <v/>
      </c>
      <c r="X39" s="311"/>
      <c r="Y39" s="312"/>
      <c r="AA39" s="310" t="str">
        <f>IFERROR(INDEX(BA!$U$4:$U$952,MATCH(AA30,BA!$J$4:$J$952,0)),"")</f>
        <v/>
      </c>
      <c r="AB39" s="311"/>
      <c r="AC39" s="312"/>
      <c r="AE39" s="310" t="str">
        <f>IFERROR(INDEX(BA!$U$4:$U$952,MATCH(AE30,BA!$J$4:$J$952,0)),"")</f>
        <v/>
      </c>
      <c r="AF39" s="311"/>
      <c r="AG39" s="312"/>
      <c r="AI39" s="310" t="str">
        <f>IFERROR(INDEX(BA!$U$4:$U$952,MATCH(AI30,BA!$J$4:$J$952,0)),"")</f>
        <v/>
      </c>
      <c r="AJ39" s="311"/>
      <c r="AK39" s="312"/>
      <c r="AM39" s="310" t="str">
        <f>IFERROR(INDEX(BA!$U$4:$U$952,MATCH(AM30,BA!$J$4:$J$952,0)),"")</f>
        <v/>
      </c>
      <c r="AN39" s="311"/>
      <c r="AO39" s="312"/>
    </row>
    <row r="40" spans="1:41" ht="15" customHeight="1">
      <c r="A40" s="14"/>
      <c r="B40" s="92" t="s">
        <v>59</v>
      </c>
      <c r="C40" s="310" t="str">
        <f>IFERROR(INDEX(BA!$V$4:$V$952,MATCH(C30,BA!$J$4:$J$952,0)),"")</f>
        <v/>
      </c>
      <c r="D40" s="311"/>
      <c r="E40" s="312"/>
      <c r="G40" s="310" t="s">
        <v>223</v>
      </c>
      <c r="H40" s="311"/>
      <c r="I40" s="312"/>
      <c r="K40" s="310" t="s">
        <v>223</v>
      </c>
      <c r="L40" s="311"/>
      <c r="M40" s="312"/>
      <c r="O40" s="310" t="str">
        <f ca="1">IFERROR(INDEX(BA!$V$4:$V$952,MATCH(O30,BA!$J$4:$J$952,0)),"")</f>
        <v/>
      </c>
      <c r="P40" s="311"/>
      <c r="Q40" s="312"/>
      <c r="S40" s="310" t="str">
        <f>IFERROR(INDEX(BA!$V$4:$V$952,MATCH(S30,BA!$J$4:$J$952,0)),"")</f>
        <v/>
      </c>
      <c r="T40" s="311"/>
      <c r="U40" s="312"/>
      <c r="W40" s="310" t="str">
        <f>IFERROR(INDEX(BA!$V$4:$V$952,MATCH(W30,BA!$J$4:$J$952,0)),"")</f>
        <v/>
      </c>
      <c r="X40" s="311"/>
      <c r="Y40" s="312"/>
      <c r="AA40" s="310" t="str">
        <f>IFERROR(INDEX(BA!$V$4:$V$952,MATCH(AA30,BA!$J$4:$J$952,0)),"")</f>
        <v/>
      </c>
      <c r="AB40" s="311"/>
      <c r="AC40" s="312"/>
      <c r="AE40" s="310" t="str">
        <f>IFERROR(INDEX(BA!$V$4:$V$952,MATCH(AE30,BA!$J$4:$J$952,0)),"")</f>
        <v/>
      </c>
      <c r="AF40" s="311"/>
      <c r="AG40" s="312"/>
      <c r="AI40" s="310" t="str">
        <f>IFERROR(INDEX(BA!$V$4:$V$952,MATCH(AI30,BA!$J$4:$J$952,0)),"")</f>
        <v/>
      </c>
      <c r="AJ40" s="311"/>
      <c r="AK40" s="312"/>
      <c r="AM40" s="310" t="str">
        <f>IFERROR(INDEX(BA!$V$4:$V$952,MATCH(AM30,BA!$J$4:$J$952,0)),"")</f>
        <v/>
      </c>
      <c r="AN40" s="311"/>
      <c r="AO40" s="312"/>
    </row>
    <row r="41" spans="1:41" ht="15" customHeight="1">
      <c r="A41" s="14"/>
      <c r="B41" s="92" t="s">
        <v>60</v>
      </c>
      <c r="C41" s="310" t="str">
        <f>IFERROR(INDEX(BA!$X$4:$X$952,MATCH(C30,BA!$J$4:$J$952,0 )),"")</f>
        <v/>
      </c>
      <c r="D41" s="311"/>
      <c r="E41" s="312"/>
      <c r="G41" s="310" t="s">
        <v>1398</v>
      </c>
      <c r="H41" s="311"/>
      <c r="I41" s="312"/>
      <c r="K41" s="310" t="s">
        <v>1398</v>
      </c>
      <c r="L41" s="311"/>
      <c r="M41" s="312"/>
      <c r="O41" s="310" t="str">
        <f ca="1">IFERROR(INDEX(BA!$X$4:$X$952,MATCH(O30,BA!$J$4:$J$952,0 )),"")</f>
        <v/>
      </c>
      <c r="P41" s="311"/>
      <c r="Q41" s="312"/>
      <c r="S41" s="310" t="str">
        <f>IFERROR(INDEX(BA!$X$4:$X$952,MATCH(S30,BA!$J$4:$J$952,0 )),"")</f>
        <v/>
      </c>
      <c r="T41" s="311"/>
      <c r="U41" s="312"/>
      <c r="W41" s="310" t="str">
        <f>IFERROR(INDEX(BA!$X$4:$X$952,MATCH(W30,BA!$J$4:$J$952,0 )),"")</f>
        <v/>
      </c>
      <c r="X41" s="311"/>
      <c r="Y41" s="312"/>
      <c r="AA41" s="310" t="str">
        <f>IFERROR(INDEX(BA!$X$4:$X$952,MATCH(AA30,BA!$J$4:$J$952,0 )),"")</f>
        <v/>
      </c>
      <c r="AB41" s="311"/>
      <c r="AC41" s="312"/>
      <c r="AE41" s="310" t="str">
        <f>IFERROR(INDEX(BA!$X$4:$X$952,MATCH(AE30,BA!$J$4:$J$952,0 )),"")</f>
        <v/>
      </c>
      <c r="AF41" s="311"/>
      <c r="AG41" s="312"/>
      <c r="AI41" s="310" t="str">
        <f>IFERROR(INDEX(BA!$X$4:$X$952,MATCH(AI30,BA!$J$4:$J$952,0 )),"")</f>
        <v/>
      </c>
      <c r="AJ41" s="311"/>
      <c r="AK41" s="312"/>
      <c r="AM41" s="310" t="str">
        <f>IFERROR(INDEX(BA!$X$4:$X$952,MATCH(AM30,BA!$J$4:$J$952,0 )),"")</f>
        <v/>
      </c>
      <c r="AN41" s="311"/>
      <c r="AO41" s="312"/>
    </row>
    <row r="42" spans="1:41" ht="28.5" customHeight="1">
      <c r="A42" s="14"/>
      <c r="B42" s="92" t="s">
        <v>61</v>
      </c>
      <c r="C42" s="310" t="str">
        <f>IFERROR(INDEX(BA!$Y$4:$Y$952,MATCH(C30,BA!$J$4:$J$952,0 )),"NA")</f>
        <v>NA</v>
      </c>
      <c r="D42" s="311"/>
      <c r="E42" s="312"/>
      <c r="G42" s="310" t="str">
        <f>IFERROR(INDEX([3]BA!$Y$4:$Y$952,MATCH(G30,[3]BA!$J$4:$J$952,0)),"")</f>
        <v/>
      </c>
      <c r="H42" s="311"/>
      <c r="I42" s="312"/>
      <c r="K42" s="310" t="str">
        <f>IFERROR(INDEX([3]BA!$Y$4:$Y$952,MATCH(K30,[3]BA!$J$4:$J$952,0 )),"")</f>
        <v/>
      </c>
      <c r="L42" s="311"/>
      <c r="M42" s="312"/>
      <c r="O42" s="310" t="str">
        <f ca="1">IFERROR(INDEX(BA!$Y$4:$Y$952,MATCH(O30,BA!$J$4:$J$952,0 )),"")</f>
        <v/>
      </c>
      <c r="P42" s="311"/>
      <c r="Q42" s="312"/>
      <c r="S42" s="310" t="str">
        <f>IFERROR(INDEX(BA!$Y$4:$Y$952,MATCH(S30,BA!$J$4:$J$952,0 )),"")</f>
        <v/>
      </c>
      <c r="T42" s="311"/>
      <c r="U42" s="312"/>
      <c r="W42" s="310" t="str">
        <f>IFERROR(INDEX(BA!$Y$4:$Y$952,MATCH(W30,BA!$J$4:$J$952,0 )),"")</f>
        <v/>
      </c>
      <c r="X42" s="311"/>
      <c r="Y42" s="312"/>
      <c r="AA42" s="310" t="str">
        <f>IFERROR(INDEX(BA!$Y$4:$Y$952,MATCH(AA30,BA!$J$4:$J$952,0 )),"")</f>
        <v/>
      </c>
      <c r="AB42" s="311"/>
      <c r="AC42" s="312"/>
      <c r="AE42" s="310" t="str">
        <f>IFERROR(INDEX(BA!$Y$4:$Y$952,MATCH(AE30,BA!$J$4:$J$952,0 )),"")</f>
        <v/>
      </c>
      <c r="AF42" s="311"/>
      <c r="AG42" s="312"/>
      <c r="AI42" s="310" t="str">
        <f>IFERROR(INDEX(BA!$Y$4:$Y$952,MATCH(AI30,BA!$J$4:$J$952,0 )),"")</f>
        <v/>
      </c>
      <c r="AJ42" s="311"/>
      <c r="AK42" s="312"/>
      <c r="AM42" s="310" t="str">
        <f>IFERROR(INDEX(BA!$Y$4:$Y$952,MATCH(AM30,BA!$J$4:$J$952,0 )),"")</f>
        <v/>
      </c>
      <c r="AN42" s="311"/>
      <c r="AO42" s="312"/>
    </row>
    <row r="43" spans="1:41" ht="15" customHeight="1">
      <c r="A43" s="14"/>
      <c r="B43" s="30"/>
      <c r="C43" s="310"/>
      <c r="D43" s="311"/>
      <c r="E43" s="312"/>
      <c r="G43" s="313"/>
      <c r="H43" s="314"/>
      <c r="I43" s="315"/>
      <c r="K43" s="310"/>
      <c r="L43" s="311"/>
      <c r="M43" s="312"/>
      <c r="O43" s="310"/>
      <c r="P43" s="311"/>
      <c r="Q43" s="312"/>
      <c r="S43" s="310"/>
      <c r="T43" s="311"/>
      <c r="U43" s="312"/>
      <c r="W43" s="310"/>
      <c r="X43" s="311"/>
      <c r="Y43" s="312"/>
      <c r="AA43" s="310"/>
      <c r="AB43" s="311"/>
      <c r="AC43" s="312"/>
      <c r="AE43" s="310"/>
      <c r="AF43" s="311"/>
      <c r="AG43" s="312"/>
      <c r="AI43" s="310"/>
      <c r="AJ43" s="311"/>
      <c r="AK43" s="312"/>
      <c r="AM43" s="310"/>
      <c r="AN43" s="311"/>
      <c r="AO43" s="312"/>
    </row>
    <row r="44" spans="1:41" ht="15" customHeight="1">
      <c r="A44" s="14"/>
      <c r="B44" s="30"/>
      <c r="C44" s="313"/>
      <c r="D44" s="314"/>
      <c r="E44" s="315"/>
      <c r="G44" s="313"/>
      <c r="H44" s="314"/>
      <c r="I44" s="315"/>
      <c r="K44" s="310"/>
      <c r="L44" s="311"/>
      <c r="M44" s="312"/>
      <c r="O44" s="310"/>
      <c r="P44" s="311"/>
      <c r="Q44" s="312"/>
      <c r="S44" s="310"/>
      <c r="T44" s="311"/>
      <c r="U44" s="312"/>
      <c r="W44" s="310"/>
      <c r="X44" s="311"/>
      <c r="Y44" s="312"/>
      <c r="AA44" s="310"/>
      <c r="AB44" s="311"/>
      <c r="AC44" s="312"/>
      <c r="AE44" s="310"/>
      <c r="AF44" s="311"/>
      <c r="AG44" s="312"/>
      <c r="AI44" s="310"/>
      <c r="AJ44" s="311"/>
      <c r="AK44" s="312"/>
      <c r="AM44" s="310"/>
      <c r="AN44" s="311"/>
      <c r="AO44" s="312"/>
    </row>
    <row r="45" spans="1:41" ht="15" customHeight="1">
      <c r="A45" s="14"/>
      <c r="B45" s="30"/>
      <c r="C45" s="313"/>
      <c r="D45" s="314"/>
      <c r="E45" s="315"/>
      <c r="G45" s="313"/>
      <c r="H45" s="314"/>
      <c r="I45" s="315"/>
      <c r="K45" s="310"/>
      <c r="L45" s="311"/>
      <c r="M45" s="312"/>
      <c r="O45" s="310"/>
      <c r="P45" s="311"/>
      <c r="Q45" s="312"/>
      <c r="S45" s="310"/>
      <c r="T45" s="311"/>
      <c r="U45" s="312"/>
      <c r="W45" s="310"/>
      <c r="X45" s="311"/>
      <c r="Y45" s="312"/>
      <c r="AA45" s="310"/>
      <c r="AB45" s="311"/>
      <c r="AC45" s="312"/>
      <c r="AE45" s="310"/>
      <c r="AF45" s="311"/>
      <c r="AG45" s="312"/>
      <c r="AI45" s="310"/>
      <c r="AJ45" s="311"/>
      <c r="AK45" s="312"/>
      <c r="AM45" s="310"/>
      <c r="AN45" s="311"/>
      <c r="AO45" s="312"/>
    </row>
    <row r="46" spans="1:41" ht="15" customHeight="1">
      <c r="A46" s="14"/>
      <c r="B46" s="30"/>
      <c r="C46" s="313"/>
      <c r="D46" s="314"/>
      <c r="E46" s="315"/>
      <c r="G46" s="313"/>
      <c r="H46" s="314"/>
      <c r="I46" s="315"/>
      <c r="K46" s="310"/>
      <c r="L46" s="311"/>
      <c r="M46" s="312"/>
      <c r="O46" s="310"/>
      <c r="P46" s="311"/>
      <c r="Q46" s="312"/>
      <c r="S46" s="310"/>
      <c r="T46" s="311"/>
      <c r="U46" s="312"/>
      <c r="W46" s="310"/>
      <c r="X46" s="311"/>
      <c r="Y46" s="312"/>
      <c r="AA46" s="310"/>
      <c r="AB46" s="311"/>
      <c r="AC46" s="312"/>
      <c r="AE46" s="310"/>
      <c r="AF46" s="311"/>
      <c r="AG46" s="312"/>
      <c r="AI46" s="310"/>
      <c r="AJ46" s="311"/>
      <c r="AK46" s="312"/>
      <c r="AM46" s="310"/>
      <c r="AN46" s="311"/>
      <c r="AO46" s="312"/>
    </row>
    <row r="47" spans="1:41" ht="15" customHeight="1">
      <c r="A47" s="14"/>
      <c r="B47" s="30"/>
      <c r="C47" s="319"/>
      <c r="D47" s="320"/>
      <c r="E47" s="321"/>
      <c r="G47" s="319"/>
      <c r="H47" s="320"/>
      <c r="I47" s="321"/>
      <c r="K47" s="310"/>
      <c r="L47" s="311"/>
      <c r="M47" s="312"/>
      <c r="O47" s="310"/>
      <c r="P47" s="311"/>
      <c r="Q47" s="312"/>
      <c r="S47" s="310"/>
      <c r="T47" s="311"/>
      <c r="U47" s="312"/>
      <c r="W47" s="310"/>
      <c r="X47" s="311"/>
      <c r="Y47" s="312"/>
      <c r="AA47" s="310"/>
      <c r="AB47" s="311"/>
      <c r="AC47" s="312"/>
      <c r="AE47" s="310"/>
      <c r="AF47" s="311"/>
      <c r="AG47" s="312"/>
      <c r="AI47" s="310"/>
      <c r="AJ47" s="311"/>
      <c r="AK47" s="312"/>
      <c r="AM47" s="310"/>
      <c r="AN47" s="311"/>
      <c r="AO47" s="312"/>
    </row>
    <row r="48" spans="1:41" ht="15" customHeight="1">
      <c r="A48" s="14"/>
      <c r="B48" s="30"/>
      <c r="C48" s="307"/>
      <c r="D48" s="308"/>
      <c r="E48" s="309"/>
      <c r="G48" s="307"/>
      <c r="H48" s="308"/>
      <c r="I48" s="309"/>
      <c r="K48" s="310"/>
      <c r="L48" s="311"/>
      <c r="M48" s="312"/>
      <c r="O48" s="310"/>
      <c r="P48" s="311"/>
      <c r="Q48" s="312"/>
      <c r="S48" s="310"/>
      <c r="T48" s="311"/>
      <c r="U48" s="312"/>
      <c r="W48" s="310"/>
      <c r="X48" s="311"/>
      <c r="Y48" s="312"/>
      <c r="AA48" s="310"/>
      <c r="AB48" s="311"/>
      <c r="AC48" s="312"/>
      <c r="AE48" s="310"/>
      <c r="AF48" s="311"/>
      <c r="AG48" s="312"/>
      <c r="AI48" s="310"/>
      <c r="AJ48" s="311"/>
      <c r="AK48" s="312"/>
      <c r="AM48" s="310"/>
      <c r="AN48" s="311"/>
      <c r="AO48" s="312"/>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03" t="s">
        <v>64</v>
      </c>
      <c r="B50" s="138" t="s">
        <v>65</v>
      </c>
      <c r="C50" s="325" t="str" cm="1">
        <f t="array" ref="C50">IFERROR(_xlfn.IFS(B26&lt;&gt;"",C26,B27&lt;&gt;"",C27),"")</f>
        <v>Amount of GHGs emissions avoided or sequestered</v>
      </c>
      <c r="D50" s="326"/>
      <c r="E50" s="327"/>
      <c r="F50" s="37"/>
      <c r="G50" s="325" t="str" cm="1">
        <f t="array" aca="1" ref="G50" ca="1">IFERROR(_xlfn.IFS(F26&lt;&gt;"",G26,F27&lt;&gt;"",G27),"")</f>
        <v/>
      </c>
      <c r="H50" s="326"/>
      <c r="I50" s="327"/>
      <c r="J50" s="38"/>
      <c r="K50" s="325" t="str" cm="1">
        <f t="array" aca="1" ref="K50" ca="1">IFERROR(_xlfn.IFS(J26&lt;&gt;"",K26,J27&lt;&gt;"",K27),"")</f>
        <v/>
      </c>
      <c r="L50" s="326"/>
      <c r="M50" s="327"/>
      <c r="N50" s="38"/>
      <c r="O50" s="325" t="str" cm="1">
        <f t="array" aca="1" ref="O50" ca="1">IFERROR(_xlfn.IFS(N26&lt;&gt;"",O26,N27&lt;&gt;"",O27),"")</f>
        <v/>
      </c>
      <c r="P50" s="326"/>
      <c r="Q50" s="327"/>
      <c r="R50" s="38"/>
      <c r="S50" s="325" cm="1">
        <f t="array" ref="S50">IFERROR(_xlfn.IFS(R26&lt;&gt;"",S26,R27&lt;&gt;"",S27),"")</f>
        <v>0</v>
      </c>
      <c r="T50" s="326"/>
      <c r="U50" s="327"/>
      <c r="V50" s="38"/>
      <c r="W50" s="325" cm="1">
        <f t="array" ref="W50">IFERROR(_xlfn.IFS(V26&lt;&gt;"",W26,V27&lt;&gt;"",W27),"")</f>
        <v>0</v>
      </c>
      <c r="X50" s="326"/>
      <c r="Y50" s="327"/>
      <c r="Z50" s="38"/>
      <c r="AA50" s="325" cm="1">
        <f t="array" ref="AA50">IFERROR(_xlfn.IFS(Z26&lt;&gt;"",AA26,Z27&lt;&gt;"",AA27),"")</f>
        <v>0</v>
      </c>
      <c r="AB50" s="326"/>
      <c r="AC50" s="327"/>
      <c r="AD50" s="38"/>
      <c r="AE50" s="325" cm="1">
        <f t="array" ref="AE50">IFERROR(_xlfn.IFS(AD26&lt;&gt;"",AE26,AD27&lt;&gt;"",AE27),"")</f>
        <v>0</v>
      </c>
      <c r="AF50" s="326"/>
      <c r="AG50" s="327"/>
      <c r="AH50" s="38"/>
      <c r="AI50" s="325" cm="1">
        <f t="array" ref="AI50">IFERROR(_xlfn.IFS(AH26&lt;&gt;"",AI26,AH27&lt;&gt;"",AI27),"")</f>
        <v>0</v>
      </c>
      <c r="AJ50" s="326"/>
      <c r="AK50" s="327"/>
      <c r="AL50" s="38"/>
      <c r="AM50" s="325" cm="1">
        <f t="array" ref="AM50">IFERROR(_xlfn.IFS(AL26&lt;&gt;"",AM26,AL27&lt;&gt;"",AM27),"")</f>
        <v>0</v>
      </c>
      <c r="AN50" s="326"/>
      <c r="AO50" s="327"/>
    </row>
    <row r="51" spans="1:41">
      <c r="A51" s="303"/>
      <c r="B51" s="92" t="s">
        <v>56</v>
      </c>
      <c r="C51" s="300" t="s">
        <v>221</v>
      </c>
      <c r="D51" s="301"/>
      <c r="E51" s="301"/>
      <c r="F51" s="37"/>
      <c r="G51" s="300" t="s">
        <v>1329</v>
      </c>
      <c r="H51" s="301"/>
      <c r="I51" s="301"/>
      <c r="J51" s="38"/>
      <c r="K51" s="300" t="s">
        <v>276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1330</v>
      </c>
      <c r="D52" s="301"/>
      <c r="E52" s="301"/>
      <c r="F52" s="37"/>
      <c r="G52" s="300" t="s">
        <v>1331</v>
      </c>
      <c r="H52" s="301"/>
      <c r="I52" s="301"/>
      <c r="J52" s="38"/>
      <c r="K52" s="300" t="s">
        <v>1332</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223</v>
      </c>
      <c r="D53" s="301"/>
      <c r="E53" s="301"/>
      <c r="F53" s="37"/>
      <c r="G53" s="300" t="s">
        <v>223</v>
      </c>
      <c r="H53" s="301"/>
      <c r="I53" s="301"/>
      <c r="J53" s="38"/>
      <c r="K53" s="300" t="s">
        <v>208</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c r="D54" s="301"/>
      <c r="E54" s="301"/>
      <c r="F54" s="37"/>
      <c r="G54" s="336" t="s">
        <v>1333</v>
      </c>
      <c r="H54" s="337"/>
      <c r="I54" s="337"/>
      <c r="J54" s="38"/>
      <c r="K54" s="300" t="s">
        <v>1334</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1335</v>
      </c>
      <c r="H55" s="301"/>
      <c r="I55" s="301"/>
      <c r="J55" s="38"/>
      <c r="K55" s="300" t="s">
        <v>209</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c r="H56" s="301"/>
      <c r="I56" s="301"/>
      <c r="J56" s="38"/>
      <c r="K56" s="300"/>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t="e">
        <f>YEAR(C9)</f>
        <v>#VALUE!</v>
      </c>
      <c r="C58" s="234">
        <v>61017</v>
      </c>
      <c r="D58" s="235">
        <v>3050</v>
      </c>
      <c r="E58" s="234">
        <f>C58-D58</f>
        <v>57967</v>
      </c>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c r="C59" s="235"/>
      <c r="D59" s="235"/>
      <c r="E59" s="235"/>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38" t="s">
        <v>1336</v>
      </c>
      <c r="D67" s="338"/>
      <c r="E67" s="338"/>
      <c r="F67" s="37"/>
      <c r="G67" s="329" t="s">
        <v>1337</v>
      </c>
      <c r="H67" s="329"/>
      <c r="I67" s="329"/>
      <c r="J67" s="38"/>
      <c r="K67" s="329" t="s">
        <v>78</v>
      </c>
      <c r="L67" s="329"/>
      <c r="M67" s="329"/>
      <c r="N67" s="38"/>
      <c r="O67" s="329" t="s">
        <v>78</v>
      </c>
      <c r="P67" s="329"/>
      <c r="Q67" s="329"/>
      <c r="R67" s="38"/>
      <c r="S67" s="329" t="s">
        <v>78</v>
      </c>
      <c r="T67" s="329"/>
      <c r="U67" s="329"/>
      <c r="V67" s="38"/>
      <c r="W67" s="329" t="s">
        <v>78</v>
      </c>
      <c r="X67" s="329"/>
      <c r="Y67" s="329"/>
      <c r="Z67" s="38"/>
      <c r="AA67" s="329" t="s">
        <v>78</v>
      </c>
      <c r="AB67" s="329"/>
      <c r="AC67" s="329"/>
      <c r="AD67" s="38"/>
      <c r="AE67" s="329" t="s">
        <v>78</v>
      </c>
      <c r="AF67" s="329"/>
      <c r="AG67" s="329"/>
      <c r="AH67" s="38"/>
      <c r="AI67" s="329" t="s">
        <v>78</v>
      </c>
      <c r="AJ67" s="329"/>
      <c r="AK67" s="329"/>
      <c r="AL67" s="38"/>
      <c r="AM67" s="329" t="s">
        <v>78</v>
      </c>
      <c r="AN67" s="329"/>
      <c r="AO67" s="329"/>
    </row>
    <row r="68" spans="1:41">
      <c r="A68" s="298"/>
      <c r="B68" s="330"/>
      <c r="C68" s="338"/>
      <c r="D68" s="338"/>
      <c r="E68" s="338"/>
      <c r="F68" s="37"/>
      <c r="G68" s="329"/>
      <c r="H68" s="329"/>
      <c r="I68" s="329"/>
      <c r="J68" s="38"/>
      <c r="K68" s="329"/>
      <c r="L68" s="329"/>
      <c r="M68" s="329"/>
      <c r="N68" s="38"/>
      <c r="O68" s="329"/>
      <c r="P68" s="329"/>
      <c r="Q68" s="329"/>
      <c r="R68" s="38"/>
      <c r="S68" s="329"/>
      <c r="T68" s="329"/>
      <c r="U68" s="329"/>
      <c r="V68" s="38"/>
      <c r="W68" s="329"/>
      <c r="X68" s="329"/>
      <c r="Y68" s="329"/>
      <c r="Z68" s="38"/>
      <c r="AA68" s="329"/>
      <c r="AB68" s="329"/>
      <c r="AC68" s="329"/>
      <c r="AD68" s="38"/>
      <c r="AE68" s="329"/>
      <c r="AF68" s="329"/>
      <c r="AG68" s="329"/>
      <c r="AH68" s="38"/>
      <c r="AI68" s="329"/>
      <c r="AJ68" s="329"/>
      <c r="AK68" s="329"/>
      <c r="AL68" s="38"/>
      <c r="AM68" s="329"/>
      <c r="AN68" s="329"/>
      <c r="AO68" s="329"/>
    </row>
    <row r="69" spans="1:41">
      <c r="A69" s="298"/>
      <c r="B69" s="331"/>
      <c r="C69" s="338"/>
      <c r="D69" s="338"/>
      <c r="E69" s="338"/>
      <c r="F69" s="37"/>
      <c r="G69" s="329"/>
      <c r="H69" s="329"/>
      <c r="I69" s="329"/>
      <c r="J69" s="38"/>
      <c r="K69" s="329"/>
      <c r="L69" s="329"/>
      <c r="M69" s="329"/>
      <c r="N69" s="38"/>
      <c r="O69" s="329"/>
      <c r="P69" s="329"/>
      <c r="Q69" s="329"/>
      <c r="R69" s="38"/>
      <c r="S69" s="329"/>
      <c r="T69" s="329"/>
      <c r="U69" s="329"/>
      <c r="V69" s="38"/>
      <c r="W69" s="329"/>
      <c r="X69" s="329"/>
      <c r="Y69" s="329"/>
      <c r="Z69" s="38"/>
      <c r="AA69" s="329"/>
      <c r="AB69" s="329"/>
      <c r="AC69" s="329"/>
      <c r="AD69" s="38"/>
      <c r="AE69" s="329"/>
      <c r="AF69" s="329"/>
      <c r="AG69" s="329"/>
      <c r="AH69" s="38"/>
      <c r="AI69" s="329"/>
      <c r="AJ69" s="329"/>
      <c r="AK69" s="329"/>
      <c r="AL69" s="38"/>
      <c r="AM69" s="329"/>
      <c r="AN69" s="329"/>
      <c r="AO69" s="329"/>
    </row>
    <row r="70" spans="1:41">
      <c r="A70" s="298"/>
      <c r="B70" s="331"/>
      <c r="C70" s="338"/>
      <c r="D70" s="338"/>
      <c r="E70" s="338"/>
      <c r="F70" s="37"/>
      <c r="G70" s="329"/>
      <c r="H70" s="329"/>
      <c r="I70" s="329"/>
      <c r="J70" s="38"/>
      <c r="K70" s="329"/>
      <c r="L70" s="329"/>
      <c r="M70" s="329"/>
      <c r="N70" s="38"/>
      <c r="O70" s="329"/>
      <c r="P70" s="329"/>
      <c r="Q70" s="329"/>
      <c r="R70" s="38"/>
      <c r="S70" s="329"/>
      <c r="T70" s="329"/>
      <c r="U70" s="329"/>
      <c r="V70" s="38"/>
      <c r="W70" s="329"/>
      <c r="X70" s="329"/>
      <c r="Y70" s="329"/>
      <c r="Z70" s="38"/>
      <c r="AA70" s="329"/>
      <c r="AB70" s="329"/>
      <c r="AC70" s="329"/>
      <c r="AD70" s="38"/>
      <c r="AE70" s="329"/>
      <c r="AF70" s="329"/>
      <c r="AG70" s="329"/>
      <c r="AH70" s="38"/>
      <c r="AI70" s="329"/>
      <c r="AJ70" s="329"/>
      <c r="AK70" s="329"/>
      <c r="AL70" s="38"/>
      <c r="AM70" s="329"/>
      <c r="AN70" s="329"/>
      <c r="AO70" s="329"/>
    </row>
    <row r="71" spans="1:41">
      <c r="A71" s="298"/>
      <c r="B71" s="331"/>
      <c r="C71" s="338"/>
      <c r="D71" s="338"/>
      <c r="E71" s="338"/>
      <c r="F71" s="37"/>
      <c r="G71" s="329"/>
      <c r="H71" s="329"/>
      <c r="I71" s="329"/>
      <c r="J71" s="38"/>
      <c r="K71" s="329"/>
      <c r="L71" s="329"/>
      <c r="M71" s="329"/>
      <c r="N71" s="38"/>
      <c r="O71" s="329"/>
      <c r="P71" s="329"/>
      <c r="Q71" s="329"/>
      <c r="R71" s="38"/>
      <c r="S71" s="329"/>
      <c r="T71" s="329"/>
      <c r="U71" s="329"/>
      <c r="V71" s="38"/>
      <c r="W71" s="329"/>
      <c r="X71" s="329"/>
      <c r="Y71" s="329"/>
      <c r="Z71" s="38"/>
      <c r="AA71" s="329"/>
      <c r="AB71" s="329"/>
      <c r="AC71" s="329"/>
      <c r="AD71" s="38"/>
      <c r="AE71" s="329"/>
      <c r="AF71" s="329"/>
      <c r="AG71" s="329"/>
      <c r="AH71" s="38"/>
      <c r="AI71" s="329"/>
      <c r="AJ71" s="329"/>
      <c r="AK71" s="329"/>
      <c r="AL71" s="38"/>
      <c r="AM71" s="329"/>
      <c r="AN71" s="329"/>
      <c r="AO71" s="329"/>
    </row>
    <row r="72" spans="1:41">
      <c r="A72" s="298"/>
      <c r="B72" s="331"/>
      <c r="C72" s="338"/>
      <c r="D72" s="338"/>
      <c r="E72" s="338"/>
      <c r="F72" s="37"/>
      <c r="G72" s="329"/>
      <c r="H72" s="329"/>
      <c r="I72" s="329"/>
      <c r="J72" s="38"/>
      <c r="K72" s="329"/>
      <c r="L72" s="329"/>
      <c r="M72" s="329"/>
      <c r="N72" s="38"/>
      <c r="O72" s="329"/>
      <c r="P72" s="329"/>
      <c r="Q72" s="329"/>
      <c r="R72" s="38"/>
      <c r="S72" s="329"/>
      <c r="T72" s="329"/>
      <c r="U72" s="329"/>
      <c r="V72" s="38"/>
      <c r="W72" s="329"/>
      <c r="X72" s="329"/>
      <c r="Y72" s="329"/>
      <c r="Z72" s="38"/>
      <c r="AA72" s="329"/>
      <c r="AB72" s="329"/>
      <c r="AC72" s="329"/>
      <c r="AD72" s="38"/>
      <c r="AE72" s="329"/>
      <c r="AF72" s="329"/>
      <c r="AG72" s="329"/>
      <c r="AH72" s="38"/>
      <c r="AI72" s="329"/>
      <c r="AJ72" s="329"/>
      <c r="AK72" s="329"/>
      <c r="AL72" s="38"/>
      <c r="AM72" s="329"/>
      <c r="AN72" s="329"/>
      <c r="AO72" s="329"/>
    </row>
    <row r="73" spans="1:41">
      <c r="A73" s="298"/>
      <c r="B73" s="332"/>
      <c r="C73" s="338"/>
      <c r="D73" s="338"/>
      <c r="E73" s="338"/>
      <c r="F73" s="37"/>
      <c r="G73" s="329"/>
      <c r="H73" s="329"/>
      <c r="I73" s="329"/>
      <c r="J73" s="38"/>
      <c r="K73" s="329"/>
      <c r="L73" s="329"/>
      <c r="M73" s="329"/>
      <c r="N73" s="38"/>
      <c r="O73" s="329"/>
      <c r="P73" s="329"/>
      <c r="Q73" s="329"/>
      <c r="R73" s="38"/>
      <c r="S73" s="329"/>
      <c r="T73" s="329"/>
      <c r="U73" s="329"/>
      <c r="V73" s="38"/>
      <c r="W73" s="329"/>
      <c r="X73" s="329"/>
      <c r="Y73" s="329"/>
      <c r="Z73" s="38"/>
      <c r="AA73" s="329"/>
      <c r="AB73" s="329"/>
      <c r="AC73" s="329"/>
      <c r="AD73" s="38"/>
      <c r="AE73" s="329"/>
      <c r="AF73" s="329"/>
      <c r="AG73" s="329"/>
      <c r="AH73" s="38"/>
      <c r="AI73" s="329"/>
      <c r="AJ73" s="329"/>
      <c r="AK73" s="329"/>
      <c r="AL73" s="38"/>
      <c r="AM73" s="329"/>
      <c r="AN73" s="329"/>
      <c r="AO73" s="329"/>
    </row>
    <row r="74" spans="1:41">
      <c r="A74" s="298"/>
    </row>
    <row r="75" spans="1:41">
      <c r="A75" s="298"/>
    </row>
    <row r="76" spans="1:41">
      <c r="A76" s="298"/>
    </row>
    <row r="77" spans="1:41">
      <c r="A77" s="298"/>
    </row>
    <row r="78" spans="1:41">
      <c r="A78" s="29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disablePrompts="1" count="12">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disablePrompts="1" count="7">
        <x14:dataValidation type="list" allowBlank="1" showInputMessage="1" showErrorMessage="1">
          <x14:formula1>
            <xm:f>Background!$P$6:$P$12</xm:f>
          </x14:formula1>
          <xm:sqref>C7</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Background!$L$5:$L$29</xm:f>
          </x14:formula1>
          <xm:sqref>AI23 AM23 AE23 AA23 W23 S23 O23 C23</xm:sqref>
        </x14:dataValidation>
        <x14:dataValidation type="list" allowBlank="1" showInputMessage="1" showErrorMessage="1">
          <x14:formula1>
            <xm:f>Background!$N$5:$N$24</xm:f>
          </x14:formula1>
          <xm:sqref>AI24 AM24 AE24 AA24 W24 S24 O24 C24</xm:sqref>
        </x14:dataValidation>
        <x14:dataValidation type="list" allowBlank="1" showInputMessage="1" showErrorMessage="1">
          <x14:formula1>
            <xm:f>Background!$B$4:$I$4</xm:f>
          </x14:formula1>
          <xm:sqref>C18</xm:sqref>
        </x14:dataValidation>
        <x14:dataValidation type="list" allowBlank="1" showInputMessage="1" showErrorMessage="1">
          <x14:formula1>
            <xm:f>[3]Background!#REF!</xm:f>
          </x14:formula1>
          <xm:sqref>G24 K24</xm:sqref>
        </x14:dataValidation>
        <x14:dataValidation type="list" allowBlank="1" showInputMessage="1" showErrorMessage="1">
          <x14:formula1>
            <xm:f>[3]Background!#REF!</xm:f>
          </x14:formula1>
          <xm:sqref>G23 K23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C28" sqref="C28"/>
    </sheetView>
  </sheetViews>
  <sheetFormatPr defaultColWidth="9.1796875" defaultRowHeight="13.5"/>
  <cols>
    <col min="1" max="1" width="29.453125" style="172" customWidth="1"/>
    <col min="2" max="2" width="32.1796875" style="172" customWidth="1"/>
    <col min="3" max="3" width="25.6328125" style="172" customWidth="1"/>
    <col min="4" max="4" width="27.36328125" style="172" customWidth="1"/>
    <col min="5" max="5" width="25.6328125" style="172" customWidth="1"/>
    <col min="6" max="6" width="3.6328125" style="161" customWidth="1"/>
    <col min="7"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1796875" style="161"/>
    <col min="56" max="16384" width="9.1796875" style="172"/>
  </cols>
  <sheetData>
    <row r="1" spans="1:5" s="161" customFormat="1" ht="12.75" customHeight="1">
      <c r="A1" s="240" t="s">
        <v>9</v>
      </c>
      <c r="B1" s="201"/>
      <c r="C1" s="202"/>
      <c r="D1" s="202"/>
      <c r="E1" s="203"/>
    </row>
    <row r="2" spans="1:5" s="161" customFormat="1" ht="14" customHeight="1">
      <c r="A2" s="240"/>
      <c r="B2" s="162" t="s">
        <v>10</v>
      </c>
      <c r="C2" s="163" t="s">
        <v>11</v>
      </c>
      <c r="D2" s="164" t="s">
        <v>12</v>
      </c>
    </row>
    <row r="3" spans="1:5" s="161" customFormat="1" ht="12.75" customHeight="1">
      <c r="A3" s="204"/>
    </row>
    <row r="4" spans="1:5" s="161" customFormat="1" ht="16" customHeight="1">
      <c r="A4" s="165" t="s">
        <v>13</v>
      </c>
      <c r="B4" s="169" t="s">
        <v>14</v>
      </c>
    </row>
    <row r="5" spans="1:5" s="161" customFormat="1">
      <c r="B5" s="162" t="s">
        <v>15</v>
      </c>
      <c r="C5" s="185" t="s">
        <v>1400</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ht="14.5">
      <c r="B9" s="162"/>
      <c r="C9" s="232" t="s">
        <v>1402</v>
      </c>
      <c r="D9" s="232" t="s">
        <v>1401</v>
      </c>
      <c r="E9" s="167" t="s">
        <v>24</v>
      </c>
    </row>
    <row r="10" spans="1:5" s="161" customFormat="1">
      <c r="B10" s="162" t="s">
        <v>25</v>
      </c>
      <c r="C10" s="168" t="s">
        <v>22</v>
      </c>
      <c r="D10" s="168" t="s">
        <v>23</v>
      </c>
      <c r="E10" s="167"/>
    </row>
    <row r="11" spans="1:5" s="161" customFormat="1">
      <c r="B11" s="162" t="s">
        <v>26</v>
      </c>
      <c r="C11" s="168">
        <v>44562</v>
      </c>
      <c r="D11" s="168" t="s">
        <v>1399</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1">
      <c r="A18" s="165" t="s">
        <v>3</v>
      </c>
      <c r="B18" s="169" t="s">
        <v>34</v>
      </c>
      <c r="C18" s="189" t="s">
        <v>172</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41" t="s">
        <v>41</v>
      </c>
      <c r="D22" s="242"/>
      <c r="E22" s="243"/>
      <c r="G22" s="244" t="s">
        <v>42</v>
      </c>
      <c r="H22" s="245"/>
      <c r="I22" s="246"/>
      <c r="K22" s="244" t="s">
        <v>42</v>
      </c>
      <c r="L22" s="245"/>
      <c r="M22" s="246"/>
      <c r="O22" s="244" t="s">
        <v>42</v>
      </c>
      <c r="P22" s="245"/>
      <c r="Q22" s="246"/>
      <c r="S22" s="244" t="s">
        <v>42</v>
      </c>
      <c r="T22" s="245"/>
      <c r="U22" s="246"/>
      <c r="W22" s="244" t="s">
        <v>42</v>
      </c>
      <c r="X22" s="245"/>
      <c r="Y22" s="246"/>
      <c r="AA22" s="244" t="s">
        <v>42</v>
      </c>
      <c r="AB22" s="245"/>
      <c r="AC22" s="246"/>
      <c r="AE22" s="244" t="s">
        <v>42</v>
      </c>
      <c r="AF22" s="245"/>
      <c r="AG22" s="246"/>
      <c r="AI22" s="244" t="s">
        <v>42</v>
      </c>
      <c r="AJ22" s="245"/>
      <c r="AK22" s="246"/>
      <c r="AM22" s="244" t="s">
        <v>42</v>
      </c>
      <c r="AN22" s="245"/>
      <c r="AO22" s="246"/>
    </row>
    <row r="23" spans="1:50 16384:16384">
      <c r="A23" s="165"/>
      <c r="B23" s="206" t="str">
        <f>IF(C20="Start with impact category","Select Impact category &gt;&gt;","")</f>
        <v/>
      </c>
      <c r="C23" s="247"/>
      <c r="D23" s="248"/>
      <c r="E23" s="249"/>
      <c r="F23" s="171" t="str">
        <f>IF($B$23="Select Impact category &gt;&gt;", "&gt;&gt;","")</f>
        <v/>
      </c>
      <c r="G23" s="250" t="s">
        <v>90</v>
      </c>
      <c r="H23" s="251"/>
      <c r="I23" s="252"/>
      <c r="J23" s="171" t="str">
        <f>IF($B$23="Select Impact category &gt;&gt;", "&gt;&gt;","")</f>
        <v/>
      </c>
      <c r="K23" s="250" t="s">
        <v>94</v>
      </c>
      <c r="L23" s="251"/>
      <c r="M23" s="252"/>
      <c r="N23" s="171" t="str">
        <f>IF($B$23="Select Impact category &gt;&gt;", "&gt;&gt;","")</f>
        <v/>
      </c>
      <c r="O23" s="247"/>
      <c r="P23" s="248"/>
      <c r="Q23" s="249"/>
      <c r="R23" s="171" t="str">
        <f>IF($B$23="Select Impact category &gt;&gt;", "&gt;&gt;","")</f>
        <v/>
      </c>
      <c r="S23" s="247"/>
      <c r="T23" s="248"/>
      <c r="U23" s="249"/>
      <c r="V23" s="171" t="str">
        <f>IF($B$23="Select Impact category &gt;&gt;", "&gt;&gt;","")</f>
        <v/>
      </c>
      <c r="W23" s="247"/>
      <c r="X23" s="248"/>
      <c r="Y23" s="249"/>
      <c r="Z23" s="171" t="str">
        <f>IF($B$23="Select Impact category &gt;&gt;", "&gt;&gt;","")</f>
        <v/>
      </c>
      <c r="AA23" s="247"/>
      <c r="AB23" s="248"/>
      <c r="AC23" s="249"/>
      <c r="AD23" s="171" t="str">
        <f>IF($B$23="Select Impact category &gt;&gt;", "&gt;&gt;","")</f>
        <v/>
      </c>
      <c r="AE23" s="247"/>
      <c r="AF23" s="248"/>
      <c r="AG23" s="249"/>
      <c r="AH23" s="171" t="str">
        <f>IF($B$23="Select Impact category &gt;&gt;", "&gt;&gt;","")</f>
        <v/>
      </c>
      <c r="AI23" s="247"/>
      <c r="AJ23" s="248"/>
      <c r="AK23" s="249"/>
      <c r="AL23" s="171" t="str">
        <f>IF($B$23="Select Impact category &gt;&gt;", "&gt;&gt;","")</f>
        <v/>
      </c>
      <c r="AM23" s="247"/>
      <c r="AN23" s="248"/>
      <c r="AO23" s="249"/>
    </row>
    <row r="24" spans="1:50 16384:16384" ht="12.75" customHeight="1">
      <c r="A24" s="165"/>
      <c r="B24" s="169" t="str">
        <f>IF(C20="Start with SDG","Select SDG &gt;&gt;","")</f>
        <v>Select SDG &gt;&gt;</v>
      </c>
      <c r="C24" s="253" t="s">
        <v>129</v>
      </c>
      <c r="D24" s="254"/>
      <c r="E24" s="255"/>
      <c r="F24" s="171" t="str">
        <f>IF($B$24="Select SDG &gt;&gt;","&gt;&gt;","")</f>
        <v>&gt;&gt;</v>
      </c>
      <c r="G24" s="256" t="s">
        <v>235</v>
      </c>
      <c r="H24" s="257"/>
      <c r="I24" s="258"/>
      <c r="J24" s="171" t="str">
        <f>IF($B$24="Select SDG &gt;&gt;","&gt;&gt;","")</f>
        <v>&gt;&gt;</v>
      </c>
      <c r="K24" s="256" t="s">
        <v>123</v>
      </c>
      <c r="L24" s="257"/>
      <c r="M24" s="258"/>
      <c r="N24" s="171" t="str">
        <f>IF($B$24="Select SDG &gt;&gt;","&gt;&gt;","")</f>
        <v>&gt;&gt;</v>
      </c>
      <c r="O24" s="253"/>
      <c r="P24" s="254"/>
      <c r="Q24" s="255"/>
      <c r="R24" s="171" t="str">
        <f>IF($B$24="Select SDG &gt;&gt;","&gt;&gt;","")</f>
        <v>&gt;&gt;</v>
      </c>
      <c r="S24" s="253"/>
      <c r="T24" s="254"/>
      <c r="U24" s="255"/>
      <c r="V24" s="171" t="str">
        <f>IF($B$24="Select SDG &gt;&gt;","&gt;&gt;","")</f>
        <v>&gt;&gt;</v>
      </c>
      <c r="W24" s="253"/>
      <c r="X24" s="254"/>
      <c r="Y24" s="255"/>
      <c r="Z24" s="171" t="str">
        <f>IF($B$24="Select SDG &gt;&gt;","&gt;&gt;","")</f>
        <v>&gt;&gt;</v>
      </c>
      <c r="AA24" s="253"/>
      <c r="AB24" s="254"/>
      <c r="AC24" s="255"/>
      <c r="AD24" s="171" t="str">
        <f>IF($B$24="Select SDG &gt;&gt;","&gt;&gt;","")</f>
        <v>&gt;&gt;</v>
      </c>
      <c r="AE24" s="253"/>
      <c r="AF24" s="254"/>
      <c r="AG24" s="255"/>
      <c r="AH24" s="171" t="str">
        <f>IF($B$24="Select SDG &gt;&gt;","&gt;&gt;","")</f>
        <v>&gt;&gt;</v>
      </c>
      <c r="AI24" s="253"/>
      <c r="AJ24" s="254"/>
      <c r="AK24" s="255"/>
      <c r="AL24" s="171" t="str">
        <f>IF($B$24="Select SDG &gt;&gt;","&gt;&gt;","")</f>
        <v>&gt;&gt;</v>
      </c>
      <c r="AM24" s="253"/>
      <c r="AN24" s="254"/>
      <c r="AO24" s="255"/>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47"/>
      <c r="D26" s="248"/>
      <c r="E26" s="249"/>
      <c r="F26" s="171" t="str">
        <f>IF($B$26="Select Monitoring indicator &gt;&gt;", "&gt;&gt;","")</f>
        <v/>
      </c>
      <c r="G26" s="247" t="s">
        <v>1388</v>
      </c>
      <c r="H26" s="248"/>
      <c r="I26" s="249"/>
      <c r="J26" s="171" t="str">
        <f>IF($B$26="Select Monitoring indicator &gt;&gt;","&gt;&gt;","")</f>
        <v/>
      </c>
      <c r="K26" s="247"/>
      <c r="L26" s="248"/>
      <c r="M26" s="249"/>
      <c r="N26" s="171" t="str">
        <f>IF($B$26="Select Monitoring indicator &gt;&gt;","&gt;&gt;","")</f>
        <v/>
      </c>
      <c r="O26" s="247"/>
      <c r="P26" s="248"/>
      <c r="Q26" s="249"/>
      <c r="R26" s="171" t="str">
        <f>IF($B$26="Select Monitoring indicator &gt;&gt;","&gt;&gt;","")</f>
        <v/>
      </c>
      <c r="S26" s="247"/>
      <c r="T26" s="248"/>
      <c r="U26" s="249"/>
      <c r="V26" s="171" t="str">
        <f>IF($B$26="Select Monitoring indicator &gt;&gt;","&gt;&gt;","")</f>
        <v/>
      </c>
      <c r="W26" s="247"/>
      <c r="X26" s="248"/>
      <c r="Y26" s="249"/>
      <c r="Z26" s="171" t="str">
        <f>IF($B$26="Select Monitoring indicator &gt;&gt;","&gt;&gt;","")</f>
        <v/>
      </c>
      <c r="AA26" s="247"/>
      <c r="AB26" s="248"/>
      <c r="AC26" s="249"/>
      <c r="AD26" s="171" t="str">
        <f>IF($B$26="Select Monitoring indicator &gt;&gt;","&gt;&gt;","")</f>
        <v/>
      </c>
      <c r="AE26" s="247"/>
      <c r="AF26" s="248"/>
      <c r="AG26" s="249"/>
      <c r="AH26" s="171" t="str">
        <f>IF($B$26="Select Monitoring indicator &gt;&gt;","&gt;&gt;","")</f>
        <v/>
      </c>
      <c r="AI26" s="247"/>
      <c r="AJ26" s="248"/>
      <c r="AK26" s="249"/>
      <c r="AL26" s="171" t="str">
        <f>IF($B$26="Select Monitoring indicator &gt;&gt;","&gt;&gt;","")</f>
        <v/>
      </c>
      <c r="AM26" s="247"/>
      <c r="AN26" s="248"/>
      <c r="AO26" s="249"/>
    </row>
    <row r="27" spans="1:50 16384:16384" ht="12.75" customHeight="1">
      <c r="B27" s="169" t="str">
        <f>IF(C24&lt;&gt;"","Select Monitoring indicator &gt;&gt;","")</f>
        <v>Select Monitoring indicator &gt;&gt;</v>
      </c>
      <c r="C27" s="265" t="s">
        <v>218</v>
      </c>
      <c r="D27" s="266"/>
      <c r="E27" s="267"/>
      <c r="F27" s="171" t="str">
        <f>IF($B$27="Select Monitoring indicator &gt;&gt;","&gt;&gt;","")</f>
        <v>&gt;&gt;</v>
      </c>
      <c r="G27" s="253" t="s">
        <v>1356</v>
      </c>
      <c r="H27" s="254"/>
      <c r="I27" s="255"/>
      <c r="J27" s="171" t="str">
        <f>IF($B$27="Select Monitoring indicator &gt;&gt;","&gt;&gt;","")</f>
        <v>&gt;&gt;</v>
      </c>
      <c r="K27" s="253"/>
      <c r="L27" s="254"/>
      <c r="M27" s="255"/>
      <c r="N27" s="171" t="str">
        <f>IF($B$27="Select Monitoring indicator &gt;&gt;","&gt;&gt;","")</f>
        <v>&gt;&gt;</v>
      </c>
      <c r="O27" s="253"/>
      <c r="P27" s="254"/>
      <c r="Q27" s="255"/>
      <c r="R27" s="171" t="str">
        <f>IF($B$27="Select Monitoring indicator &gt;&gt;","&gt;&gt;","")</f>
        <v>&gt;&gt;</v>
      </c>
      <c r="S27" s="253"/>
      <c r="T27" s="254"/>
      <c r="U27" s="255"/>
      <c r="V27" s="171" t="str">
        <f>IF($B$27="Select Monitoring indicator &gt;&gt;","&gt;&gt;","")</f>
        <v>&gt;&gt;</v>
      </c>
      <c r="W27" s="253"/>
      <c r="X27" s="254"/>
      <c r="Y27" s="255"/>
      <c r="Z27" s="171" t="str">
        <f>IF($B$27="Select Monitoring indicator &gt;&gt;","&gt;&gt;","")</f>
        <v>&gt;&gt;</v>
      </c>
      <c r="AA27" s="253"/>
      <c r="AB27" s="254"/>
      <c r="AC27" s="255"/>
      <c r="AD27" s="171" t="str">
        <f>IF($B$27="Select Monitoring indicator &gt;&gt;","&gt;&gt;","")</f>
        <v>&gt;&gt;</v>
      </c>
      <c r="AE27" s="253"/>
      <c r="AF27" s="254"/>
      <c r="AG27" s="255"/>
      <c r="AH27" s="171" t="str">
        <f>IF($B$27="Select Monitoring indicator &gt;&gt;","&gt;&gt;","")</f>
        <v>&gt;&gt;</v>
      </c>
      <c r="AI27" s="253"/>
      <c r="AJ27" s="254"/>
      <c r="AK27" s="255"/>
      <c r="AL27" s="171" t="str">
        <f>IF($B$27="Select Monitoring indicator &gt;&gt;","&gt;&gt;","")</f>
        <v>&gt;&gt;</v>
      </c>
      <c r="AM27" s="253"/>
      <c r="AN27" s="254"/>
      <c r="AO27" s="255"/>
    </row>
    <row r="28" spans="1:50 16384:16384" s="161" customFormat="1" ht="15" customHeight="1" thickBot="1">
      <c r="A28" s="173"/>
      <c r="C28" s="174" t="s">
        <v>45</v>
      </c>
      <c r="D28" s="175" t="s">
        <v>1345</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c r="A30" s="161"/>
      <c r="B30" s="208" t="s">
        <v>49</v>
      </c>
      <c r="C30" s="259"/>
      <c r="D30" s="260"/>
      <c r="E30" s="261"/>
      <c r="F30" s="167"/>
      <c r="G30" s="262" t="s">
        <v>1388</v>
      </c>
      <c r="H30" s="263"/>
      <c r="I30" s="264"/>
      <c r="J30" s="209"/>
      <c r="K30" s="262" t="s">
        <v>1393</v>
      </c>
      <c r="L30" s="263"/>
      <c r="M30" s="264"/>
      <c r="N30" s="209"/>
      <c r="O30" s="259" t="str" cm="1">
        <f t="array" ref="O30">IFERROR(_xlfn.IFS(O23&lt;&gt;"",IFERROR(INDEX(BA!$J$4:$J$952,MATCH(O26,BA!$P$4:$P$952,0)),""),O24&lt;&gt;"",IFERROR(INDEX(BA!$J$4:$J$952,MATCH(O27,BA!$P$4:$P$952,0)),"")),"")</f>
        <v/>
      </c>
      <c r="P30" s="260"/>
      <c r="Q30" s="261"/>
      <c r="R30" s="209"/>
      <c r="S30" s="259" t="str" cm="1">
        <f t="array" ref="S30">IFERROR(_xlfn.IFS(S23&lt;&gt;"",IFERROR(INDEX(BA!$J$4:$J$952,MATCH(S26,BA!$P$4:$P$952,0)),""),S24&lt;&gt;"",IFERROR(INDEX(BA!$J$4:$J$952,MATCH(S27,BA!$P$4:$P$952,0)),"")),"")</f>
        <v/>
      </c>
      <c r="T30" s="260"/>
      <c r="U30" s="261"/>
      <c r="V30" s="209"/>
      <c r="W30" s="259" t="str" cm="1">
        <f t="array" ref="W30">IFERROR(_xlfn.IFS(W23&lt;&gt;"",IFERROR(INDEX(BA!$J$4:$J$952,MATCH(W26,BA!$P$4:$P$952,0)),""),W24&lt;&gt;"",IFERROR(INDEX(BA!$J$4:$J$952,MATCH(W27,BA!$P$4:$P$952,0)),"")),"")</f>
        <v/>
      </c>
      <c r="X30" s="260"/>
      <c r="Y30" s="261"/>
      <c r="Z30" s="209"/>
      <c r="AA30" s="259" t="str" cm="1">
        <f t="array" ref="AA30">IFERROR(_xlfn.IFS(AA23&lt;&gt;"",IFERROR(INDEX(BA!$J$4:$J$952,MATCH(AA26,BA!$P$4:$P$952,0)),""),AA24&lt;&gt;"",IFERROR(INDEX(BA!$J$4:$J$952,MATCH(AA27,BA!$P$4:$P$952,0)),"")),"")</f>
        <v/>
      </c>
      <c r="AB30" s="260"/>
      <c r="AC30" s="261"/>
      <c r="AD30" s="209"/>
      <c r="AE30" s="259" t="str" cm="1">
        <f t="array" ref="AE30">IFERROR(_xlfn.IFS(AE23&lt;&gt;"",IFERROR(INDEX(BA!$J$4:$J$952,MATCH(AE26,BA!$P$4:$P$952,0)),""),AE24&lt;&gt;"",IFERROR(INDEX(BA!$J$4:$J$952,MATCH(AE27,BA!$P$4:$P$952,0)),"")),"")</f>
        <v/>
      </c>
      <c r="AF30" s="260"/>
      <c r="AG30" s="261"/>
      <c r="AH30" s="209"/>
      <c r="AI30" s="259" t="str" cm="1">
        <f t="array" ref="AI30">IFERROR(_xlfn.IFS(AI23&lt;&gt;"",IFERROR(INDEX(BA!$J$4:$J$952,MATCH(AI26,BA!$P$4:$P$952,0)),""),AI24&lt;&gt;"",IFERROR(INDEX(BA!$J$4:$J$952,MATCH(AI27,BA!$P$4:$P$952,0)),"")),"")</f>
        <v/>
      </c>
      <c r="AJ30" s="260"/>
      <c r="AK30" s="261"/>
      <c r="AL30" s="209"/>
      <c r="AM30" s="259" t="str" cm="1">
        <f t="array" ref="AM30">IFERROR(_xlfn.IFS(AM23&lt;&gt;"",IFERROR(INDEX(BA!$J$4:$J$952,MATCH(AM26,BA!$P$4:$P$952,0)),""),AM24&lt;&gt;"",IFERROR(INDEX(BA!$J$4:$J$952,MATCH(AM27,BA!$P$4:$P$952,0)),"")),"")</f>
        <v/>
      </c>
      <c r="AN30" s="260"/>
      <c r="AO30" s="261"/>
      <c r="AP30" s="167"/>
      <c r="AQ30" s="167"/>
      <c r="AR30" s="167"/>
      <c r="AS30" s="167"/>
      <c r="AT30" s="167"/>
      <c r="AU30" s="167"/>
      <c r="AV30" s="167"/>
      <c r="AW30" s="167"/>
      <c r="AX30" s="167"/>
    </row>
    <row r="31" spans="1:50 16384:16384" ht="65" customHeight="1">
      <c r="A31" s="161"/>
      <c r="B31" s="210" t="s">
        <v>50</v>
      </c>
      <c r="C31" s="259"/>
      <c r="D31" s="260"/>
      <c r="E31" s="261"/>
      <c r="F31" s="167"/>
      <c r="G31" s="262" t="s">
        <v>1389</v>
      </c>
      <c r="H31" s="263"/>
      <c r="I31" s="264"/>
      <c r="J31" s="209"/>
      <c r="K31" s="262" t="s">
        <v>1394</v>
      </c>
      <c r="L31" s="263"/>
      <c r="M31" s="264"/>
      <c r="N31" s="209"/>
      <c r="O31" s="259" t="str">
        <f>IFERROR(INDEX(BA!$O$4:$O$952,MATCH(O30,BA!$J$4:$J$952,0)),"")</f>
        <v/>
      </c>
      <c r="P31" s="260"/>
      <c r="Q31" s="261"/>
      <c r="R31" s="209"/>
      <c r="S31" s="259" t="str">
        <f>IFERROR(INDEX(BA!$O$4:$O$952,MATCH(S30,BA!$J$4:$J$952,0)),"")</f>
        <v/>
      </c>
      <c r="T31" s="260"/>
      <c r="U31" s="261"/>
      <c r="V31" s="209"/>
      <c r="W31" s="259" t="str">
        <f>IFERROR(INDEX(BA!$O$4:$O$952,MATCH(W30,BA!$J$4:$J$952,0)),"")</f>
        <v/>
      </c>
      <c r="X31" s="260"/>
      <c r="Y31" s="261"/>
      <c r="Z31" s="209"/>
      <c r="AA31" s="259" t="str">
        <f>IFERROR(INDEX(BA!$O$4:$O$952,MATCH(AA30,BA!$J$4:$J$952,0)),"")</f>
        <v/>
      </c>
      <c r="AB31" s="260"/>
      <c r="AC31" s="261"/>
      <c r="AD31" s="209"/>
      <c r="AE31" s="259" t="str">
        <f>IFERROR(INDEX(BA!$O$4:$O$952,MATCH(AE30,BA!$J$4:$J$952,0)),"")</f>
        <v/>
      </c>
      <c r="AF31" s="260"/>
      <c r="AG31" s="261"/>
      <c r="AH31" s="209"/>
      <c r="AI31" s="259" t="str">
        <f>IFERROR(INDEX(BA!$O$4:$O$952,MATCH(AI30,BA!$J$4:$J$952,0)),"")</f>
        <v/>
      </c>
      <c r="AJ31" s="260"/>
      <c r="AK31" s="261"/>
      <c r="AL31" s="209"/>
      <c r="AM31" s="259" t="str">
        <f>IFERROR(INDEX(BA!$O$4:$O$952,MATCH(AM30,BA!$J$4:$J$952,0)),"")</f>
        <v/>
      </c>
      <c r="AN31" s="260"/>
      <c r="AO31" s="261"/>
      <c r="AP31" s="167"/>
      <c r="AQ31" s="167"/>
      <c r="AR31" s="167"/>
      <c r="AS31" s="167"/>
      <c r="AT31" s="167"/>
      <c r="AU31" s="167"/>
      <c r="AV31" s="167"/>
      <c r="AW31" s="167"/>
      <c r="AX31" s="167"/>
    </row>
    <row r="32" spans="1:50 16384:16384" ht="15" customHeight="1">
      <c r="A32" s="161"/>
      <c r="B32" s="210" t="s">
        <v>51</v>
      </c>
      <c r="C32" s="259"/>
      <c r="D32" s="260"/>
      <c r="E32" s="261"/>
      <c r="F32" s="167"/>
      <c r="G32" s="262" t="s">
        <v>1390</v>
      </c>
      <c r="H32" s="263"/>
      <c r="I32" s="264"/>
      <c r="J32" s="209"/>
      <c r="K32" s="262" t="s">
        <v>94</v>
      </c>
      <c r="L32" s="263"/>
      <c r="M32" s="264"/>
      <c r="N32" s="209"/>
      <c r="O32" s="259" t="str">
        <f>IFERROR(INDEX(BA!$L$4:$L$952,MATCH(O30,BA!$J$4:$J$952,0)),"")</f>
        <v/>
      </c>
      <c r="P32" s="260"/>
      <c r="Q32" s="261"/>
      <c r="R32" s="209"/>
      <c r="S32" s="259" t="str">
        <f>IFERROR(INDEX(BA!$L$4:$L$952,MATCH(S30,BA!$J$4:$J$952,0)),"")</f>
        <v/>
      </c>
      <c r="T32" s="260"/>
      <c r="U32" s="261"/>
      <c r="V32" s="209"/>
      <c r="W32" s="259" t="str">
        <f>IFERROR(INDEX(BA!$L$4:$L$952,MATCH(W30,BA!$J$4:$J$952,0)),"")</f>
        <v/>
      </c>
      <c r="X32" s="260"/>
      <c r="Y32" s="261"/>
      <c r="Z32" s="209"/>
      <c r="AA32" s="259" t="str">
        <f>IFERROR(INDEX(BA!$L$4:$L$952,MATCH(AA30,BA!$J$4:$J$952,0)),"")</f>
        <v/>
      </c>
      <c r="AB32" s="260"/>
      <c r="AC32" s="261"/>
      <c r="AD32" s="209"/>
      <c r="AE32" s="259" t="str">
        <f>IFERROR(INDEX(BA!$L$4:$L$952,MATCH(AE30,BA!$J$4:$J$952,0)),"")</f>
        <v/>
      </c>
      <c r="AF32" s="260"/>
      <c r="AG32" s="261"/>
      <c r="AH32" s="209"/>
      <c r="AI32" s="259" t="str">
        <f>IFERROR(INDEX(BA!$L$4:$L$952,MATCH(AI30,BA!$J$4:$J$952,0)),"")</f>
        <v/>
      </c>
      <c r="AJ32" s="260"/>
      <c r="AK32" s="261"/>
      <c r="AL32" s="209"/>
      <c r="AM32" s="259" t="str">
        <f>IFERROR(INDEX(BA!$L$4:$L$952,MATCH(AM30,BA!$J$4:$J$952,0)),"")</f>
        <v/>
      </c>
      <c r="AN32" s="260"/>
      <c r="AO32" s="261"/>
      <c r="AP32" s="167"/>
      <c r="AQ32" s="167"/>
      <c r="AR32" s="167"/>
      <c r="AS32" s="167"/>
      <c r="AT32" s="167"/>
      <c r="AU32" s="167"/>
      <c r="AV32" s="167"/>
      <c r="AW32" s="167"/>
      <c r="AX32" s="167"/>
    </row>
    <row r="33" spans="1:50">
      <c r="A33" s="161"/>
      <c r="B33" s="210" t="s">
        <v>52</v>
      </c>
      <c r="C33" s="259"/>
      <c r="D33" s="260"/>
      <c r="E33" s="261"/>
      <c r="F33" s="167"/>
      <c r="G33" s="262" t="s">
        <v>1391</v>
      </c>
      <c r="H33" s="263"/>
      <c r="I33" s="264"/>
      <c r="J33" s="209"/>
      <c r="K33" s="262" t="s">
        <v>1395</v>
      </c>
      <c r="L33" s="263"/>
      <c r="M33" s="264"/>
      <c r="N33" s="209"/>
      <c r="O33" s="259" t="str">
        <f>IFERROR(INDEX(BA!$M$4:$M$952,MATCH(O30,BA!$J$4:$J$952,0)),"")</f>
        <v/>
      </c>
      <c r="P33" s="260"/>
      <c r="Q33" s="261"/>
      <c r="R33" s="209"/>
      <c r="S33" s="259" t="str">
        <f>IFERROR(INDEX(BA!$M$4:$M$952,MATCH(S30,BA!$J$4:$J$952,0)),"")</f>
        <v/>
      </c>
      <c r="T33" s="260"/>
      <c r="U33" s="261"/>
      <c r="V33" s="209"/>
      <c r="W33" s="259" t="str">
        <f>IFERROR(INDEX(BA!$M$4:$M$952,MATCH(W30,BA!$J$4:$J$952,0)),"")</f>
        <v/>
      </c>
      <c r="X33" s="260"/>
      <c r="Y33" s="261"/>
      <c r="Z33" s="209"/>
      <c r="AA33" s="259" t="str">
        <f>IFERROR(INDEX(BA!$M$4:$M$952,MATCH(AA30,BA!$J$4:$J$952,0)),"")</f>
        <v/>
      </c>
      <c r="AB33" s="260"/>
      <c r="AC33" s="261"/>
      <c r="AD33" s="209"/>
      <c r="AE33" s="259" t="str">
        <f>IFERROR(INDEX(BA!$M$4:$M$952,MATCH(AE30,BA!$J$4:$J$952,0)),"")</f>
        <v/>
      </c>
      <c r="AF33" s="260"/>
      <c r="AG33" s="261"/>
      <c r="AH33" s="209"/>
      <c r="AI33" s="259" t="str">
        <f>IFERROR(INDEX(BA!$M$4:$M$952,MATCH(AI30,BA!$J$4:$J$952,0)),"")</f>
        <v/>
      </c>
      <c r="AJ33" s="260"/>
      <c r="AK33" s="261"/>
      <c r="AL33" s="209"/>
      <c r="AM33" s="259" t="str">
        <f>IFERROR(INDEX(BA!$M$4:$M$952,MATCH(AM30,BA!$J$4:$J$952,0)),"")</f>
        <v/>
      </c>
      <c r="AN33" s="260"/>
      <c r="AO33" s="261"/>
      <c r="AP33" s="167"/>
      <c r="AQ33" s="167"/>
      <c r="AR33" s="167"/>
      <c r="AS33" s="167"/>
      <c r="AT33" s="167"/>
      <c r="AU33" s="167"/>
      <c r="AV33" s="167"/>
      <c r="AW33" s="167"/>
      <c r="AX33" s="167"/>
    </row>
    <row r="34" spans="1:50" ht="42.5" customHeight="1">
      <c r="A34" s="161"/>
      <c r="B34" s="210" t="s">
        <v>53</v>
      </c>
      <c r="C34" s="259"/>
      <c r="D34" s="260"/>
      <c r="E34" s="261"/>
      <c r="F34" s="167"/>
      <c r="G34" s="262" t="s">
        <v>1392</v>
      </c>
      <c r="H34" s="263"/>
      <c r="I34" s="264"/>
      <c r="J34" s="209"/>
      <c r="K34" s="262" t="s">
        <v>1396</v>
      </c>
      <c r="L34" s="263"/>
      <c r="M34" s="264"/>
      <c r="N34" s="209"/>
      <c r="O34" s="259" t="str">
        <f>IFERROR(INDEX(BA!$N$4:$N$952,MATCH(O30,BA!$J$4:$J$952,0)),"")</f>
        <v/>
      </c>
      <c r="P34" s="260"/>
      <c r="Q34" s="261"/>
      <c r="R34" s="209"/>
      <c r="S34" s="259" t="str">
        <f>IFERROR(INDEX(BA!$N$4:$N$952,MATCH(S30,BA!$J$4:$J$952,0)),"")</f>
        <v/>
      </c>
      <c r="T34" s="260"/>
      <c r="U34" s="261"/>
      <c r="V34" s="209"/>
      <c r="W34" s="259" t="str">
        <f>IFERROR(INDEX(BA!$N$4:$N$952,MATCH(W30,BA!$J$4:$J$952,0)),"")</f>
        <v/>
      </c>
      <c r="X34" s="260"/>
      <c r="Y34" s="261"/>
      <c r="Z34" s="209"/>
      <c r="AA34" s="259" t="str">
        <f>IFERROR(INDEX(BA!$N$4:$N$952,MATCH(AA30,BA!$J$4:$J$952,0)),"")</f>
        <v/>
      </c>
      <c r="AB34" s="260"/>
      <c r="AC34" s="261"/>
      <c r="AD34" s="209"/>
      <c r="AE34" s="259" t="str">
        <f>IFERROR(INDEX(BA!$N$4:$N$952,MATCH(AE30,BA!$J$4:$J$952,0)),"")</f>
        <v/>
      </c>
      <c r="AF34" s="260"/>
      <c r="AG34" s="261"/>
      <c r="AH34" s="209"/>
      <c r="AI34" s="259" t="str">
        <f>IFERROR(INDEX(BA!$N$4:$N$952,MATCH(AI30,BA!$J$4:$J$952,0)),"")</f>
        <v/>
      </c>
      <c r="AJ34" s="260"/>
      <c r="AK34" s="261"/>
      <c r="AL34" s="209"/>
      <c r="AM34" s="259" t="str">
        <f>IFERROR(INDEX(BA!$N$4:$N$952,MATCH(AM30,BA!$J$4:$J$952,0)),"")</f>
        <v/>
      </c>
      <c r="AN34" s="260"/>
      <c r="AO34" s="261"/>
      <c r="AP34" s="167"/>
      <c r="AQ34" s="167"/>
      <c r="AR34" s="167"/>
      <c r="AS34" s="167"/>
      <c r="AT34" s="167"/>
      <c r="AU34" s="167"/>
      <c r="AV34" s="167"/>
      <c r="AW34" s="167"/>
      <c r="AX34" s="167"/>
    </row>
    <row r="35" spans="1:50" ht="140.25" customHeight="1">
      <c r="A35" s="161"/>
      <c r="B35" s="210" t="s">
        <v>54</v>
      </c>
      <c r="C35" s="259"/>
      <c r="D35" s="260"/>
      <c r="E35" s="261"/>
      <c r="F35" s="167"/>
      <c r="G35" s="259" t="str">
        <f>IFERROR(INDEX(BA!$Q$4:$Q$952,MATCH($G$30,BA!$J$4:$J$952,0)),"")</f>
        <v/>
      </c>
      <c r="H35" s="260"/>
      <c r="I35" s="261"/>
      <c r="J35" s="209"/>
      <c r="K35" s="259" t="str">
        <f>IFERROR(INDEX(BA!$Q$4:$Q$952,MATCH($K$30,BA!$J$4:$J$952,0)),"")</f>
        <v/>
      </c>
      <c r="L35" s="260"/>
      <c r="M35" s="261"/>
      <c r="N35" s="209"/>
      <c r="O35" s="259" t="str">
        <f>IFERROR(INDEX(BA!$Q$4:$Q$952,MATCH($O$30,BA!$J$4:$J$952,0)),"")</f>
        <v/>
      </c>
      <c r="P35" s="260"/>
      <c r="Q35" s="261"/>
      <c r="R35" s="209"/>
      <c r="S35" s="259" t="str">
        <f>IFERROR(INDEX(BA!$Q$4:$Q$952,MATCH($S$30,BA!$J$4:$J$952,0)),"")</f>
        <v/>
      </c>
      <c r="T35" s="260"/>
      <c r="U35" s="261"/>
      <c r="V35" s="209"/>
      <c r="W35" s="259" t="str">
        <f>IFERROR(INDEX(BA!$Q$4:$Q$952,MATCH($W$30,BA!$J$4:$J$952,0)),"")</f>
        <v/>
      </c>
      <c r="X35" s="260"/>
      <c r="Y35" s="261"/>
      <c r="Z35" s="209"/>
      <c r="AA35" s="259" t="str">
        <f>IFERROR(INDEX(BA!$Q$4:$Q$952,MATCH($AA$30,BA!$J$4:$J$952,0)),"")</f>
        <v/>
      </c>
      <c r="AB35" s="260"/>
      <c r="AC35" s="261"/>
      <c r="AD35" s="209"/>
      <c r="AE35" s="259" t="str">
        <f>IFERROR(INDEX(BA!$Q$4:$Q$952,MATCH($AE$30,BA!$J$4:$J$952,0)),"")</f>
        <v/>
      </c>
      <c r="AF35" s="260"/>
      <c r="AG35" s="261"/>
      <c r="AH35" s="209"/>
      <c r="AI35" s="259" t="str">
        <f>IFERROR(INDEX(BA!$Q$4:$Q$952,MATCH($AI$30,BA!$J$4:$J$952,0)),"")</f>
        <v/>
      </c>
      <c r="AJ35" s="260"/>
      <c r="AK35" s="261"/>
      <c r="AL35" s="209"/>
      <c r="AM35" s="259" t="str">
        <f>IFERROR(INDEX(BA!$Q$4:$Q$952,MATCH($AM$30,BA!$J$4:$J$952,0)),"")</f>
        <v/>
      </c>
      <c r="AN35" s="260"/>
      <c r="AO35" s="261"/>
      <c r="AP35" s="167"/>
      <c r="AQ35" s="167"/>
      <c r="AR35" s="167"/>
      <c r="AS35" s="167"/>
      <c r="AT35" s="167"/>
      <c r="AU35" s="167"/>
      <c r="AV35" s="167"/>
      <c r="AW35" s="167"/>
      <c r="AX35" s="167"/>
    </row>
    <row r="36" spans="1:50" ht="187.5" customHeight="1">
      <c r="A36" s="183" t="s">
        <v>55</v>
      </c>
      <c r="B36" s="211" t="str">
        <f>BA!R3</f>
        <v>Guidance, calculation method and other considerations</v>
      </c>
      <c r="C36" s="259" t="str">
        <f>IFERROR(INDEX(BA!$R$4:$R$952,MATCH($C$30,BA!$J$4:$J$952,0)),"")</f>
        <v/>
      </c>
      <c r="D36" s="260"/>
      <c r="E36" s="261"/>
      <c r="F36" s="167"/>
      <c r="G36" s="259" t="str">
        <f>IFERROR(INDEX(BA!$R$4:$R$952,MATCH($G$30,BA!$J$4:$J$952,0)),"")</f>
        <v/>
      </c>
      <c r="H36" s="260"/>
      <c r="I36" s="261"/>
      <c r="J36" s="209"/>
      <c r="K36" s="259" t="str">
        <f>IFERROR(INDEX(BA!$R$4:$R$952,MATCH($K$30,BA!$J$4:$J$952,0)),"")</f>
        <v/>
      </c>
      <c r="L36" s="260"/>
      <c r="M36" s="261"/>
      <c r="N36" s="209"/>
      <c r="O36" s="259" t="str">
        <f>IFERROR(INDEX(BA!$R$4:$R$952,MATCH($O$30,BA!$J$4:$J$952,0)),"")</f>
        <v/>
      </c>
      <c r="P36" s="260"/>
      <c r="Q36" s="261"/>
      <c r="R36" s="209"/>
      <c r="S36" s="259" t="str">
        <f>IFERROR(INDEX(BA!$R$4:$R$952,MATCH($S$30,BA!$J$4:$J$952,0)),"")</f>
        <v/>
      </c>
      <c r="T36" s="260"/>
      <c r="U36" s="261"/>
      <c r="V36" s="209"/>
      <c r="W36" s="259" t="str">
        <f>IFERROR(INDEX(BA!$R$4:$R$952,MATCH($W$30,BA!$J$4:$J$952,0)),"")</f>
        <v/>
      </c>
      <c r="X36" s="260"/>
      <c r="Y36" s="261"/>
      <c r="Z36" s="209"/>
      <c r="AA36" s="259" t="str">
        <f>IFERROR(INDEX(BA!$R$4:$R$952,MATCH($AA$30,BA!$J$4:$J$952,0)),"")</f>
        <v/>
      </c>
      <c r="AB36" s="260"/>
      <c r="AC36" s="261"/>
      <c r="AD36" s="209"/>
      <c r="AE36" s="259" t="str">
        <f>IFERROR(INDEX(BA!$R$4:$R$952,MATCH($AE$30,BA!$J$4:$J$952,0)),"")</f>
        <v/>
      </c>
      <c r="AF36" s="260"/>
      <c r="AG36" s="261"/>
      <c r="AH36" s="209"/>
      <c r="AI36" s="259" t="str">
        <f>IFERROR(INDEX(BA!$R$4:$R$952,MATCH($AI$30,BA!$J$4:$J$952,0)),"")</f>
        <v/>
      </c>
      <c r="AJ36" s="260"/>
      <c r="AK36" s="261"/>
      <c r="AL36" s="209"/>
      <c r="AM36" s="259" t="str">
        <f>IFERROR(INDEX(BA!$R$4:$R$952,MATCH($AM$30,BA!$J$4:$J$952,0)),"")</f>
        <v/>
      </c>
      <c r="AN36" s="260"/>
      <c r="AO36" s="261"/>
      <c r="AP36" s="167"/>
      <c r="AQ36" s="167"/>
      <c r="AR36" s="167"/>
      <c r="AS36" s="167"/>
      <c r="AT36" s="167"/>
      <c r="AU36" s="167"/>
      <c r="AV36" s="167"/>
      <c r="AW36" s="167"/>
      <c r="AX36" s="167"/>
    </row>
    <row r="37" spans="1:50" ht="15" customHeight="1">
      <c r="A37" s="161"/>
      <c r="B37" s="212" t="s">
        <v>56</v>
      </c>
      <c r="C37" s="268" t="str">
        <f>IFERROR(INDEX(BA!$S$4:$S$952,MATCH(C30,BA!$J$4:$J$952,0)),"")</f>
        <v/>
      </c>
      <c r="D37" s="269"/>
      <c r="E37" s="270"/>
      <c r="F37" s="167"/>
      <c r="G37" s="268" t="str">
        <f>IFERROR(INDEX(BA!$S$4:$S$952,MATCH(G30,BA!$J$4:$J$952,0)),"")</f>
        <v/>
      </c>
      <c r="H37" s="269"/>
      <c r="I37" s="270"/>
      <c r="J37" s="209"/>
      <c r="K37" s="268" t="str">
        <f>IFERROR(INDEX(BA!$S$4:$S$952,MATCH(K30,BA!$J$4:$J$952,0)),"")</f>
        <v/>
      </c>
      <c r="L37" s="269"/>
      <c r="M37" s="270"/>
      <c r="N37" s="209"/>
      <c r="O37" s="268" t="str">
        <f>IFERROR(INDEX(BA!$S$4:$S$952,MATCH(O30,BA!$J$4:$J$952,0)),"")</f>
        <v/>
      </c>
      <c r="P37" s="269"/>
      <c r="Q37" s="270"/>
      <c r="R37" s="209"/>
      <c r="S37" s="268" t="str">
        <f>IFERROR(INDEX(BA!$S$4:$S$952,MATCH(S30,BA!$J$4:$J$952,0)),"")</f>
        <v/>
      </c>
      <c r="T37" s="269"/>
      <c r="U37" s="270"/>
      <c r="V37" s="209"/>
      <c r="W37" s="268" t="str">
        <f>IFERROR(INDEX(BA!$S$4:$S$952,MATCH(W30,BA!$J$4:$J$952,0)),"")</f>
        <v/>
      </c>
      <c r="X37" s="269"/>
      <c r="Y37" s="270"/>
      <c r="Z37" s="209"/>
      <c r="AA37" s="268" t="str">
        <f>IFERROR(INDEX(BA!$S$4:$S$952,MATCH(AA30,BA!$J$4:$J$952,0)),"")</f>
        <v/>
      </c>
      <c r="AB37" s="269"/>
      <c r="AC37" s="270"/>
      <c r="AD37" s="209"/>
      <c r="AE37" s="268" t="str">
        <f>IFERROR(INDEX(BA!$S$4:$S$952,MATCH(AE30,BA!$J$4:$J$952,0)),"")</f>
        <v/>
      </c>
      <c r="AF37" s="269"/>
      <c r="AG37" s="270"/>
      <c r="AH37" s="209"/>
      <c r="AI37" s="268" t="str">
        <f>IFERROR(INDEX(BA!$S$4:$S$952,MATCH(AI30,BA!$J$4:$J$952,0)),"")</f>
        <v/>
      </c>
      <c r="AJ37" s="269"/>
      <c r="AK37" s="270"/>
      <c r="AL37" s="209"/>
      <c r="AM37" s="268" t="str">
        <f>IFERROR(INDEX(BA!$S$4:$S$952,MATCH(AM30,BA!$J$4:$J$952,0)),"")</f>
        <v/>
      </c>
      <c r="AN37" s="269"/>
      <c r="AO37" s="270"/>
      <c r="AP37" s="167"/>
      <c r="AQ37" s="167"/>
      <c r="AR37" s="167"/>
      <c r="AS37" s="167"/>
      <c r="AT37" s="167"/>
      <c r="AU37" s="167"/>
      <c r="AV37" s="167"/>
      <c r="AW37" s="167"/>
      <c r="AX37" s="167"/>
    </row>
    <row r="38" spans="1:50" ht="15" customHeight="1">
      <c r="A38" s="161"/>
      <c r="B38" s="212" t="s">
        <v>57</v>
      </c>
      <c r="C38" s="268" t="str">
        <f>IFERROR(INDEX(BA!$T$4:$T$952,MATCH(C30,BA!$J$4:$J$952,0)),"")</f>
        <v/>
      </c>
      <c r="D38" s="269"/>
      <c r="E38" s="270"/>
      <c r="F38" s="167"/>
      <c r="G38" s="268" t="str">
        <f>IFERROR(INDEX(BA!$T$4:$T$952,MATCH(G30,BA!$J$4:$J$952,0)),"")</f>
        <v/>
      </c>
      <c r="H38" s="269"/>
      <c r="I38" s="270"/>
      <c r="J38" s="209"/>
      <c r="K38" s="268" t="str">
        <f>IFERROR(INDEX(BA!$T$4:$T$952,MATCH(K30,BA!$J$4:$J$952,0)),"")</f>
        <v/>
      </c>
      <c r="L38" s="269"/>
      <c r="M38" s="270"/>
      <c r="N38" s="209"/>
      <c r="O38" s="268" t="str">
        <f>IFERROR(INDEX(BA!$T$4:$T$952,MATCH(O30,BA!$J$4:$J$952,0)),"")</f>
        <v/>
      </c>
      <c r="P38" s="269"/>
      <c r="Q38" s="270"/>
      <c r="R38" s="209"/>
      <c r="S38" s="268" t="str">
        <f>IFERROR(INDEX(BA!$T$4:$T$952,MATCH(S30,BA!$J$4:$J$952,0)),"")</f>
        <v/>
      </c>
      <c r="T38" s="269"/>
      <c r="U38" s="270"/>
      <c r="V38" s="209"/>
      <c r="W38" s="268" t="str">
        <f>IFERROR(INDEX(BA!$T$4:$T$952,MATCH(W30,BA!$J$4:$J$952,0)),"")</f>
        <v/>
      </c>
      <c r="X38" s="269"/>
      <c r="Y38" s="270"/>
      <c r="Z38" s="209"/>
      <c r="AA38" s="268" t="str">
        <f>IFERROR(INDEX(BA!$T$4:$T$952,MATCH(AA30,BA!$J$4:$J$952,0)),"")</f>
        <v/>
      </c>
      <c r="AB38" s="269"/>
      <c r="AC38" s="270"/>
      <c r="AD38" s="209"/>
      <c r="AE38" s="268" t="str">
        <f>IFERROR(INDEX(BA!$T$4:$T$952,MATCH(AE30,BA!$J$4:$J$952,0)),"")</f>
        <v/>
      </c>
      <c r="AF38" s="269"/>
      <c r="AG38" s="270"/>
      <c r="AH38" s="209"/>
      <c r="AI38" s="268" t="str">
        <f>IFERROR(INDEX(BA!$T$4:$T$952,MATCH(AI30,BA!$J$4:$J$952,0)),"")</f>
        <v/>
      </c>
      <c r="AJ38" s="269"/>
      <c r="AK38" s="270"/>
      <c r="AL38" s="209"/>
      <c r="AM38" s="268" t="str">
        <f>IFERROR(INDEX(BA!$T$4:$T$952,MATCH(AM30,BA!$J$4:$J$952,0)),"")</f>
        <v/>
      </c>
      <c r="AN38" s="269"/>
      <c r="AO38" s="270"/>
      <c r="AP38" s="167"/>
      <c r="AQ38" s="167"/>
      <c r="AR38" s="167"/>
      <c r="AS38" s="167"/>
      <c r="AT38" s="167"/>
      <c r="AU38" s="167"/>
      <c r="AV38" s="167"/>
      <c r="AW38" s="167"/>
      <c r="AX38" s="167"/>
    </row>
    <row r="39" spans="1:50" ht="15" customHeight="1">
      <c r="A39" s="161"/>
      <c r="B39" s="212" t="s">
        <v>58</v>
      </c>
      <c r="C39" s="268" t="str">
        <f>IFERROR(INDEX(BA!$U$4:$U$952,MATCH(C30,BA!$J$4:$J$952,0)),"")</f>
        <v/>
      </c>
      <c r="D39" s="269"/>
      <c r="E39" s="270"/>
      <c r="F39" s="167"/>
      <c r="G39" s="268" t="str">
        <f>IFERROR(INDEX(BA!$U$4:$U$952,MATCH(G30,BA!$J$4:$J$952,0)),"")</f>
        <v/>
      </c>
      <c r="H39" s="269"/>
      <c r="I39" s="270"/>
      <c r="J39" s="209"/>
      <c r="K39" s="268" t="str">
        <f>IFERROR(INDEX(BA!$U$4:$U$952,MATCH(K30,BA!$J$4:$J$952,0)),"")</f>
        <v/>
      </c>
      <c r="L39" s="269"/>
      <c r="M39" s="270"/>
      <c r="N39" s="209"/>
      <c r="O39" s="268" t="str">
        <f>IFERROR(INDEX(BA!$U$4:$U$952,MATCH(O30,BA!$J$4:$J$952,0)),"")</f>
        <v/>
      </c>
      <c r="P39" s="269"/>
      <c r="Q39" s="270"/>
      <c r="R39" s="209"/>
      <c r="S39" s="268" t="str">
        <f>IFERROR(INDEX(BA!$U$4:$U$952,MATCH(S30,BA!$J$4:$J$952,0)),"")</f>
        <v/>
      </c>
      <c r="T39" s="269"/>
      <c r="U39" s="270"/>
      <c r="V39" s="209"/>
      <c r="W39" s="268" t="str">
        <f>IFERROR(INDEX(BA!$U$4:$U$952,MATCH(W30,BA!$J$4:$J$952,0)),"")</f>
        <v/>
      </c>
      <c r="X39" s="269"/>
      <c r="Y39" s="270"/>
      <c r="Z39" s="209"/>
      <c r="AA39" s="268" t="str">
        <f>IFERROR(INDEX(BA!$U$4:$U$952,MATCH(AA30,BA!$J$4:$J$952,0)),"")</f>
        <v/>
      </c>
      <c r="AB39" s="269"/>
      <c r="AC39" s="270"/>
      <c r="AD39" s="209"/>
      <c r="AE39" s="268" t="str">
        <f>IFERROR(INDEX(BA!$U$4:$U$952,MATCH(AE30,BA!$J$4:$J$952,0)),"")</f>
        <v/>
      </c>
      <c r="AF39" s="269"/>
      <c r="AG39" s="270"/>
      <c r="AH39" s="209"/>
      <c r="AI39" s="268" t="str">
        <f>IFERROR(INDEX(BA!$U$4:$U$952,MATCH(AI30,BA!$J$4:$J$952,0)),"")</f>
        <v/>
      </c>
      <c r="AJ39" s="269"/>
      <c r="AK39" s="270"/>
      <c r="AL39" s="209"/>
      <c r="AM39" s="268" t="str">
        <f>IFERROR(INDEX(BA!$U$4:$U$952,MATCH(AM30,BA!$J$4:$J$952,0)),"")</f>
        <v/>
      </c>
      <c r="AN39" s="269"/>
      <c r="AO39" s="270"/>
      <c r="AP39" s="167"/>
      <c r="AQ39" s="167"/>
      <c r="AR39" s="167"/>
      <c r="AS39" s="167"/>
      <c r="AT39" s="167"/>
      <c r="AU39" s="167"/>
      <c r="AV39" s="167"/>
      <c r="AW39" s="167"/>
      <c r="AX39" s="167"/>
    </row>
    <row r="40" spans="1:50" ht="15" customHeight="1">
      <c r="A40" s="161"/>
      <c r="B40" s="212" t="s">
        <v>59</v>
      </c>
      <c r="C40" s="268" t="str">
        <f>IFERROR(INDEX(BA!$V$4:$V$952,MATCH(C30,BA!$J$4:$J$952,0)),"")</f>
        <v/>
      </c>
      <c r="D40" s="269"/>
      <c r="E40" s="270"/>
      <c r="F40" s="167"/>
      <c r="G40" s="268" t="str">
        <f>IFERROR(INDEX(BA!$V$4:$V$952,MATCH(G30,BA!$J$4:$J$952,0)),"")</f>
        <v/>
      </c>
      <c r="H40" s="269"/>
      <c r="I40" s="270"/>
      <c r="J40" s="209"/>
      <c r="K40" s="268" t="str">
        <f>IFERROR(INDEX(BA!$V$4:$V$952,MATCH(K30,BA!$J$4:$J$952,0)),"")</f>
        <v/>
      </c>
      <c r="L40" s="269"/>
      <c r="M40" s="270"/>
      <c r="N40" s="209"/>
      <c r="O40" s="268" t="str">
        <f>IFERROR(INDEX(BA!$V$4:$V$952,MATCH(O30,BA!$J$4:$J$952,0)),"")</f>
        <v/>
      </c>
      <c r="P40" s="269"/>
      <c r="Q40" s="270"/>
      <c r="R40" s="209"/>
      <c r="S40" s="268" t="str">
        <f>IFERROR(INDEX(BA!$V$4:$V$952,MATCH(S30,BA!$J$4:$J$952,0)),"")</f>
        <v/>
      </c>
      <c r="T40" s="269"/>
      <c r="U40" s="270"/>
      <c r="V40" s="209"/>
      <c r="W40" s="268" t="str">
        <f>IFERROR(INDEX(BA!$V$4:$V$952,MATCH(W30,BA!$J$4:$J$952,0)),"")</f>
        <v/>
      </c>
      <c r="X40" s="269"/>
      <c r="Y40" s="270"/>
      <c r="Z40" s="209"/>
      <c r="AA40" s="268" t="str">
        <f>IFERROR(INDEX(BA!$V$4:$V$952,MATCH(AA30,BA!$J$4:$J$952,0)),"")</f>
        <v/>
      </c>
      <c r="AB40" s="269"/>
      <c r="AC40" s="270"/>
      <c r="AD40" s="209"/>
      <c r="AE40" s="268" t="str">
        <f>IFERROR(INDEX(BA!$V$4:$V$952,MATCH(AE30,BA!$J$4:$J$952,0)),"")</f>
        <v/>
      </c>
      <c r="AF40" s="269"/>
      <c r="AG40" s="270"/>
      <c r="AH40" s="209"/>
      <c r="AI40" s="268" t="str">
        <f>IFERROR(INDEX(BA!$V$4:$V$952,MATCH(AI30,BA!$J$4:$J$952,0)),"")</f>
        <v/>
      </c>
      <c r="AJ40" s="269"/>
      <c r="AK40" s="270"/>
      <c r="AL40" s="209"/>
      <c r="AM40" s="268" t="str">
        <f>IFERROR(INDEX(BA!$V$4:$V$952,MATCH(AM30,BA!$J$4:$J$952,0)),"")</f>
        <v/>
      </c>
      <c r="AN40" s="269"/>
      <c r="AO40" s="270"/>
      <c r="AP40" s="167"/>
      <c r="AQ40" s="167"/>
      <c r="AR40" s="167"/>
      <c r="AS40" s="167"/>
      <c r="AT40" s="167"/>
      <c r="AU40" s="167"/>
      <c r="AV40" s="167"/>
      <c r="AW40" s="167"/>
      <c r="AX40" s="167"/>
    </row>
    <row r="41" spans="1:50" ht="15" customHeight="1">
      <c r="A41" s="161"/>
      <c r="B41" s="212" t="s">
        <v>60</v>
      </c>
      <c r="C41" s="268" t="str">
        <f>IFERROR(INDEX(BA!$X$4:$X$952,MATCH(C30,BA!$J$4:$J$952,0 )),"")</f>
        <v/>
      </c>
      <c r="D41" s="269"/>
      <c r="E41" s="270"/>
      <c r="F41" s="167"/>
      <c r="G41" s="268" t="str">
        <f>IFERROR(INDEX(BA!$X$4:$X$952,MATCH(G30,BA!$J$4:$J$952,0 )),"")</f>
        <v/>
      </c>
      <c r="H41" s="269"/>
      <c r="I41" s="270"/>
      <c r="J41" s="209"/>
      <c r="K41" s="268" t="str">
        <f>IFERROR(INDEX(BA!$X$4:$X$952,MATCH(K30,BA!$J$4:$J$952,0 )),"")</f>
        <v/>
      </c>
      <c r="L41" s="269"/>
      <c r="M41" s="270"/>
      <c r="N41" s="209"/>
      <c r="O41" s="268" t="str">
        <f>IFERROR(INDEX(BA!$X$4:$X$952,MATCH(O30,BA!$J$4:$J$952,0 )),"")</f>
        <v/>
      </c>
      <c r="P41" s="269"/>
      <c r="Q41" s="270"/>
      <c r="R41" s="209"/>
      <c r="S41" s="268" t="str">
        <f>IFERROR(INDEX(BA!$X$4:$X$952,MATCH(S30,BA!$J$4:$J$952,0 )),"")</f>
        <v/>
      </c>
      <c r="T41" s="269"/>
      <c r="U41" s="270"/>
      <c r="V41" s="209"/>
      <c r="W41" s="268" t="str">
        <f>IFERROR(INDEX(BA!$X$4:$X$952,MATCH(W30,BA!$J$4:$J$952,0 )),"")</f>
        <v/>
      </c>
      <c r="X41" s="269"/>
      <c r="Y41" s="270"/>
      <c r="Z41" s="209"/>
      <c r="AA41" s="268" t="str">
        <f>IFERROR(INDEX(BA!$X$4:$X$952,MATCH(AA30,BA!$J$4:$J$952,0 )),"")</f>
        <v/>
      </c>
      <c r="AB41" s="269"/>
      <c r="AC41" s="270"/>
      <c r="AD41" s="209"/>
      <c r="AE41" s="268" t="str">
        <f>IFERROR(INDEX(BA!$X$4:$X$952,MATCH(AE30,BA!$J$4:$J$952,0 )),"")</f>
        <v/>
      </c>
      <c r="AF41" s="269"/>
      <c r="AG41" s="270"/>
      <c r="AH41" s="209"/>
      <c r="AI41" s="268" t="str">
        <f>IFERROR(INDEX(BA!$X$4:$X$952,MATCH(AI30,BA!$J$4:$J$952,0 )),"")</f>
        <v/>
      </c>
      <c r="AJ41" s="269"/>
      <c r="AK41" s="270"/>
      <c r="AL41" s="209"/>
      <c r="AM41" s="268" t="str">
        <f>IFERROR(INDEX(BA!$X$4:$X$952,MATCH(AM30,BA!$J$4:$J$952,0 )),"")</f>
        <v/>
      </c>
      <c r="AN41" s="269"/>
      <c r="AO41" s="270"/>
      <c r="AP41" s="167"/>
      <c r="AQ41" s="167"/>
      <c r="AR41" s="167"/>
      <c r="AS41" s="167"/>
      <c r="AT41" s="167"/>
      <c r="AU41" s="167"/>
      <c r="AV41" s="167"/>
      <c r="AW41" s="167"/>
      <c r="AX41" s="167"/>
    </row>
    <row r="42" spans="1:50" ht="28.5" customHeight="1">
      <c r="A42" s="161"/>
      <c r="B42" s="212" t="s">
        <v>61</v>
      </c>
      <c r="C42" s="268" t="str">
        <f>IFERROR(INDEX(BA!$Y$4:$Y$952,MATCH(C30,BA!$J$4:$J$952,0 )),"NA")</f>
        <v>NA</v>
      </c>
      <c r="D42" s="269"/>
      <c r="E42" s="270"/>
      <c r="F42" s="167"/>
      <c r="G42" s="268" t="str">
        <f>IFERROR(INDEX(BA!$Y$4:$Y$952,MATCH(G30,BA!$J$4:$J$952,0)),"")</f>
        <v/>
      </c>
      <c r="H42" s="269"/>
      <c r="I42" s="270"/>
      <c r="J42" s="209"/>
      <c r="K42" s="268" t="str">
        <f>IFERROR(INDEX(BA!$Y$4:$Y$952,MATCH(K30,BA!$J$4:$J$952,0 )),"")</f>
        <v/>
      </c>
      <c r="L42" s="269"/>
      <c r="M42" s="270"/>
      <c r="N42" s="209"/>
      <c r="O42" s="268" t="str">
        <f>IFERROR(INDEX(BA!$Y$4:$Y$952,MATCH(O30,BA!$J$4:$J$952,0 )),"")</f>
        <v/>
      </c>
      <c r="P42" s="269"/>
      <c r="Q42" s="270"/>
      <c r="R42" s="209"/>
      <c r="S42" s="268" t="str">
        <f>IFERROR(INDEX(BA!$Y$4:$Y$952,MATCH(S30,BA!$J$4:$J$952,0 )),"")</f>
        <v/>
      </c>
      <c r="T42" s="269"/>
      <c r="U42" s="270"/>
      <c r="V42" s="209"/>
      <c r="W42" s="268" t="str">
        <f>IFERROR(INDEX(BA!$Y$4:$Y$952,MATCH(W30,BA!$J$4:$J$952,0 )),"")</f>
        <v/>
      </c>
      <c r="X42" s="269"/>
      <c r="Y42" s="270"/>
      <c r="Z42" s="209"/>
      <c r="AA42" s="268" t="str">
        <f>IFERROR(INDEX(BA!$Y$4:$Y$952,MATCH(AA30,BA!$J$4:$J$952,0 )),"")</f>
        <v/>
      </c>
      <c r="AB42" s="269"/>
      <c r="AC42" s="270"/>
      <c r="AD42" s="209"/>
      <c r="AE42" s="268" t="str">
        <f>IFERROR(INDEX(BA!$Y$4:$Y$952,MATCH(AE30,BA!$J$4:$J$952,0 )),"")</f>
        <v/>
      </c>
      <c r="AF42" s="269"/>
      <c r="AG42" s="270"/>
      <c r="AH42" s="209"/>
      <c r="AI42" s="268" t="str">
        <f>IFERROR(INDEX(BA!$Y$4:$Y$952,MATCH(AI30,BA!$J$4:$J$952,0 )),"")</f>
        <v/>
      </c>
      <c r="AJ42" s="269"/>
      <c r="AK42" s="270"/>
      <c r="AL42" s="209"/>
      <c r="AM42" s="268" t="str">
        <f>IFERROR(INDEX(BA!$Y$4:$Y$952,MATCH(AM30,BA!$J$4:$J$952,0 )),"")</f>
        <v/>
      </c>
      <c r="AN42" s="269"/>
      <c r="AO42" s="270"/>
      <c r="AP42" s="167"/>
      <c r="AQ42" s="167"/>
      <c r="AR42" s="167"/>
      <c r="AS42" s="167"/>
      <c r="AT42" s="167"/>
      <c r="AU42" s="167"/>
      <c r="AV42" s="167"/>
      <c r="AW42" s="167"/>
      <c r="AX42" s="167"/>
    </row>
    <row r="43" spans="1:50" ht="15" customHeight="1">
      <c r="A43" s="161"/>
      <c r="B43" s="184"/>
      <c r="C43" s="271"/>
      <c r="D43" s="272"/>
      <c r="E43" s="273"/>
      <c r="G43" s="274"/>
      <c r="H43" s="275"/>
      <c r="I43" s="276"/>
      <c r="K43" s="271"/>
      <c r="L43" s="272"/>
      <c r="M43" s="273"/>
      <c r="O43" s="271"/>
      <c r="P43" s="272"/>
      <c r="Q43" s="273"/>
      <c r="S43" s="271"/>
      <c r="T43" s="272"/>
      <c r="U43" s="273"/>
      <c r="W43" s="271"/>
      <c r="X43" s="272"/>
      <c r="Y43" s="273"/>
      <c r="AA43" s="271"/>
      <c r="AB43" s="272"/>
      <c r="AC43" s="273"/>
      <c r="AE43" s="271"/>
      <c r="AF43" s="272"/>
      <c r="AG43" s="273"/>
      <c r="AI43" s="271"/>
      <c r="AJ43" s="272"/>
      <c r="AK43" s="273"/>
      <c r="AM43" s="271"/>
      <c r="AN43" s="272"/>
      <c r="AO43" s="273"/>
    </row>
    <row r="44" spans="1:50" ht="15" customHeight="1">
      <c r="A44" s="161"/>
      <c r="B44" s="184"/>
      <c r="C44" s="274"/>
      <c r="D44" s="275"/>
      <c r="E44" s="276"/>
      <c r="G44" s="274"/>
      <c r="H44" s="275"/>
      <c r="I44" s="276"/>
      <c r="K44" s="271"/>
      <c r="L44" s="272"/>
      <c r="M44" s="273"/>
      <c r="O44" s="271"/>
      <c r="P44" s="272"/>
      <c r="Q44" s="273"/>
      <c r="S44" s="271"/>
      <c r="T44" s="272"/>
      <c r="U44" s="273"/>
      <c r="W44" s="271"/>
      <c r="X44" s="272"/>
      <c r="Y44" s="273"/>
      <c r="AA44" s="271"/>
      <c r="AB44" s="272"/>
      <c r="AC44" s="273"/>
      <c r="AE44" s="271"/>
      <c r="AF44" s="272"/>
      <c r="AG44" s="273"/>
      <c r="AI44" s="271"/>
      <c r="AJ44" s="272"/>
      <c r="AK44" s="273"/>
      <c r="AM44" s="271"/>
      <c r="AN44" s="272"/>
      <c r="AO44" s="273"/>
    </row>
    <row r="45" spans="1:50" ht="15" customHeight="1">
      <c r="A45" s="161"/>
      <c r="B45" s="184"/>
      <c r="C45" s="274"/>
      <c r="D45" s="275"/>
      <c r="E45" s="276"/>
      <c r="G45" s="274"/>
      <c r="H45" s="275"/>
      <c r="I45" s="276"/>
      <c r="K45" s="271"/>
      <c r="L45" s="272"/>
      <c r="M45" s="273"/>
      <c r="O45" s="271"/>
      <c r="P45" s="272"/>
      <c r="Q45" s="273"/>
      <c r="S45" s="271"/>
      <c r="T45" s="272"/>
      <c r="U45" s="273"/>
      <c r="W45" s="271"/>
      <c r="X45" s="272"/>
      <c r="Y45" s="273"/>
      <c r="AA45" s="271"/>
      <c r="AB45" s="272"/>
      <c r="AC45" s="273"/>
      <c r="AE45" s="271"/>
      <c r="AF45" s="272"/>
      <c r="AG45" s="273"/>
      <c r="AI45" s="271"/>
      <c r="AJ45" s="272"/>
      <c r="AK45" s="273"/>
      <c r="AM45" s="271"/>
      <c r="AN45" s="272"/>
      <c r="AO45" s="273"/>
    </row>
    <row r="46" spans="1:50" ht="15" customHeight="1">
      <c r="A46" s="161"/>
      <c r="B46" s="184"/>
      <c r="C46" s="274"/>
      <c r="D46" s="275"/>
      <c r="E46" s="276"/>
      <c r="G46" s="274"/>
      <c r="H46" s="275"/>
      <c r="I46" s="276"/>
      <c r="K46" s="271"/>
      <c r="L46" s="272"/>
      <c r="M46" s="273"/>
      <c r="O46" s="271"/>
      <c r="P46" s="272"/>
      <c r="Q46" s="273"/>
      <c r="S46" s="271"/>
      <c r="T46" s="272"/>
      <c r="U46" s="273"/>
      <c r="W46" s="271"/>
      <c r="X46" s="272"/>
      <c r="Y46" s="273"/>
      <c r="AA46" s="271"/>
      <c r="AB46" s="272"/>
      <c r="AC46" s="273"/>
      <c r="AE46" s="271"/>
      <c r="AF46" s="272"/>
      <c r="AG46" s="273"/>
      <c r="AI46" s="271"/>
      <c r="AJ46" s="272"/>
      <c r="AK46" s="273"/>
      <c r="AM46" s="271"/>
      <c r="AN46" s="272"/>
      <c r="AO46" s="273"/>
    </row>
    <row r="47" spans="1:50" ht="15" customHeight="1">
      <c r="A47" s="161"/>
      <c r="B47" s="184"/>
      <c r="C47" s="280"/>
      <c r="D47" s="281"/>
      <c r="E47" s="282"/>
      <c r="G47" s="280"/>
      <c r="H47" s="281"/>
      <c r="I47" s="282"/>
      <c r="K47" s="271"/>
      <c r="L47" s="272"/>
      <c r="M47" s="273"/>
      <c r="O47" s="271"/>
      <c r="P47" s="272"/>
      <c r="Q47" s="273"/>
      <c r="S47" s="271"/>
      <c r="T47" s="272"/>
      <c r="U47" s="273"/>
      <c r="W47" s="271"/>
      <c r="X47" s="272"/>
      <c r="Y47" s="273"/>
      <c r="AA47" s="271"/>
      <c r="AB47" s="272"/>
      <c r="AC47" s="273"/>
      <c r="AE47" s="271"/>
      <c r="AF47" s="272"/>
      <c r="AG47" s="273"/>
      <c r="AI47" s="271"/>
      <c r="AJ47" s="272"/>
      <c r="AK47" s="273"/>
      <c r="AM47" s="271"/>
      <c r="AN47" s="272"/>
      <c r="AO47" s="273"/>
    </row>
    <row r="48" spans="1:50" ht="15" customHeight="1">
      <c r="A48" s="161"/>
      <c r="B48" s="184"/>
      <c r="C48" s="277"/>
      <c r="D48" s="278"/>
      <c r="E48" s="279"/>
      <c r="G48" s="277"/>
      <c r="H48" s="278"/>
      <c r="I48" s="279"/>
      <c r="K48" s="271"/>
      <c r="L48" s="272"/>
      <c r="M48" s="273"/>
      <c r="O48" s="271"/>
      <c r="P48" s="272"/>
      <c r="Q48" s="273"/>
      <c r="S48" s="271"/>
      <c r="T48" s="272"/>
      <c r="U48" s="273"/>
      <c r="W48" s="271"/>
      <c r="X48" s="272"/>
      <c r="Y48" s="273"/>
      <c r="AA48" s="271"/>
      <c r="AB48" s="272"/>
      <c r="AC48" s="273"/>
      <c r="AE48" s="271"/>
      <c r="AF48" s="272"/>
      <c r="AG48" s="273"/>
      <c r="AI48" s="271"/>
      <c r="AJ48" s="272"/>
      <c r="AK48" s="273"/>
      <c r="AM48" s="271"/>
      <c r="AN48" s="272"/>
      <c r="AO48" s="273"/>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c r="A50" s="289" t="s">
        <v>64</v>
      </c>
      <c r="B50" s="213" t="s">
        <v>65</v>
      </c>
      <c r="C50" s="285" t="str" cm="1">
        <f t="array" ref="C50">IFERROR(_xlfn.IFS(B26&lt;&gt;"",C26,B27&lt;&gt;"",C27),"")</f>
        <v>Amount of GHGs emissions avoided or sequestered</v>
      </c>
      <c r="D50" s="286"/>
      <c r="E50" s="287"/>
      <c r="F50" s="214"/>
      <c r="G50" s="285" t="str" cm="1">
        <f t="array" aca="1" ref="G50" ca="1">IFERROR(_xlfn.IFS(F26&lt;&gt;"",G26,F27&lt;&gt;"",G27),"")</f>
        <v/>
      </c>
      <c r="H50" s="286"/>
      <c r="I50" s="287"/>
      <c r="J50" s="215"/>
      <c r="K50" s="285" cm="1">
        <f t="array" ref="K50">IFERROR(_xlfn.IFS(J26&lt;&gt;"",K26,J27&lt;&gt;"",K27),"")</f>
        <v>0</v>
      </c>
      <c r="L50" s="286"/>
      <c r="M50" s="287"/>
      <c r="N50" s="215"/>
      <c r="O50" s="285" cm="1">
        <f t="array" ref="O50">IFERROR(_xlfn.IFS(N26&lt;&gt;"",O26,N27&lt;&gt;"",O27),"")</f>
        <v>0</v>
      </c>
      <c r="P50" s="286"/>
      <c r="Q50" s="287"/>
      <c r="R50" s="215"/>
      <c r="S50" s="285" cm="1">
        <f t="array" ref="S50">IFERROR(_xlfn.IFS(R26&lt;&gt;"",S26,R27&lt;&gt;"",S27),"")</f>
        <v>0</v>
      </c>
      <c r="T50" s="286"/>
      <c r="U50" s="287"/>
      <c r="V50" s="215"/>
      <c r="W50" s="285" cm="1">
        <f t="array" ref="W50">IFERROR(_xlfn.IFS(V26&lt;&gt;"",W26,V27&lt;&gt;"",W27),"")</f>
        <v>0</v>
      </c>
      <c r="X50" s="286"/>
      <c r="Y50" s="287"/>
      <c r="Z50" s="215"/>
      <c r="AA50" s="285" cm="1">
        <f t="array" ref="AA50">IFERROR(_xlfn.IFS(Z26&lt;&gt;"",AA26,Z27&lt;&gt;"",AA27),"")</f>
        <v>0</v>
      </c>
      <c r="AB50" s="286"/>
      <c r="AC50" s="287"/>
      <c r="AD50" s="215"/>
      <c r="AE50" s="285" cm="1">
        <f t="array" ref="AE50">IFERROR(_xlfn.IFS(AD26&lt;&gt;"",AE26,AD27&lt;&gt;"",AE27),"")</f>
        <v>0</v>
      </c>
      <c r="AF50" s="286"/>
      <c r="AG50" s="287"/>
      <c r="AH50" s="215"/>
      <c r="AI50" s="285" cm="1">
        <f t="array" ref="AI50">IFERROR(_xlfn.IFS(AH26&lt;&gt;"",AI26,AH27&lt;&gt;"",AI27),"")</f>
        <v>0</v>
      </c>
      <c r="AJ50" s="286"/>
      <c r="AK50" s="287"/>
      <c r="AL50" s="215"/>
      <c r="AM50" s="285" cm="1">
        <f t="array" ref="AM50">IFERROR(_xlfn.IFS(AL26&lt;&gt;"",AM26,AL27&lt;&gt;"",AM27),"")</f>
        <v>0</v>
      </c>
      <c r="AN50" s="286"/>
      <c r="AO50" s="287"/>
      <c r="AP50" s="167"/>
      <c r="AQ50" s="167"/>
      <c r="AR50" s="167"/>
      <c r="AS50" s="167"/>
      <c r="AT50" s="167"/>
      <c r="AU50" s="167"/>
      <c r="AV50" s="167"/>
      <c r="AW50" s="167"/>
      <c r="AX50" s="167"/>
      <c r="AY50" s="167"/>
      <c r="AZ50" s="167"/>
      <c r="BA50" s="167"/>
      <c r="BB50" s="167"/>
      <c r="BC50" s="167"/>
      <c r="BD50" s="209"/>
    </row>
    <row r="51" spans="1:56">
      <c r="A51" s="289"/>
      <c r="B51" s="212" t="s">
        <v>56</v>
      </c>
      <c r="C51" s="283" t="s">
        <v>66</v>
      </c>
      <c r="D51" s="284"/>
      <c r="E51" s="284"/>
      <c r="F51" s="214"/>
      <c r="G51" s="283" t="s">
        <v>66</v>
      </c>
      <c r="H51" s="284"/>
      <c r="I51" s="284"/>
      <c r="J51" s="215"/>
      <c r="K51" s="283" t="s">
        <v>66</v>
      </c>
      <c r="L51" s="284"/>
      <c r="M51" s="284"/>
      <c r="N51" s="215"/>
      <c r="O51" s="283" t="s">
        <v>66</v>
      </c>
      <c r="P51" s="284"/>
      <c r="Q51" s="284"/>
      <c r="R51" s="215"/>
      <c r="S51" s="283" t="s">
        <v>66</v>
      </c>
      <c r="T51" s="284"/>
      <c r="U51" s="284"/>
      <c r="V51" s="215"/>
      <c r="W51" s="283" t="s">
        <v>66</v>
      </c>
      <c r="X51" s="284"/>
      <c r="Y51" s="284"/>
      <c r="Z51" s="215"/>
      <c r="AA51" s="283" t="s">
        <v>66</v>
      </c>
      <c r="AB51" s="284"/>
      <c r="AC51" s="284"/>
      <c r="AD51" s="215"/>
      <c r="AE51" s="283" t="s">
        <v>66</v>
      </c>
      <c r="AF51" s="284"/>
      <c r="AG51" s="284"/>
      <c r="AH51" s="215"/>
      <c r="AI51" s="283" t="s">
        <v>66</v>
      </c>
      <c r="AJ51" s="284"/>
      <c r="AK51" s="284"/>
      <c r="AL51" s="215"/>
      <c r="AM51" s="283" t="s">
        <v>66</v>
      </c>
      <c r="AN51" s="284"/>
      <c r="AO51" s="284"/>
      <c r="AP51" s="167"/>
      <c r="AQ51" s="167"/>
      <c r="AR51" s="167"/>
      <c r="AS51" s="167"/>
      <c r="AT51" s="167"/>
      <c r="AU51" s="167"/>
      <c r="AV51" s="167"/>
      <c r="AW51" s="167"/>
      <c r="AX51" s="167"/>
      <c r="AY51" s="167"/>
      <c r="AZ51" s="167"/>
      <c r="BA51" s="167"/>
      <c r="BB51" s="167"/>
      <c r="BC51" s="167"/>
      <c r="BD51" s="209"/>
    </row>
    <row r="52" spans="1:56">
      <c r="A52" s="289"/>
      <c r="B52" s="212" t="s">
        <v>57</v>
      </c>
      <c r="C52" s="283" t="s">
        <v>66</v>
      </c>
      <c r="D52" s="284"/>
      <c r="E52" s="284"/>
      <c r="F52" s="214"/>
      <c r="G52" s="283" t="s">
        <v>66</v>
      </c>
      <c r="H52" s="284"/>
      <c r="I52" s="284"/>
      <c r="J52" s="215"/>
      <c r="K52" s="283" t="s">
        <v>66</v>
      </c>
      <c r="L52" s="284"/>
      <c r="M52" s="284"/>
      <c r="N52" s="215"/>
      <c r="O52" s="283" t="s">
        <v>66</v>
      </c>
      <c r="P52" s="284"/>
      <c r="Q52" s="284"/>
      <c r="R52" s="215"/>
      <c r="S52" s="283" t="s">
        <v>66</v>
      </c>
      <c r="T52" s="284"/>
      <c r="U52" s="284"/>
      <c r="V52" s="215"/>
      <c r="W52" s="283" t="s">
        <v>66</v>
      </c>
      <c r="X52" s="284"/>
      <c r="Y52" s="284"/>
      <c r="Z52" s="215"/>
      <c r="AA52" s="283" t="s">
        <v>66</v>
      </c>
      <c r="AB52" s="284"/>
      <c r="AC52" s="284"/>
      <c r="AD52" s="215"/>
      <c r="AE52" s="283" t="s">
        <v>66</v>
      </c>
      <c r="AF52" s="284"/>
      <c r="AG52" s="284"/>
      <c r="AH52" s="215"/>
      <c r="AI52" s="283" t="s">
        <v>66</v>
      </c>
      <c r="AJ52" s="284"/>
      <c r="AK52" s="284"/>
      <c r="AL52" s="215"/>
      <c r="AM52" s="283" t="s">
        <v>66</v>
      </c>
      <c r="AN52" s="284"/>
      <c r="AO52" s="284"/>
      <c r="AP52" s="167"/>
      <c r="AQ52" s="167"/>
      <c r="AR52" s="167"/>
      <c r="AS52" s="167"/>
      <c r="AT52" s="167"/>
      <c r="AU52" s="167"/>
      <c r="AV52" s="167"/>
      <c r="AW52" s="167"/>
      <c r="AX52" s="167"/>
      <c r="AY52" s="167"/>
      <c r="AZ52" s="167"/>
      <c r="BA52" s="167"/>
      <c r="BB52" s="167"/>
      <c r="BC52" s="167"/>
      <c r="BD52" s="209"/>
    </row>
    <row r="53" spans="1:56">
      <c r="A53" s="289"/>
      <c r="B53" s="212" t="s">
        <v>59</v>
      </c>
      <c r="C53" s="283" t="s">
        <v>66</v>
      </c>
      <c r="D53" s="284"/>
      <c r="E53" s="284"/>
      <c r="F53" s="214"/>
      <c r="G53" s="283" t="s">
        <v>66</v>
      </c>
      <c r="H53" s="284"/>
      <c r="I53" s="284"/>
      <c r="J53" s="215"/>
      <c r="K53" s="283" t="s">
        <v>66</v>
      </c>
      <c r="L53" s="284"/>
      <c r="M53" s="284"/>
      <c r="N53" s="215"/>
      <c r="O53" s="283" t="s">
        <v>66</v>
      </c>
      <c r="P53" s="284"/>
      <c r="Q53" s="284"/>
      <c r="R53" s="215"/>
      <c r="S53" s="283" t="s">
        <v>66</v>
      </c>
      <c r="T53" s="284"/>
      <c r="U53" s="284"/>
      <c r="V53" s="215"/>
      <c r="W53" s="283" t="s">
        <v>66</v>
      </c>
      <c r="X53" s="284"/>
      <c r="Y53" s="284"/>
      <c r="Z53" s="215"/>
      <c r="AA53" s="283" t="s">
        <v>66</v>
      </c>
      <c r="AB53" s="284"/>
      <c r="AC53" s="284"/>
      <c r="AD53" s="215"/>
      <c r="AE53" s="283" t="s">
        <v>66</v>
      </c>
      <c r="AF53" s="284"/>
      <c r="AG53" s="284"/>
      <c r="AH53" s="215"/>
      <c r="AI53" s="283" t="s">
        <v>66</v>
      </c>
      <c r="AJ53" s="284"/>
      <c r="AK53" s="284"/>
      <c r="AL53" s="215"/>
      <c r="AM53" s="283" t="s">
        <v>66</v>
      </c>
      <c r="AN53" s="284"/>
      <c r="AO53" s="284"/>
      <c r="AP53" s="167"/>
      <c r="AQ53" s="167"/>
      <c r="AR53" s="167"/>
      <c r="AS53" s="167"/>
      <c r="AT53" s="167"/>
      <c r="AU53" s="167"/>
      <c r="AV53" s="167"/>
      <c r="AW53" s="167"/>
      <c r="AX53" s="167"/>
      <c r="AY53" s="167"/>
      <c r="AZ53" s="167"/>
      <c r="BA53" s="167"/>
      <c r="BB53" s="167"/>
      <c r="BC53" s="167"/>
      <c r="BD53" s="209"/>
    </row>
    <row r="54" spans="1:56">
      <c r="A54" s="289"/>
      <c r="B54" s="212" t="s">
        <v>58</v>
      </c>
      <c r="C54" s="283" t="s">
        <v>66</v>
      </c>
      <c r="D54" s="284"/>
      <c r="E54" s="284"/>
      <c r="F54" s="214"/>
      <c r="G54" s="283" t="s">
        <v>66</v>
      </c>
      <c r="H54" s="284"/>
      <c r="I54" s="284"/>
      <c r="J54" s="215"/>
      <c r="K54" s="283" t="s">
        <v>66</v>
      </c>
      <c r="L54" s="284"/>
      <c r="M54" s="284"/>
      <c r="N54" s="215"/>
      <c r="O54" s="283" t="s">
        <v>66</v>
      </c>
      <c r="P54" s="284"/>
      <c r="Q54" s="284"/>
      <c r="R54" s="215"/>
      <c r="S54" s="283" t="s">
        <v>66</v>
      </c>
      <c r="T54" s="284"/>
      <c r="U54" s="284"/>
      <c r="V54" s="215"/>
      <c r="W54" s="283" t="s">
        <v>66</v>
      </c>
      <c r="X54" s="284"/>
      <c r="Y54" s="284"/>
      <c r="Z54" s="215"/>
      <c r="AA54" s="283" t="s">
        <v>66</v>
      </c>
      <c r="AB54" s="284"/>
      <c r="AC54" s="284"/>
      <c r="AD54" s="215"/>
      <c r="AE54" s="283" t="s">
        <v>66</v>
      </c>
      <c r="AF54" s="284"/>
      <c r="AG54" s="284"/>
      <c r="AH54" s="215"/>
      <c r="AI54" s="283" t="s">
        <v>66</v>
      </c>
      <c r="AJ54" s="284"/>
      <c r="AK54" s="284"/>
      <c r="AL54" s="215"/>
      <c r="AM54" s="283" t="s">
        <v>66</v>
      </c>
      <c r="AN54" s="284"/>
      <c r="AO54" s="284"/>
      <c r="AP54" s="167"/>
      <c r="AQ54" s="167"/>
      <c r="AR54" s="167"/>
      <c r="AS54" s="167"/>
      <c r="AT54" s="167"/>
      <c r="AU54" s="167"/>
      <c r="AV54" s="167"/>
      <c r="AW54" s="167"/>
      <c r="AX54" s="167"/>
      <c r="AY54" s="167"/>
      <c r="AZ54" s="167"/>
      <c r="BA54" s="167"/>
      <c r="BB54" s="167"/>
      <c r="BC54" s="167"/>
      <c r="BD54" s="209"/>
    </row>
    <row r="55" spans="1:56">
      <c r="A55" s="289"/>
      <c r="B55" s="212" t="s">
        <v>67</v>
      </c>
      <c r="C55" s="283" t="s">
        <v>66</v>
      </c>
      <c r="D55" s="284"/>
      <c r="E55" s="284"/>
      <c r="F55" s="214"/>
      <c r="G55" s="283" t="s">
        <v>66</v>
      </c>
      <c r="H55" s="284"/>
      <c r="I55" s="284"/>
      <c r="J55" s="215"/>
      <c r="K55" s="283" t="s">
        <v>66</v>
      </c>
      <c r="L55" s="284"/>
      <c r="M55" s="284"/>
      <c r="N55" s="215"/>
      <c r="O55" s="283" t="s">
        <v>66</v>
      </c>
      <c r="P55" s="284"/>
      <c r="Q55" s="284"/>
      <c r="R55" s="215"/>
      <c r="S55" s="283" t="s">
        <v>66</v>
      </c>
      <c r="T55" s="284"/>
      <c r="U55" s="284"/>
      <c r="V55" s="215"/>
      <c r="W55" s="283" t="s">
        <v>66</v>
      </c>
      <c r="X55" s="284"/>
      <c r="Y55" s="284"/>
      <c r="Z55" s="215"/>
      <c r="AA55" s="283" t="s">
        <v>66</v>
      </c>
      <c r="AB55" s="284"/>
      <c r="AC55" s="284"/>
      <c r="AD55" s="215"/>
      <c r="AE55" s="283" t="s">
        <v>66</v>
      </c>
      <c r="AF55" s="284"/>
      <c r="AG55" s="284"/>
      <c r="AH55" s="215"/>
      <c r="AI55" s="283" t="s">
        <v>66</v>
      </c>
      <c r="AJ55" s="284"/>
      <c r="AK55" s="284"/>
      <c r="AL55" s="215"/>
      <c r="AM55" s="283" t="s">
        <v>66</v>
      </c>
      <c r="AN55" s="284"/>
      <c r="AO55" s="284"/>
      <c r="AP55" s="167"/>
      <c r="AQ55" s="167"/>
      <c r="AR55" s="167"/>
      <c r="AS55" s="167"/>
      <c r="AT55" s="167"/>
      <c r="AU55" s="167"/>
      <c r="AV55" s="167"/>
      <c r="AW55" s="167"/>
      <c r="AX55" s="167"/>
      <c r="AY55" s="167"/>
      <c r="AZ55" s="167"/>
      <c r="BA55" s="167"/>
      <c r="BB55" s="167"/>
      <c r="BC55" s="167"/>
      <c r="BD55" s="209"/>
    </row>
    <row r="56" spans="1:56">
      <c r="A56" s="289"/>
      <c r="B56" s="212" t="s">
        <v>68</v>
      </c>
      <c r="C56" s="283" t="s">
        <v>66</v>
      </c>
      <c r="D56" s="284"/>
      <c r="E56" s="284"/>
      <c r="F56" s="214"/>
      <c r="G56" s="283" t="s">
        <v>66</v>
      </c>
      <c r="H56" s="284"/>
      <c r="I56" s="284"/>
      <c r="J56" s="215"/>
      <c r="K56" s="283" t="s">
        <v>66</v>
      </c>
      <c r="L56" s="284"/>
      <c r="M56" s="284"/>
      <c r="N56" s="215"/>
      <c r="O56" s="283" t="s">
        <v>66</v>
      </c>
      <c r="P56" s="284"/>
      <c r="Q56" s="284"/>
      <c r="R56" s="215"/>
      <c r="S56" s="283" t="s">
        <v>66</v>
      </c>
      <c r="T56" s="284"/>
      <c r="U56" s="284"/>
      <c r="V56" s="215"/>
      <c r="W56" s="283" t="s">
        <v>66</v>
      </c>
      <c r="X56" s="284"/>
      <c r="Y56" s="284"/>
      <c r="Z56" s="215"/>
      <c r="AA56" s="283" t="s">
        <v>66</v>
      </c>
      <c r="AB56" s="284"/>
      <c r="AC56" s="284"/>
      <c r="AD56" s="215"/>
      <c r="AE56" s="283" t="s">
        <v>66</v>
      </c>
      <c r="AF56" s="284"/>
      <c r="AG56" s="284"/>
      <c r="AH56" s="215"/>
      <c r="AI56" s="283" t="s">
        <v>66</v>
      </c>
      <c r="AJ56" s="284"/>
      <c r="AK56" s="284"/>
      <c r="AL56" s="215"/>
      <c r="AM56" s="283" t="s">
        <v>66</v>
      </c>
      <c r="AN56" s="284"/>
      <c r="AO56" s="284"/>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88" t="s">
        <v>73</v>
      </c>
      <c r="B58" s="212" t="e">
        <f>YEAR(C9)</f>
        <v>#VALUE!</v>
      </c>
      <c r="C58" s="234">
        <v>61017</v>
      </c>
      <c r="D58" s="235">
        <v>3050</v>
      </c>
      <c r="E58" s="234">
        <f>C58-D58</f>
        <v>57967</v>
      </c>
      <c r="F58" s="214"/>
      <c r="G58" s="217"/>
      <c r="H58" s="217"/>
      <c r="I58" s="217"/>
      <c r="J58" s="215"/>
      <c r="K58" s="217"/>
      <c r="L58" s="217"/>
      <c r="M58" s="217"/>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88"/>
      <c r="B59" s="212" t="e">
        <f t="shared" ref="B59:B63" si="0">YEAR(C10)</f>
        <v>#VALUE!</v>
      </c>
      <c r="C59" s="217"/>
      <c r="D59" s="217"/>
      <c r="E59" s="217"/>
      <c r="F59" s="214"/>
      <c r="G59" s="217"/>
      <c r="H59" s="217"/>
      <c r="I59" s="217"/>
      <c r="J59" s="215"/>
      <c r="K59" s="217"/>
      <c r="L59" s="217"/>
      <c r="M59" s="217"/>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88"/>
      <c r="B60" s="212">
        <f t="shared" si="0"/>
        <v>2022</v>
      </c>
      <c r="C60" s="217"/>
      <c r="D60" s="217"/>
      <c r="E60" s="217"/>
      <c r="F60" s="214"/>
      <c r="G60" s="217"/>
      <c r="H60" s="217"/>
      <c r="I60" s="217"/>
      <c r="J60" s="215"/>
      <c r="K60" s="217"/>
      <c r="L60" s="217"/>
      <c r="M60" s="217"/>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94" t="s">
        <v>74</v>
      </c>
      <c r="B61" s="212" t="e">
        <f t="shared" si="0"/>
        <v>#VALUE!</v>
      </c>
      <c r="C61" s="217"/>
      <c r="D61" s="217"/>
      <c r="E61" s="217"/>
      <c r="F61" s="214"/>
      <c r="G61" s="217"/>
      <c r="H61" s="217"/>
      <c r="I61" s="217"/>
      <c r="J61" s="215"/>
      <c r="K61" s="217"/>
      <c r="L61" s="217"/>
      <c r="M61" s="217"/>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94"/>
      <c r="B62" s="212" t="e">
        <f t="shared" si="0"/>
        <v>#VALUE!</v>
      </c>
      <c r="C62" s="217"/>
      <c r="D62" s="217"/>
      <c r="E62" s="217"/>
      <c r="F62" s="214"/>
      <c r="G62" s="217"/>
      <c r="H62" s="217"/>
      <c r="I62" s="217"/>
      <c r="J62" s="215"/>
      <c r="K62" s="217"/>
      <c r="L62" s="217"/>
      <c r="M62" s="217"/>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94"/>
      <c r="B63" s="212" t="e">
        <f t="shared" si="0"/>
        <v>#VALUE!</v>
      </c>
      <c r="C63" s="217"/>
      <c r="D63" s="217"/>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94"/>
      <c r="B64" s="212" t="s">
        <v>75</v>
      </c>
      <c r="C64" s="217"/>
      <c r="D64" s="217"/>
      <c r="E64" s="217"/>
      <c r="F64" s="214"/>
      <c r="G64" s="217"/>
      <c r="H64" s="217"/>
      <c r="I64" s="217"/>
      <c r="J64" s="215"/>
      <c r="K64" s="217"/>
      <c r="L64" s="217"/>
      <c r="M64" s="217"/>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94"/>
      <c r="B65" s="212" t="s">
        <v>76</v>
      </c>
      <c r="C65" s="217"/>
      <c r="D65" s="217"/>
      <c r="E65" s="217"/>
      <c r="F65" s="214"/>
      <c r="G65" s="217"/>
      <c r="H65" s="217"/>
      <c r="I65" s="217"/>
      <c r="J65" s="215"/>
      <c r="K65" s="217"/>
      <c r="L65" s="217"/>
      <c r="M65" s="217"/>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94"/>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94"/>
      <c r="B67" s="207" t="s">
        <v>77</v>
      </c>
      <c r="C67" s="290" t="s">
        <v>78</v>
      </c>
      <c r="D67" s="290"/>
      <c r="E67" s="290"/>
      <c r="F67" s="214"/>
      <c r="G67" s="290" t="s">
        <v>78</v>
      </c>
      <c r="H67" s="290"/>
      <c r="I67" s="290"/>
      <c r="J67" s="215"/>
      <c r="K67" s="290" t="s">
        <v>78</v>
      </c>
      <c r="L67" s="290"/>
      <c r="M67" s="290"/>
      <c r="N67" s="215"/>
      <c r="O67" s="290" t="s">
        <v>78</v>
      </c>
      <c r="P67" s="290"/>
      <c r="Q67" s="290"/>
      <c r="R67" s="215"/>
      <c r="S67" s="290" t="s">
        <v>78</v>
      </c>
      <c r="T67" s="290"/>
      <c r="U67" s="290"/>
      <c r="V67" s="215"/>
      <c r="W67" s="290" t="s">
        <v>78</v>
      </c>
      <c r="X67" s="290"/>
      <c r="Y67" s="290"/>
      <c r="Z67" s="215"/>
      <c r="AA67" s="290" t="s">
        <v>78</v>
      </c>
      <c r="AB67" s="290"/>
      <c r="AC67" s="290"/>
      <c r="AD67" s="215"/>
      <c r="AE67" s="290" t="s">
        <v>78</v>
      </c>
      <c r="AF67" s="290"/>
      <c r="AG67" s="290"/>
      <c r="AH67" s="215"/>
      <c r="AI67" s="290" t="s">
        <v>78</v>
      </c>
      <c r="AJ67" s="290"/>
      <c r="AK67" s="290"/>
      <c r="AL67" s="215"/>
      <c r="AM67" s="290" t="s">
        <v>78</v>
      </c>
      <c r="AN67" s="290"/>
      <c r="AO67" s="290"/>
      <c r="AP67" s="167"/>
      <c r="AQ67" s="167"/>
      <c r="AR67" s="167"/>
      <c r="AS67" s="167"/>
      <c r="AT67" s="167"/>
      <c r="AU67" s="167"/>
      <c r="AV67" s="167"/>
      <c r="AW67" s="167"/>
      <c r="AX67" s="167"/>
      <c r="AY67" s="167"/>
      <c r="AZ67" s="167"/>
      <c r="BA67" s="167"/>
      <c r="BB67" s="167"/>
      <c r="BC67" s="167"/>
      <c r="BD67" s="209"/>
    </row>
    <row r="68" spans="1:56">
      <c r="A68" s="294"/>
      <c r="B68" s="291"/>
      <c r="C68" s="290"/>
      <c r="D68" s="290"/>
      <c r="E68" s="290"/>
      <c r="F68" s="214"/>
      <c r="G68" s="290"/>
      <c r="H68" s="290"/>
      <c r="I68" s="290"/>
      <c r="J68" s="215"/>
      <c r="K68" s="290"/>
      <c r="L68" s="290"/>
      <c r="M68" s="290"/>
      <c r="N68" s="215"/>
      <c r="O68" s="290"/>
      <c r="P68" s="290"/>
      <c r="Q68" s="290"/>
      <c r="R68" s="215"/>
      <c r="S68" s="290"/>
      <c r="T68" s="290"/>
      <c r="U68" s="290"/>
      <c r="V68" s="215"/>
      <c r="W68" s="290"/>
      <c r="X68" s="290"/>
      <c r="Y68" s="290"/>
      <c r="Z68" s="215"/>
      <c r="AA68" s="290"/>
      <c r="AB68" s="290"/>
      <c r="AC68" s="290"/>
      <c r="AD68" s="215"/>
      <c r="AE68" s="290"/>
      <c r="AF68" s="290"/>
      <c r="AG68" s="290"/>
      <c r="AH68" s="215"/>
      <c r="AI68" s="290"/>
      <c r="AJ68" s="290"/>
      <c r="AK68" s="290"/>
      <c r="AL68" s="215"/>
      <c r="AM68" s="290"/>
      <c r="AN68" s="290"/>
      <c r="AO68" s="290"/>
      <c r="AP68" s="167"/>
      <c r="AQ68" s="167"/>
      <c r="AR68" s="167"/>
      <c r="AS68" s="167"/>
      <c r="AT68" s="167"/>
      <c r="AU68" s="167"/>
      <c r="AV68" s="167"/>
      <c r="AW68" s="167"/>
      <c r="AX68" s="167"/>
      <c r="AY68" s="167"/>
      <c r="AZ68" s="167"/>
      <c r="BA68" s="167"/>
      <c r="BB68" s="167"/>
      <c r="BC68" s="167"/>
      <c r="BD68" s="209"/>
    </row>
    <row r="69" spans="1:56">
      <c r="A69" s="294"/>
      <c r="B69" s="292"/>
      <c r="C69" s="290"/>
      <c r="D69" s="290"/>
      <c r="E69" s="290"/>
      <c r="F69" s="214"/>
      <c r="G69" s="290"/>
      <c r="H69" s="290"/>
      <c r="I69" s="290"/>
      <c r="J69" s="215"/>
      <c r="K69" s="290"/>
      <c r="L69" s="290"/>
      <c r="M69" s="290"/>
      <c r="N69" s="215"/>
      <c r="O69" s="290"/>
      <c r="P69" s="290"/>
      <c r="Q69" s="290"/>
      <c r="R69" s="215"/>
      <c r="S69" s="290"/>
      <c r="T69" s="290"/>
      <c r="U69" s="290"/>
      <c r="V69" s="215"/>
      <c r="W69" s="290"/>
      <c r="X69" s="290"/>
      <c r="Y69" s="290"/>
      <c r="Z69" s="215"/>
      <c r="AA69" s="290"/>
      <c r="AB69" s="290"/>
      <c r="AC69" s="290"/>
      <c r="AD69" s="215"/>
      <c r="AE69" s="290"/>
      <c r="AF69" s="290"/>
      <c r="AG69" s="290"/>
      <c r="AH69" s="215"/>
      <c r="AI69" s="290"/>
      <c r="AJ69" s="290"/>
      <c r="AK69" s="290"/>
      <c r="AL69" s="215"/>
      <c r="AM69" s="290"/>
      <c r="AN69" s="290"/>
      <c r="AO69" s="290"/>
      <c r="AP69" s="167"/>
      <c r="AQ69" s="167"/>
      <c r="AR69" s="167"/>
      <c r="AS69" s="167"/>
      <c r="AT69" s="167"/>
      <c r="AU69" s="167"/>
      <c r="AV69" s="167"/>
      <c r="AW69" s="167"/>
      <c r="AX69" s="167"/>
      <c r="AY69" s="167"/>
      <c r="AZ69" s="167"/>
      <c r="BA69" s="167"/>
      <c r="BB69" s="167"/>
      <c r="BC69" s="167"/>
      <c r="BD69" s="209"/>
    </row>
    <row r="70" spans="1:56">
      <c r="A70" s="294"/>
      <c r="B70" s="292"/>
      <c r="C70" s="290"/>
      <c r="D70" s="290"/>
      <c r="E70" s="290"/>
      <c r="F70" s="214"/>
      <c r="G70" s="290"/>
      <c r="H70" s="290"/>
      <c r="I70" s="290"/>
      <c r="J70" s="215"/>
      <c r="K70" s="290"/>
      <c r="L70" s="290"/>
      <c r="M70" s="290"/>
      <c r="N70" s="215"/>
      <c r="O70" s="290"/>
      <c r="P70" s="290"/>
      <c r="Q70" s="290"/>
      <c r="R70" s="215"/>
      <c r="S70" s="290"/>
      <c r="T70" s="290"/>
      <c r="U70" s="290"/>
      <c r="V70" s="215"/>
      <c r="W70" s="290"/>
      <c r="X70" s="290"/>
      <c r="Y70" s="290"/>
      <c r="Z70" s="215"/>
      <c r="AA70" s="290"/>
      <c r="AB70" s="290"/>
      <c r="AC70" s="290"/>
      <c r="AD70" s="215"/>
      <c r="AE70" s="290"/>
      <c r="AF70" s="290"/>
      <c r="AG70" s="290"/>
      <c r="AH70" s="215"/>
      <c r="AI70" s="290"/>
      <c r="AJ70" s="290"/>
      <c r="AK70" s="290"/>
      <c r="AL70" s="215"/>
      <c r="AM70" s="290"/>
      <c r="AN70" s="290"/>
      <c r="AO70" s="290"/>
      <c r="AP70" s="167"/>
      <c r="AQ70" s="167"/>
      <c r="AR70" s="167"/>
      <c r="AS70" s="167"/>
      <c r="AT70" s="167"/>
      <c r="AU70" s="167"/>
      <c r="AV70" s="167"/>
      <c r="AW70" s="167"/>
      <c r="AX70" s="167"/>
      <c r="AY70" s="167"/>
      <c r="AZ70" s="167"/>
      <c r="BA70" s="167"/>
      <c r="BB70" s="167"/>
      <c r="BC70" s="167"/>
      <c r="BD70" s="209"/>
    </row>
    <row r="71" spans="1:56">
      <c r="A71" s="294"/>
      <c r="B71" s="292"/>
      <c r="C71" s="290"/>
      <c r="D71" s="290"/>
      <c r="E71" s="290"/>
      <c r="F71" s="214"/>
      <c r="G71" s="290"/>
      <c r="H71" s="290"/>
      <c r="I71" s="290"/>
      <c r="J71" s="215"/>
      <c r="K71" s="290"/>
      <c r="L71" s="290"/>
      <c r="M71" s="290"/>
      <c r="N71" s="215"/>
      <c r="O71" s="290"/>
      <c r="P71" s="290"/>
      <c r="Q71" s="290"/>
      <c r="R71" s="215"/>
      <c r="S71" s="290"/>
      <c r="T71" s="290"/>
      <c r="U71" s="290"/>
      <c r="V71" s="215"/>
      <c r="W71" s="290"/>
      <c r="X71" s="290"/>
      <c r="Y71" s="290"/>
      <c r="Z71" s="215"/>
      <c r="AA71" s="290"/>
      <c r="AB71" s="290"/>
      <c r="AC71" s="290"/>
      <c r="AD71" s="215"/>
      <c r="AE71" s="290"/>
      <c r="AF71" s="290"/>
      <c r="AG71" s="290"/>
      <c r="AH71" s="215"/>
      <c r="AI71" s="290"/>
      <c r="AJ71" s="290"/>
      <c r="AK71" s="290"/>
      <c r="AL71" s="215"/>
      <c r="AM71" s="290"/>
      <c r="AN71" s="290"/>
      <c r="AO71" s="290"/>
      <c r="AP71" s="167"/>
      <c r="AQ71" s="167"/>
      <c r="AR71" s="167"/>
      <c r="AS71" s="167"/>
      <c r="AT71" s="167"/>
      <c r="AU71" s="167"/>
      <c r="AV71" s="167"/>
      <c r="AW71" s="167"/>
      <c r="AX71" s="167"/>
      <c r="AY71" s="167"/>
      <c r="AZ71" s="167"/>
      <c r="BA71" s="167"/>
      <c r="BB71" s="167"/>
      <c r="BC71" s="167"/>
      <c r="BD71" s="209"/>
    </row>
    <row r="72" spans="1:56">
      <c r="A72" s="294"/>
      <c r="B72" s="292"/>
      <c r="C72" s="290"/>
      <c r="D72" s="290"/>
      <c r="E72" s="290"/>
      <c r="F72" s="214"/>
      <c r="G72" s="290"/>
      <c r="H72" s="290"/>
      <c r="I72" s="290"/>
      <c r="J72" s="215"/>
      <c r="K72" s="290"/>
      <c r="L72" s="290"/>
      <c r="M72" s="290"/>
      <c r="N72" s="215"/>
      <c r="O72" s="290"/>
      <c r="P72" s="290"/>
      <c r="Q72" s="290"/>
      <c r="R72" s="215"/>
      <c r="S72" s="290"/>
      <c r="T72" s="290"/>
      <c r="U72" s="290"/>
      <c r="V72" s="215"/>
      <c r="W72" s="290"/>
      <c r="X72" s="290"/>
      <c r="Y72" s="290"/>
      <c r="Z72" s="215"/>
      <c r="AA72" s="290"/>
      <c r="AB72" s="290"/>
      <c r="AC72" s="290"/>
      <c r="AD72" s="215"/>
      <c r="AE72" s="290"/>
      <c r="AF72" s="290"/>
      <c r="AG72" s="290"/>
      <c r="AH72" s="215"/>
      <c r="AI72" s="290"/>
      <c r="AJ72" s="290"/>
      <c r="AK72" s="290"/>
      <c r="AL72" s="215"/>
      <c r="AM72" s="290"/>
      <c r="AN72" s="290"/>
      <c r="AO72" s="290"/>
      <c r="AP72" s="167"/>
      <c r="AQ72" s="167"/>
      <c r="AR72" s="167"/>
      <c r="AS72" s="167"/>
      <c r="AT72" s="167"/>
      <c r="AU72" s="167"/>
      <c r="AV72" s="167"/>
      <c r="AW72" s="167"/>
      <c r="AX72" s="167"/>
      <c r="AY72" s="167"/>
      <c r="AZ72" s="167"/>
      <c r="BA72" s="167"/>
      <c r="BB72" s="167"/>
      <c r="BC72" s="167"/>
      <c r="BD72" s="209"/>
    </row>
    <row r="73" spans="1:56">
      <c r="A73" s="294"/>
      <c r="B73" s="293"/>
      <c r="C73" s="290"/>
      <c r="D73" s="290"/>
      <c r="E73" s="290"/>
      <c r="F73" s="214"/>
      <c r="G73" s="290"/>
      <c r="H73" s="290"/>
      <c r="I73" s="290"/>
      <c r="J73" s="215"/>
      <c r="K73" s="290"/>
      <c r="L73" s="290"/>
      <c r="M73" s="290"/>
      <c r="N73" s="215"/>
      <c r="O73" s="290"/>
      <c r="P73" s="290"/>
      <c r="Q73" s="290"/>
      <c r="R73" s="215"/>
      <c r="S73" s="290"/>
      <c r="T73" s="290"/>
      <c r="U73" s="290"/>
      <c r="V73" s="215"/>
      <c r="W73" s="290"/>
      <c r="X73" s="290"/>
      <c r="Y73" s="290"/>
      <c r="Z73" s="215"/>
      <c r="AA73" s="290"/>
      <c r="AB73" s="290"/>
      <c r="AC73" s="290"/>
      <c r="AD73" s="215"/>
      <c r="AE73" s="290"/>
      <c r="AF73" s="290"/>
      <c r="AG73" s="290"/>
      <c r="AH73" s="215"/>
      <c r="AI73" s="290"/>
      <c r="AJ73" s="290"/>
      <c r="AK73" s="290"/>
      <c r="AL73" s="215"/>
      <c r="AM73" s="290"/>
      <c r="AN73" s="290"/>
      <c r="AO73" s="290"/>
      <c r="AP73" s="167"/>
      <c r="AQ73" s="167"/>
      <c r="AR73" s="167"/>
      <c r="AS73" s="167"/>
      <c r="AT73" s="167"/>
      <c r="AU73" s="167"/>
      <c r="AV73" s="167"/>
      <c r="AW73" s="167"/>
      <c r="AX73" s="167"/>
      <c r="AY73" s="167"/>
      <c r="AZ73" s="167"/>
      <c r="BA73" s="167"/>
      <c r="BB73" s="167"/>
      <c r="BC73" s="167"/>
      <c r="BD73" s="209"/>
    </row>
    <row r="74" spans="1:56">
      <c r="A74" s="294"/>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94"/>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94"/>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94"/>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94"/>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formula1>$L$12</formula1>
    </dataValidation>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Background!$P$6:$P$12</xm:f>
          </x14:formula1>
          <xm:sqref>C7</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Background!$L$5:$L$29</xm:f>
          </x14:formula1>
          <xm:sqref>AI23 AM23 AE23 AA23 W23 S23 O23 C23</xm:sqref>
        </x14:dataValidation>
        <x14:dataValidation type="list" allowBlank="1" showInputMessage="1" showErrorMessage="1">
          <x14:formula1>
            <xm:f>Background!$N$5:$N$24</xm:f>
          </x14:formula1>
          <xm:sqref>AI24 AM24 AE24 AA24 W24 S24 O24 C24</xm:sqref>
        </x14:dataValidation>
        <x14:dataValidation type="list" allowBlank="1" showInputMessage="1" showErrorMessage="1">
          <x14:formula1>
            <xm:f>Background!$B$4:$F$4</xm:f>
          </x14:formula1>
          <xm:sqref>C18</xm:sqref>
        </x14:dataValidation>
        <x14:dataValidation type="list" allowBlank="1" showInputMessage="1" showErrorMessage="1">
          <x14:formula1>
            <xm:f>[3]Background!#REF!</xm:f>
          </x14:formula1>
          <xm:sqref>G23 K23</xm:sqref>
        </x14:dataValidation>
        <x14:dataValidation type="list" allowBlank="1" showInputMessage="1" showErrorMessage="1">
          <x14:formula1>
            <xm:f>[3]Background!#REF!</xm:f>
          </x14:formula1>
          <xm:sqref>G24 K24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N1149"/>
  <sheetViews>
    <sheetView topLeftCell="Q1" zoomScaleNormal="100" zoomScalePageLayoutView="97" workbookViewId="0">
      <pane ySplit="1" topLeftCell="A2" activePane="bottomLeft" state="frozen"/>
      <selection pane="bottomLeft" activeCell="AA1" sqref="AA1"/>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1796875" style="103" customWidth="1"/>
    <col min="25" max="25" width="5.6328125" style="103" customWidth="1"/>
    <col min="26" max="26" width="10.1796875" style="103" customWidth="1"/>
    <col min="27" max="27" width="17.6328125" style="119" customWidth="1"/>
    <col min="28" max="28" width="51.17968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504"/>
  <sheetViews>
    <sheetView topLeftCell="J1" zoomScale="85" zoomScaleNormal="85" workbookViewId="0">
      <pane ySplit="3" topLeftCell="A42" activePane="bottomLeft" state="frozen"/>
      <selection pane="bottomLeft" activeCell="F22" sqref="F22"/>
    </sheetView>
  </sheetViews>
  <sheetFormatPr defaultColWidth="9.1796875" defaultRowHeight="13"/>
  <cols>
    <col min="1" max="9" width="12.453125" style="4" customWidth="1"/>
    <col min="10" max="11" width="14" style="2" customWidth="1"/>
    <col min="12" max="13" width="24.36328125" style="1" customWidth="1"/>
    <col min="14" max="14" width="49.6328125" style="1" customWidth="1"/>
    <col min="15" max="15" width="22.17968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1796875" style="1"/>
  </cols>
  <sheetData>
    <row r="2" spans="1:25">
      <c r="A2" s="51" t="s">
        <v>154</v>
      </c>
      <c r="B2" s="51"/>
      <c r="C2" s="51"/>
      <c r="D2" s="51"/>
      <c r="E2" s="51"/>
      <c r="F2" s="51"/>
      <c r="G2" s="51"/>
      <c r="H2" s="51"/>
      <c r="I2" s="51"/>
    </row>
    <row r="3" spans="1:25" ht="37.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2.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5.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0">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87.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87.5">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2.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0">
      <c r="B11" s="4" t="s">
        <v>35</v>
      </c>
      <c r="J11" s="4" t="s">
        <v>234</v>
      </c>
      <c r="K11" s="4"/>
      <c r="L11" s="4" t="s">
        <v>85</v>
      </c>
      <c r="M11" s="4" t="s">
        <v>235</v>
      </c>
      <c r="N11" s="4" t="s">
        <v>236</v>
      </c>
      <c r="O11" s="4" t="s">
        <v>237</v>
      </c>
      <c r="P11" s="141" t="s">
        <v>238</v>
      </c>
      <c r="Q11" s="4" t="s">
        <v>239</v>
      </c>
      <c r="R11" s="4" t="s">
        <v>1340</v>
      </c>
      <c r="S11" s="4" t="s">
        <v>1339</v>
      </c>
      <c r="T11" s="1" t="s">
        <v>181</v>
      </c>
      <c r="U11" s="4" t="s">
        <v>1341</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0">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7.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7.5">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7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2.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0">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62.5">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87.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2.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00">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2.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2.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87.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0">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2.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2.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00">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37.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2.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2.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0">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2.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0">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0">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7.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7.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0">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7.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2.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2.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0">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0">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7.5">
      <c r="B53" s="4" t="s">
        <v>35</v>
      </c>
      <c r="C53" s="4" t="s">
        <v>138</v>
      </c>
      <c r="D53" s="4" t="s">
        <v>140</v>
      </c>
      <c r="J53" s="4" t="s">
        <v>501</v>
      </c>
      <c r="K53" s="4"/>
      <c r="L53" s="4" t="s">
        <v>92</v>
      </c>
      <c r="M53" s="4" t="s">
        <v>43</v>
      </c>
      <c r="N53" s="4" t="s">
        <v>457</v>
      </c>
      <c r="O53" s="4" t="s">
        <v>397</v>
      </c>
      <c r="P53" s="4" t="s">
        <v>1338</v>
      </c>
      <c r="Q53" s="4" t="s">
        <v>502</v>
      </c>
      <c r="R53" s="4" t="s">
        <v>503</v>
      </c>
      <c r="S53" s="4" t="s">
        <v>504</v>
      </c>
      <c r="T53" s="1" t="s">
        <v>505</v>
      </c>
      <c r="V53" s="1" t="s">
        <v>223</v>
      </c>
      <c r="W53" s="4" t="s">
        <v>209</v>
      </c>
      <c r="X53" s="4" t="s">
        <v>209</v>
      </c>
      <c r="Y53" s="1" t="s">
        <v>209</v>
      </c>
    </row>
    <row r="54" spans="1:26" ht="87.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2.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0">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0">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0">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0">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2.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2.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0">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0">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2.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0">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2.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2.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0">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0">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0">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0">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0">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7.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0">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0">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7.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7.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0">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0">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0">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2.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2.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7.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2.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2.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2.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2.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2.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7.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2.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0">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0">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0">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2.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0">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0">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2.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0">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7.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0">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2.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2.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2.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2.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0">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0">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2.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0">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0">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0">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7.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7.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2.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0">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0">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7.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0">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7.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7.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7.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0">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12.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0">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7.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2.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7.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0">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2.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0">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2.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2.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0">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0">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0">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0">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0">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7.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2.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0">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0">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0">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0">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2.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2.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7.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2.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2.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7.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7.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7.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7.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2.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0">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0">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1342</v>
      </c>
      <c r="Q301" s="4" t="s">
        <v>1343</v>
      </c>
      <c r="R301" s="4" t="s">
        <v>1344</v>
      </c>
      <c r="S301" s="4" t="s">
        <v>842</v>
      </c>
      <c r="T301" s="1" t="s">
        <v>349</v>
      </c>
      <c r="U301" s="1" t="s">
        <v>843</v>
      </c>
      <c r="V301" s="1" t="s">
        <v>844</v>
      </c>
    </row>
    <row r="302" spans="1:25" ht="387.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37.5">
      <c r="B303" s="4" t="s">
        <v>35</v>
      </c>
      <c r="J303" s="4" t="s">
        <v>1350</v>
      </c>
      <c r="K303" s="4"/>
      <c r="L303" s="4" t="s">
        <v>90</v>
      </c>
      <c r="M303" s="4" t="s">
        <v>235</v>
      </c>
      <c r="N303" s="1" t="str">
        <f>Background!S49</f>
        <v>3.9 By 2030, substantially reduce the number of deaths and illnesses from hazardous chemicals and air, water and soil pollution and contamination</v>
      </c>
      <c r="O303" s="4" t="s">
        <v>256</v>
      </c>
      <c r="P303" s="6" t="s">
        <v>1351</v>
      </c>
      <c r="Q303" s="4" t="s">
        <v>1355</v>
      </c>
      <c r="R303" s="4" t="s">
        <v>1354</v>
      </c>
      <c r="S303" s="4" t="s">
        <v>1353</v>
      </c>
      <c r="T303" s="1" t="s">
        <v>181</v>
      </c>
      <c r="V303" s="1" t="s">
        <v>1352</v>
      </c>
      <c r="W303" s="4" t="s">
        <v>185</v>
      </c>
      <c r="X303" s="4" t="s">
        <v>185</v>
      </c>
      <c r="Y303" s="1" t="s">
        <v>185</v>
      </c>
    </row>
    <row r="304" spans="1:25" ht="187.5">
      <c r="A304" s="4" t="s">
        <v>186</v>
      </c>
      <c r="J304" s="4" t="s">
        <v>1366</v>
      </c>
      <c r="K304" s="4"/>
      <c r="L304" s="4" t="s">
        <v>94</v>
      </c>
      <c r="M304" s="4" t="s">
        <v>127</v>
      </c>
      <c r="N304" s="1" t="str">
        <f>Background!S142</f>
        <v>11.1 By 2030, ensure access for all to adequate, safe and affordable housing and basic services and upgrade slums</v>
      </c>
      <c r="O304" s="4" t="s">
        <v>1361</v>
      </c>
      <c r="P304" s="6" t="s">
        <v>1357</v>
      </c>
      <c r="R304" s="4" t="s">
        <v>1358</v>
      </c>
      <c r="S304" s="4" t="s">
        <v>206</v>
      </c>
      <c r="T304" s="4" t="s">
        <v>349</v>
      </c>
      <c r="U304" s="4" t="s">
        <v>1359</v>
      </c>
      <c r="V304" s="1" t="s">
        <v>223</v>
      </c>
      <c r="W304" s="4" t="s">
        <v>185</v>
      </c>
      <c r="X304" s="4" t="s">
        <v>185</v>
      </c>
      <c r="Y304" s="1" t="s">
        <v>185</v>
      </c>
    </row>
    <row r="305" spans="1:25" ht="188" thickBot="1">
      <c r="A305" s="4" t="s">
        <v>186</v>
      </c>
      <c r="J305" s="4" t="s">
        <v>1372</v>
      </c>
      <c r="K305" s="4"/>
      <c r="L305" s="4" t="s">
        <v>94</v>
      </c>
      <c r="M305" s="4" t="s">
        <v>127</v>
      </c>
      <c r="N305" s="1" t="str">
        <f>Background!S142</f>
        <v>11.1 By 2030, ensure access for all to adequate, safe and affordable housing and basic services and upgrade slums</v>
      </c>
      <c r="O305" s="4" t="s">
        <v>1361</v>
      </c>
      <c r="P305" s="6" t="s">
        <v>1367</v>
      </c>
      <c r="R305" s="4" t="s">
        <v>1364</v>
      </c>
      <c r="S305" s="4" t="s">
        <v>206</v>
      </c>
      <c r="T305" s="4" t="s">
        <v>181</v>
      </c>
      <c r="U305" s="4" t="s">
        <v>1359</v>
      </c>
      <c r="V305" s="1" t="s">
        <v>223</v>
      </c>
      <c r="W305" s="4" t="s">
        <v>185</v>
      </c>
      <c r="X305" s="4" t="s">
        <v>185</v>
      </c>
      <c r="Y305" s="1" t="s">
        <v>185</v>
      </c>
    </row>
    <row r="306" spans="1:25" ht="315.5" thickBot="1">
      <c r="E306" s="4" t="s">
        <v>172</v>
      </c>
      <c r="J306" s="4" t="s">
        <v>1360</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1362</v>
      </c>
      <c r="P306" s="6" t="s">
        <v>1363</v>
      </c>
      <c r="R306" s="4" t="s">
        <v>1364</v>
      </c>
      <c r="S306" s="4" t="s">
        <v>206</v>
      </c>
      <c r="T306" s="4" t="s">
        <v>349</v>
      </c>
      <c r="U306" s="231" t="s">
        <v>1365</v>
      </c>
      <c r="V306" s="1" t="s">
        <v>223</v>
      </c>
      <c r="W306" s="4" t="s">
        <v>185</v>
      </c>
      <c r="X306" s="4" t="s">
        <v>185</v>
      </c>
      <c r="Y306" s="1" t="s">
        <v>185</v>
      </c>
    </row>
    <row r="307" spans="1:25" ht="300.5" thickBot="1">
      <c r="D307" s="4" t="s">
        <v>140</v>
      </c>
      <c r="J307" s="4" t="s">
        <v>1368</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1369</v>
      </c>
      <c r="R307" s="1" t="s">
        <v>1370</v>
      </c>
      <c r="S307" s="4" t="s">
        <v>206</v>
      </c>
      <c r="T307" s="1" t="s">
        <v>181</v>
      </c>
      <c r="U307" s="231" t="s">
        <v>1371</v>
      </c>
      <c r="V307" s="1" t="s">
        <v>223</v>
      </c>
      <c r="W307" s="4" t="s">
        <v>185</v>
      </c>
      <c r="X307" s="4" t="s">
        <v>185</v>
      </c>
      <c r="Y307" s="1" t="s">
        <v>185</v>
      </c>
    </row>
    <row r="308" spans="1:25" ht="315.5" thickBot="1">
      <c r="A308" s="4" t="s">
        <v>186</v>
      </c>
      <c r="E308" s="4" t="s">
        <v>172</v>
      </c>
      <c r="J308" s="4" t="s">
        <v>1373</v>
      </c>
      <c r="K308" s="4"/>
      <c r="L308" s="4" t="s">
        <v>94</v>
      </c>
      <c r="M308" s="4" t="s">
        <v>127</v>
      </c>
      <c r="N308" s="1" t="str">
        <f>Background!S142</f>
        <v>11.1 By 2030, ensure access for all to adequate, safe and affordable housing and basic services and upgrade slums</v>
      </c>
      <c r="O308" s="4" t="s">
        <v>1374</v>
      </c>
      <c r="P308" s="6" t="s">
        <v>1375</v>
      </c>
      <c r="R308" s="4" t="s">
        <v>1376</v>
      </c>
      <c r="S308" s="4" t="s">
        <v>206</v>
      </c>
      <c r="T308" s="4" t="s">
        <v>181</v>
      </c>
      <c r="U308" s="231" t="s">
        <v>1377</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phoneticPr fontId="5" type="noConversion"/>
  <hyperlinks>
    <hyperlink ref="W6" r:id="rId1"/>
    <hyperlink ref="Y10" r:id="rId2"/>
    <hyperlink ref="W9" r:id="rId3"/>
    <hyperlink ref="W12" r:id="rId4" display="https://globalgoals.goldstandard.org/standards/407_V3.1_EE_ICS_Technologies-and-Practices-to-Displace-Decentrilized-Thermal-Energy-TPDDTECConsumption-.pdf"/>
    <hyperlink ref="Y11" r:id="rId5" display="https://www.who.int/publications/i/item/9789241548878"/>
    <hyperlink ref="Y17" r:id="rId6"/>
    <hyperlink ref="Y27" r:id="rId7"/>
    <hyperlink ref="Y29" r:id="rId8" display="https://iris.thegiin.org/metric/5.1/pi9151/"/>
    <hyperlink ref="X37" r:id="rId9" display="http://www.fao.org/3/ca5201en/ca5201en.pdf"/>
    <hyperlink ref="Y36" r:id="rId10"/>
    <hyperlink ref="Y39" r:id="rId11"/>
    <hyperlink ref="Y20" r:id="rId12"/>
    <hyperlink ref="Y49" r:id="rId13"/>
    <hyperlink ref="Y18" r:id="rId14"/>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14:formula1>
            <xm:f>Background!$L$5:$L$26</xm:f>
          </x14:formula1>
          <xm:sqref>L155 L152 L146:L149 L4:L127 L136:L139 L132:L133 L129 L158:L200 L214 L297:L306 L308</xm:sqref>
        </x14:dataValidation>
        <x14:dataValidation type="list" allowBlank="1" showInputMessage="1" showErrorMessage="1">
          <x14:formula1>
            <xm:f>Background!$S$2:$S$253</xm:f>
          </x14:formula1>
          <xm:sqref>N4:N56</xm:sqref>
        </x14:dataValidation>
        <x14:dataValidation type="list" allowBlank="1" showInputMessage="1" showErrorMessage="1">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8"/>
  <sheetViews>
    <sheetView topLeftCell="A11" zoomScaleNormal="100" workbookViewId="0">
      <selection activeCell="D19" sqref="D19:D22"/>
    </sheetView>
  </sheetViews>
  <sheetFormatPr defaultColWidth="9.1796875" defaultRowHeight="12.5"/>
  <cols>
    <col min="1" max="1" width="5.6328125" style="8" customWidth="1"/>
    <col min="2" max="2" width="54.453125" style="46" customWidth="1"/>
    <col min="3" max="3" width="32.453125" style="8" customWidth="1"/>
    <col min="4" max="4" width="36.36328125" style="8" customWidth="1"/>
    <col min="5" max="16384" width="9.1796875" style="8"/>
  </cols>
  <sheetData>
    <row r="2" spans="1:4">
      <c r="A2" s="8" t="s">
        <v>851</v>
      </c>
      <c r="B2" s="47"/>
    </row>
    <row r="3" spans="1:4">
      <c r="C3" s="8" t="s">
        <v>852</v>
      </c>
      <c r="D3" s="8" t="s">
        <v>853</v>
      </c>
    </row>
    <row r="4" spans="1:4">
      <c r="B4" s="44" t="s">
        <v>854</v>
      </c>
    </row>
    <row r="5" spans="1:4">
      <c r="B5" s="43"/>
    </row>
    <row r="6" spans="1:4" ht="63">
      <c r="B6" s="44" t="s">
        <v>855</v>
      </c>
      <c r="C6" s="296" t="s">
        <v>856</v>
      </c>
      <c r="D6" s="296" t="s">
        <v>857</v>
      </c>
    </row>
    <row r="7" spans="1:4" ht="50.5">
      <c r="A7" s="45" t="s">
        <v>858</v>
      </c>
      <c r="B7" s="44" t="s">
        <v>859</v>
      </c>
      <c r="C7" s="296"/>
      <c r="D7" s="296"/>
    </row>
    <row r="8" spans="1:4" ht="38">
      <c r="B8" s="44" t="s">
        <v>860</v>
      </c>
      <c r="C8" s="296"/>
      <c r="D8" s="296"/>
    </row>
    <row r="9" spans="1:4" ht="38">
      <c r="B9" s="44" t="s">
        <v>861</v>
      </c>
      <c r="C9" s="296"/>
      <c r="D9" s="296"/>
    </row>
    <row r="10" spans="1:4" ht="38.25" customHeight="1">
      <c r="B10" s="44" t="s">
        <v>862</v>
      </c>
      <c r="C10" s="1" t="s">
        <v>863</v>
      </c>
      <c r="D10" s="296"/>
    </row>
    <row r="12" spans="1:4">
      <c r="B12" s="44" t="s">
        <v>864</v>
      </c>
      <c r="D12" s="48"/>
    </row>
    <row r="13" spans="1:4" ht="38">
      <c r="B13" s="44" t="s">
        <v>865</v>
      </c>
      <c r="C13" s="296" t="s">
        <v>866</v>
      </c>
      <c r="D13" s="263" t="s">
        <v>867</v>
      </c>
    </row>
    <row r="14" spans="1:4" ht="38">
      <c r="B14" s="44" t="s">
        <v>868</v>
      </c>
      <c r="C14" s="296"/>
      <c r="D14" s="263"/>
    </row>
    <row r="15" spans="1:4" ht="50.5">
      <c r="B15" s="44" t="s">
        <v>869</v>
      </c>
      <c r="C15" s="296"/>
      <c r="D15" s="263"/>
    </row>
    <row r="16" spans="1:4" ht="38">
      <c r="B16" s="44" t="s">
        <v>870</v>
      </c>
      <c r="C16" s="296"/>
      <c r="D16" s="263"/>
    </row>
    <row r="17" spans="2:4">
      <c r="B17" s="44"/>
      <c r="D17" s="48"/>
    </row>
    <row r="18" spans="2:4">
      <c r="B18" s="44" t="s">
        <v>871</v>
      </c>
      <c r="D18" s="48"/>
    </row>
    <row r="19" spans="2:4" ht="38">
      <c r="B19" s="44" t="s">
        <v>872</v>
      </c>
      <c r="D19" s="263" t="s">
        <v>867</v>
      </c>
    </row>
    <row r="20" spans="2:4" ht="37.5">
      <c r="B20" s="44" t="s">
        <v>873</v>
      </c>
      <c r="C20" s="46" t="s">
        <v>874</v>
      </c>
      <c r="D20" s="263"/>
    </row>
    <row r="21" spans="2:4" ht="50.5">
      <c r="B21" s="44" t="s">
        <v>875</v>
      </c>
      <c r="C21" s="46" t="s">
        <v>876</v>
      </c>
      <c r="D21" s="263"/>
    </row>
    <row r="22" spans="2:4" ht="50.5">
      <c r="B22" s="44" t="s">
        <v>877</v>
      </c>
      <c r="C22" s="46" t="s">
        <v>878</v>
      </c>
      <c r="D22" s="263"/>
    </row>
    <row r="23" spans="2:4">
      <c r="B23" s="43"/>
      <c r="D23" s="48"/>
    </row>
    <row r="24" spans="2:4">
      <c r="B24" s="44" t="s">
        <v>879</v>
      </c>
      <c r="D24" s="48"/>
    </row>
    <row r="25" spans="2:4" ht="51" customHeight="1">
      <c r="B25" s="44" t="s">
        <v>880</v>
      </c>
      <c r="C25" s="295" t="s">
        <v>881</v>
      </c>
      <c r="D25" s="295" t="s">
        <v>882</v>
      </c>
    </row>
    <row r="26" spans="2:4" ht="38">
      <c r="B26" s="44" t="s">
        <v>883</v>
      </c>
      <c r="C26" s="295"/>
      <c r="D26" s="295"/>
    </row>
    <row r="27" spans="2:4" ht="38">
      <c r="B27" s="44" t="s">
        <v>884</v>
      </c>
      <c r="C27" s="295"/>
      <c r="D27" s="295"/>
    </row>
    <row r="28" spans="2:4" ht="37.5">
      <c r="B28" s="44" t="s">
        <v>885</v>
      </c>
      <c r="C28" s="295"/>
      <c r="D28" s="295"/>
    </row>
    <row r="29" spans="2:4" ht="50">
      <c r="B29" s="44" t="s">
        <v>886</v>
      </c>
      <c r="C29" s="295"/>
      <c r="D29" s="295"/>
    </row>
    <row r="30" spans="2:4" ht="50.5">
      <c r="B30" s="44" t="s">
        <v>887</v>
      </c>
      <c r="C30" s="295"/>
      <c r="D30" s="295"/>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6"/>
  <sheetViews>
    <sheetView workbookViewId="0">
      <selection activeCell="A7" sqref="A7"/>
    </sheetView>
  </sheetViews>
  <sheetFormatPr defaultColWidth="8.6328125" defaultRowHeight="14.5"/>
  <cols>
    <col min="1" max="1" width="27.453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J253"/>
  <sheetViews>
    <sheetView topLeftCell="I3" workbookViewId="0">
      <selection activeCell="L11" sqref="L11"/>
    </sheetView>
  </sheetViews>
  <sheetFormatPr defaultColWidth="9.1796875" defaultRowHeight="12.5"/>
  <cols>
    <col min="1" max="1" width="15" style="58" customWidth="1"/>
    <col min="2" max="9" width="17.6328125" style="8" customWidth="1"/>
    <col min="10" max="10" width="1.6328125" style="14" customWidth="1"/>
    <col min="11" max="11" width="1.453125" style="14" customWidth="1"/>
    <col min="12" max="12" width="47.1796875" style="8" customWidth="1"/>
    <col min="13" max="13" width="2.1796875" style="8" customWidth="1"/>
    <col min="14" max="14" width="48" style="8" customWidth="1"/>
    <col min="15" max="15" width="2.1796875" style="8" customWidth="1"/>
    <col min="16" max="16" width="24.17968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1796875" style="14"/>
    <col min="63" max="16384" width="9.17968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
      <c r="B6" s="60" t="s">
        <v>909</v>
      </c>
      <c r="C6" s="60" t="s">
        <v>910</v>
      </c>
      <c r="D6" s="60"/>
      <c r="E6" s="60"/>
      <c r="F6" s="60" t="s">
        <v>911</v>
      </c>
      <c r="G6" s="60"/>
      <c r="H6" s="60"/>
      <c r="I6" s="60"/>
      <c r="L6" s="67"/>
      <c r="P6" s="68" t="s">
        <v>20</v>
      </c>
      <c r="Q6" s="1"/>
      <c r="R6" s="74" t="s">
        <v>117</v>
      </c>
      <c r="S6" s="79" t="s">
        <v>912</v>
      </c>
      <c r="T6" s="80" t="s">
        <v>913</v>
      </c>
      <c r="U6" s="78"/>
      <c r="BB6" s="14" t="s">
        <v>914</v>
      </c>
    </row>
    <row r="7" spans="1:54" ht="13">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
      <c r="B9" s="60" t="s">
        <v>925</v>
      </c>
      <c r="C9" s="60"/>
      <c r="D9" s="60"/>
      <c r="E9" s="60"/>
      <c r="F9" s="60"/>
      <c r="G9" s="60"/>
      <c r="H9" s="60"/>
      <c r="I9" s="60"/>
      <c r="L9" s="68" t="s">
        <v>85</v>
      </c>
      <c r="N9" s="68" t="s">
        <v>235</v>
      </c>
      <c r="O9" s="62"/>
      <c r="P9" s="68" t="s">
        <v>926</v>
      </c>
      <c r="Q9" s="1"/>
      <c r="R9" s="74" t="s">
        <v>117</v>
      </c>
      <c r="S9" s="79" t="s">
        <v>927</v>
      </c>
      <c r="T9" s="79" t="s">
        <v>928</v>
      </c>
      <c r="U9" s="78"/>
    </row>
    <row r="10" spans="1:54" ht="13">
      <c r="B10" s="60" t="s">
        <v>929</v>
      </c>
      <c r="C10" s="60"/>
      <c r="D10" s="60"/>
      <c r="E10" s="60"/>
      <c r="F10" s="60"/>
      <c r="G10" s="60"/>
      <c r="H10" s="60"/>
      <c r="I10" s="60"/>
      <c r="L10" s="67" t="s">
        <v>86</v>
      </c>
      <c r="N10" s="68" t="s">
        <v>120</v>
      </c>
      <c r="O10" s="62"/>
      <c r="P10" s="68"/>
      <c r="Q10" s="1"/>
      <c r="R10" s="74" t="s">
        <v>117</v>
      </c>
      <c r="S10" s="79" t="s">
        <v>927</v>
      </c>
      <c r="T10" s="79" t="s">
        <v>930</v>
      </c>
      <c r="U10" s="78"/>
    </row>
    <row r="11" spans="1:54" ht="13">
      <c r="B11" s="60"/>
      <c r="C11" s="60"/>
      <c r="D11" s="60"/>
      <c r="E11" s="60"/>
      <c r="F11" s="60"/>
      <c r="G11" s="60"/>
      <c r="H11" s="60"/>
      <c r="I11" s="60"/>
      <c r="L11" s="68" t="s">
        <v>87</v>
      </c>
      <c r="N11" s="68" t="s">
        <v>302</v>
      </c>
      <c r="O11" s="62"/>
      <c r="P11" s="68"/>
      <c r="Q11" s="1"/>
      <c r="R11" s="74" t="s">
        <v>117</v>
      </c>
      <c r="S11" s="79" t="s">
        <v>931</v>
      </c>
      <c r="T11" s="79" t="s">
        <v>932</v>
      </c>
      <c r="U11" s="78"/>
    </row>
    <row r="12" spans="1:54" ht="13">
      <c r="B12" s="60"/>
      <c r="C12" s="60"/>
      <c r="D12" s="60"/>
      <c r="E12" s="60"/>
      <c r="F12" s="60"/>
      <c r="G12" s="60"/>
      <c r="H12" s="60"/>
      <c r="I12" s="60"/>
      <c r="L12" s="67" t="s">
        <v>88</v>
      </c>
      <c r="N12" s="68" t="s">
        <v>122</v>
      </c>
      <c r="O12" s="62"/>
      <c r="P12" s="68"/>
      <c r="Q12" s="1"/>
      <c r="R12" s="74" t="s">
        <v>117</v>
      </c>
      <c r="S12" s="79" t="s">
        <v>931</v>
      </c>
      <c r="T12" s="79" t="s">
        <v>933</v>
      </c>
      <c r="U12" s="78"/>
    </row>
    <row r="13" spans="1:54" ht="13">
      <c r="B13" s="60"/>
      <c r="C13" s="60"/>
      <c r="D13" s="60"/>
      <c r="E13" s="60"/>
      <c r="F13" s="60"/>
      <c r="G13" s="60"/>
      <c r="H13" s="60"/>
      <c r="I13" s="60"/>
      <c r="L13" s="68" t="s">
        <v>89</v>
      </c>
      <c r="N13" s="68" t="s">
        <v>123</v>
      </c>
      <c r="O13" s="62"/>
      <c r="P13" s="68"/>
      <c r="Q13" s="1"/>
      <c r="R13" s="74" t="s">
        <v>117</v>
      </c>
      <c r="S13" s="79" t="s">
        <v>931</v>
      </c>
      <c r="T13" s="79" t="s">
        <v>934</v>
      </c>
      <c r="U13" s="78"/>
    </row>
    <row r="14" spans="1:54" ht="13">
      <c r="B14" s="60"/>
      <c r="C14" s="60"/>
      <c r="D14" s="60"/>
      <c r="E14" s="60"/>
      <c r="F14" s="60"/>
      <c r="G14" s="60"/>
      <c r="H14" s="60"/>
      <c r="I14" s="60"/>
      <c r="L14" s="67" t="s">
        <v>90</v>
      </c>
      <c r="N14" s="68" t="s">
        <v>124</v>
      </c>
      <c r="O14" s="62"/>
      <c r="P14" s="68"/>
      <c r="Q14" s="1"/>
      <c r="R14" s="74" t="s">
        <v>117</v>
      </c>
      <c r="S14" s="79" t="s">
        <v>931</v>
      </c>
      <c r="T14" s="79" t="s">
        <v>935</v>
      </c>
      <c r="U14" s="78"/>
    </row>
    <row r="15" spans="1:54" ht="13">
      <c r="B15" s="60"/>
      <c r="C15" s="60"/>
      <c r="D15" s="60"/>
      <c r="E15" s="60"/>
      <c r="F15" s="60"/>
      <c r="G15" s="60"/>
      <c r="H15" s="60"/>
      <c r="I15" s="60"/>
      <c r="L15" s="68" t="s">
        <v>91</v>
      </c>
      <c r="N15" s="68" t="s">
        <v>125</v>
      </c>
      <c r="O15" s="62"/>
      <c r="P15" s="68"/>
      <c r="Q15" s="1"/>
      <c r="R15" s="74" t="s">
        <v>117</v>
      </c>
      <c r="S15" s="79" t="s">
        <v>936</v>
      </c>
      <c r="T15" s="79" t="s">
        <v>937</v>
      </c>
      <c r="U15" s="78"/>
    </row>
    <row r="16" spans="1:54" ht="13">
      <c r="B16" s="60"/>
      <c r="C16" s="60"/>
      <c r="D16" s="60"/>
      <c r="E16" s="60"/>
      <c r="F16" s="60"/>
      <c r="G16" s="60"/>
      <c r="H16" s="60"/>
      <c r="I16" s="60"/>
      <c r="L16" s="67" t="s">
        <v>92</v>
      </c>
      <c r="N16" s="68" t="s">
        <v>126</v>
      </c>
      <c r="O16" s="62"/>
      <c r="P16" s="68"/>
      <c r="Q16" s="1"/>
      <c r="R16" s="74" t="s">
        <v>117</v>
      </c>
      <c r="S16" s="79" t="s">
        <v>936</v>
      </c>
      <c r="T16" s="79" t="s">
        <v>938</v>
      </c>
      <c r="U16" s="78"/>
    </row>
    <row r="17" spans="2:21" ht="13">
      <c r="B17" s="60"/>
      <c r="C17" s="60"/>
      <c r="D17" s="60"/>
      <c r="E17" s="60"/>
      <c r="F17" s="60"/>
      <c r="G17" s="60"/>
      <c r="H17" s="60"/>
      <c r="I17" s="60"/>
      <c r="L17" s="68" t="s">
        <v>93</v>
      </c>
      <c r="N17" s="68" t="s">
        <v>127</v>
      </c>
      <c r="O17" s="62"/>
      <c r="P17" s="68"/>
      <c r="Q17" s="1"/>
      <c r="R17" s="74" t="s">
        <v>117</v>
      </c>
      <c r="S17" s="79" t="s">
        <v>939</v>
      </c>
      <c r="T17" s="79" t="s">
        <v>940</v>
      </c>
      <c r="U17" s="78"/>
    </row>
    <row r="18" spans="2:21" ht="13">
      <c r="B18" s="60"/>
      <c r="C18" s="60"/>
      <c r="D18" s="60"/>
      <c r="E18" s="60"/>
      <c r="F18" s="60"/>
      <c r="G18" s="60"/>
      <c r="H18" s="60"/>
      <c r="I18" s="60"/>
      <c r="L18" s="68" t="s">
        <v>94</v>
      </c>
      <c r="N18" s="68" t="s">
        <v>128</v>
      </c>
      <c r="O18" s="62"/>
      <c r="P18" s="68"/>
      <c r="Q18" s="1"/>
      <c r="R18" s="74" t="s">
        <v>118</v>
      </c>
      <c r="S18" s="79" t="s">
        <v>941</v>
      </c>
      <c r="T18" s="79" t="s">
        <v>942</v>
      </c>
      <c r="U18" s="78"/>
    </row>
    <row r="19" spans="2:21" ht="13">
      <c r="B19" s="60"/>
      <c r="C19" s="60"/>
      <c r="D19" s="60"/>
      <c r="E19" s="60"/>
      <c r="F19" s="60"/>
      <c r="G19" s="60"/>
      <c r="H19" s="60"/>
      <c r="I19" s="60"/>
      <c r="L19" s="67" t="s">
        <v>95</v>
      </c>
      <c r="N19" s="68" t="s">
        <v>129</v>
      </c>
      <c r="O19" s="62"/>
      <c r="P19" s="68"/>
      <c r="Q19" s="1"/>
      <c r="R19" s="74" t="s">
        <v>118</v>
      </c>
      <c r="S19" s="79" t="s">
        <v>941</v>
      </c>
      <c r="T19" s="79" t="s">
        <v>943</v>
      </c>
      <c r="U19" s="78"/>
    </row>
    <row r="20" spans="2:21" ht="13">
      <c r="B20" s="60"/>
      <c r="C20" s="60"/>
      <c r="D20" s="60"/>
      <c r="E20" s="60"/>
      <c r="F20" s="60"/>
      <c r="G20" s="60"/>
      <c r="H20" s="60"/>
      <c r="I20" s="60"/>
      <c r="L20" s="68" t="s">
        <v>96</v>
      </c>
      <c r="N20" s="68" t="s">
        <v>130</v>
      </c>
      <c r="O20" s="62"/>
      <c r="P20" s="68"/>
      <c r="Q20" s="1"/>
      <c r="R20" s="74" t="s">
        <v>118</v>
      </c>
      <c r="S20" s="79" t="s">
        <v>944</v>
      </c>
      <c r="T20" s="79" t="s">
        <v>945</v>
      </c>
      <c r="U20" s="78"/>
    </row>
    <row r="21" spans="2:21" ht="13">
      <c r="B21" s="60"/>
      <c r="C21" s="60"/>
      <c r="D21" s="60"/>
      <c r="E21" s="60"/>
      <c r="F21" s="60"/>
      <c r="G21" s="60"/>
      <c r="H21" s="60"/>
      <c r="I21" s="60"/>
      <c r="L21" s="67" t="s">
        <v>97</v>
      </c>
      <c r="N21" s="68" t="s">
        <v>131</v>
      </c>
      <c r="O21" s="62"/>
      <c r="P21" s="68"/>
      <c r="Q21" s="1"/>
      <c r="R21" s="74" t="s">
        <v>118</v>
      </c>
      <c r="S21" s="79" t="s">
        <v>944</v>
      </c>
      <c r="T21" s="79" t="s">
        <v>946</v>
      </c>
      <c r="U21" s="78"/>
    </row>
    <row r="22" spans="2:21" ht="13">
      <c r="B22" s="60"/>
      <c r="C22" s="60"/>
      <c r="D22" s="60"/>
      <c r="E22" s="60"/>
      <c r="F22" s="60"/>
      <c r="G22" s="60"/>
      <c r="H22" s="60"/>
      <c r="I22" s="60"/>
      <c r="L22" s="67" t="s">
        <v>98</v>
      </c>
      <c r="N22" s="68" t="s">
        <v>777</v>
      </c>
      <c r="O22" s="62"/>
      <c r="P22" s="68"/>
      <c r="Q22" s="1"/>
      <c r="R22" s="74" t="s">
        <v>118</v>
      </c>
      <c r="S22" s="79" t="s">
        <v>457</v>
      </c>
      <c r="T22" s="79" t="s">
        <v>947</v>
      </c>
      <c r="U22" s="78"/>
    </row>
    <row r="23" spans="2:21" ht="13">
      <c r="B23" s="60"/>
      <c r="C23" s="60"/>
      <c r="D23" s="60"/>
      <c r="E23" s="60"/>
      <c r="F23" s="60"/>
      <c r="G23" s="60"/>
      <c r="H23" s="60"/>
      <c r="I23" s="60"/>
      <c r="L23" s="68" t="s">
        <v>99</v>
      </c>
      <c r="N23" s="68" t="s">
        <v>133</v>
      </c>
      <c r="O23" s="62"/>
      <c r="P23" s="68"/>
      <c r="Q23" s="1"/>
      <c r="R23" s="74" t="s">
        <v>118</v>
      </c>
      <c r="S23" s="79" t="s">
        <v>457</v>
      </c>
      <c r="T23" s="79" t="s">
        <v>948</v>
      </c>
      <c r="U23" s="78"/>
    </row>
    <row r="24" spans="2:21" ht="13">
      <c r="B24" s="60"/>
      <c r="C24" s="60"/>
      <c r="D24" s="60"/>
      <c r="E24" s="60"/>
      <c r="F24" s="60"/>
      <c r="G24" s="60"/>
      <c r="H24" s="60"/>
      <c r="I24" s="60"/>
      <c r="L24" s="67" t="s">
        <v>100</v>
      </c>
      <c r="P24" s="68"/>
      <c r="Q24" s="1"/>
      <c r="R24" s="74" t="s">
        <v>118</v>
      </c>
      <c r="S24" s="79" t="s">
        <v>396</v>
      </c>
      <c r="T24" s="79" t="s">
        <v>949</v>
      </c>
      <c r="U24" s="78"/>
    </row>
    <row r="25" spans="2:21" ht="13">
      <c r="B25" s="60"/>
      <c r="C25" s="60"/>
      <c r="D25" s="60"/>
      <c r="E25" s="60"/>
      <c r="F25" s="60"/>
      <c r="G25" s="60"/>
      <c r="H25" s="60"/>
      <c r="I25" s="60"/>
      <c r="L25" s="14"/>
      <c r="M25" s="14"/>
      <c r="N25" s="14"/>
      <c r="O25" s="14"/>
      <c r="P25" s="14"/>
      <c r="Q25" s="1"/>
      <c r="R25" s="74" t="s">
        <v>118</v>
      </c>
      <c r="S25" s="79" t="s">
        <v>950</v>
      </c>
      <c r="T25" s="79" t="s">
        <v>951</v>
      </c>
      <c r="U25" s="78"/>
    </row>
    <row r="26" spans="2:21" ht="13">
      <c r="B26" s="60"/>
      <c r="C26" s="60"/>
      <c r="D26" s="60"/>
      <c r="E26" s="60"/>
      <c r="F26" s="60"/>
      <c r="G26" s="60"/>
      <c r="H26" s="60"/>
      <c r="I26" s="60"/>
      <c r="L26" s="14"/>
      <c r="M26" s="14"/>
      <c r="N26" s="14"/>
      <c r="O26" s="14"/>
      <c r="P26" s="14"/>
      <c r="Q26" s="1"/>
      <c r="R26" s="74" t="s">
        <v>118</v>
      </c>
      <c r="S26" s="79" t="s">
        <v>950</v>
      </c>
      <c r="T26" s="79" t="s">
        <v>952</v>
      </c>
      <c r="U26" s="78"/>
    </row>
    <row r="27" spans="2:21" ht="13">
      <c r="B27" s="60"/>
      <c r="C27" s="60"/>
      <c r="D27" s="60"/>
      <c r="E27" s="60"/>
      <c r="F27" s="60"/>
      <c r="G27" s="60"/>
      <c r="H27" s="60"/>
      <c r="I27" s="60"/>
      <c r="L27" s="14"/>
      <c r="M27" s="14"/>
      <c r="N27" s="14"/>
      <c r="O27" s="14"/>
      <c r="P27" s="14"/>
      <c r="Q27" s="1"/>
      <c r="R27" s="74" t="s">
        <v>118</v>
      </c>
      <c r="S27" s="79" t="s">
        <v>953</v>
      </c>
      <c r="T27" s="79" t="s">
        <v>954</v>
      </c>
      <c r="U27" s="78"/>
    </row>
    <row r="28" spans="2:21" ht="13">
      <c r="B28" s="60"/>
      <c r="C28" s="60"/>
      <c r="D28" s="60"/>
      <c r="E28" s="60"/>
      <c r="F28" s="60"/>
      <c r="G28" s="60"/>
      <c r="H28" s="60"/>
      <c r="I28" s="60"/>
      <c r="L28" s="14"/>
      <c r="M28" s="14"/>
      <c r="N28" s="14"/>
      <c r="O28" s="14"/>
      <c r="P28" s="14"/>
      <c r="Q28" s="1"/>
      <c r="R28" s="74" t="s">
        <v>118</v>
      </c>
      <c r="S28" s="79" t="s">
        <v>953</v>
      </c>
      <c r="T28" s="79" t="s">
        <v>955</v>
      </c>
      <c r="U28" s="78"/>
    </row>
    <row r="29" spans="2:21" ht="13">
      <c r="B29" s="60"/>
      <c r="C29" s="60"/>
      <c r="D29" s="60"/>
      <c r="E29" s="60"/>
      <c r="F29" s="60"/>
      <c r="G29" s="60"/>
      <c r="H29" s="60"/>
      <c r="I29" s="60"/>
      <c r="L29" s="76" t="s">
        <v>956</v>
      </c>
      <c r="M29" s="14"/>
      <c r="N29" s="14"/>
      <c r="O29" s="14"/>
      <c r="P29" s="14"/>
      <c r="Q29" s="1"/>
      <c r="R29" s="74" t="s">
        <v>118</v>
      </c>
      <c r="S29" s="79" t="s">
        <v>957</v>
      </c>
      <c r="T29" s="79" t="s">
        <v>958</v>
      </c>
      <c r="U29" s="78"/>
    </row>
    <row r="30" spans="2:21" ht="13">
      <c r="B30" s="60"/>
      <c r="C30" s="60"/>
      <c r="D30" s="60"/>
      <c r="E30" s="60"/>
      <c r="F30" s="60"/>
      <c r="G30" s="60"/>
      <c r="H30" s="60"/>
      <c r="I30" s="60"/>
      <c r="L30" s="76" t="s">
        <v>39</v>
      </c>
      <c r="M30" s="14"/>
      <c r="N30" s="14"/>
      <c r="O30" s="14"/>
      <c r="P30" s="14"/>
      <c r="Q30" s="1"/>
      <c r="R30" s="74" t="s">
        <v>118</v>
      </c>
      <c r="S30" s="79" t="s">
        <v>959</v>
      </c>
      <c r="T30" s="79" t="s">
        <v>960</v>
      </c>
      <c r="U30" s="78"/>
    </row>
    <row r="31" spans="2:21" ht="13">
      <c r="B31" s="60"/>
      <c r="C31" s="60"/>
      <c r="D31" s="60"/>
      <c r="E31" s="60"/>
      <c r="F31" s="60"/>
      <c r="G31" s="60"/>
      <c r="H31" s="60"/>
      <c r="I31" s="60"/>
      <c r="L31" s="57"/>
      <c r="M31" s="14"/>
      <c r="N31" s="14"/>
      <c r="O31" s="14"/>
      <c r="P31" s="14"/>
      <c r="Q31" s="1"/>
      <c r="R31" s="74" t="s">
        <v>119</v>
      </c>
      <c r="S31" s="79" t="s">
        <v>961</v>
      </c>
      <c r="T31" s="79" t="s">
        <v>962</v>
      </c>
      <c r="U31" s="78"/>
    </row>
    <row r="32" spans="2:21" ht="13">
      <c r="B32" s="60"/>
      <c r="C32" s="60"/>
      <c r="D32" s="60"/>
      <c r="E32" s="60"/>
      <c r="F32" s="60"/>
      <c r="G32" s="60"/>
      <c r="H32" s="60"/>
      <c r="I32" s="60"/>
      <c r="L32" s="57"/>
      <c r="M32" s="14"/>
      <c r="N32" s="14"/>
      <c r="O32" s="14"/>
      <c r="P32" s="14"/>
      <c r="Q32" s="1"/>
      <c r="R32" s="74" t="s">
        <v>119</v>
      </c>
      <c r="S32" s="79" t="s">
        <v>961</v>
      </c>
      <c r="T32" s="79" t="s">
        <v>963</v>
      </c>
      <c r="U32" s="78"/>
    </row>
    <row r="33" spans="1:21" ht="13">
      <c r="B33" s="14"/>
      <c r="C33" s="14"/>
      <c r="D33" s="14"/>
      <c r="E33" s="14"/>
      <c r="F33" s="14"/>
      <c r="G33" s="14"/>
      <c r="H33" s="14"/>
      <c r="I33" s="14"/>
      <c r="L33" s="57"/>
      <c r="M33" s="14"/>
      <c r="N33" s="14"/>
      <c r="O33" s="14"/>
      <c r="P33" s="14"/>
      <c r="Q33" s="1"/>
      <c r="R33" s="74" t="s">
        <v>119</v>
      </c>
      <c r="S33" s="79" t="s">
        <v>964</v>
      </c>
      <c r="T33" s="79" t="s">
        <v>965</v>
      </c>
      <c r="U33" s="78"/>
    </row>
    <row r="34" spans="1:21" ht="13">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
      <c r="B36" s="14"/>
      <c r="C36" s="14"/>
      <c r="D36" s="14"/>
      <c r="E36" s="14"/>
      <c r="F36" s="14"/>
      <c r="G36" s="14"/>
      <c r="H36" s="14"/>
      <c r="I36" s="14"/>
      <c r="L36" s="14"/>
      <c r="M36" s="14"/>
      <c r="N36" s="14"/>
      <c r="O36" s="14"/>
      <c r="P36" s="14"/>
      <c r="Q36" s="1"/>
      <c r="R36" s="74" t="s">
        <v>119</v>
      </c>
      <c r="S36" s="79" t="s">
        <v>969</v>
      </c>
      <c r="T36" s="79" t="s">
        <v>971</v>
      </c>
      <c r="U36" s="78"/>
    </row>
    <row r="37" spans="1:21" ht="13">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
      <c r="B39" s="72" t="s">
        <v>980</v>
      </c>
      <c r="C39" s="72" t="s">
        <v>981</v>
      </c>
      <c r="D39" s="72"/>
      <c r="E39" s="72"/>
      <c r="F39" s="72"/>
      <c r="G39" s="72"/>
      <c r="H39" s="72"/>
      <c r="I39" s="72"/>
      <c r="L39" s="14"/>
      <c r="M39" s="14"/>
      <c r="N39" s="14"/>
      <c r="O39" s="14"/>
      <c r="P39" s="14"/>
      <c r="Q39" s="1"/>
      <c r="R39" s="74" t="s">
        <v>119</v>
      </c>
      <c r="S39" s="79" t="s">
        <v>969</v>
      </c>
      <c r="T39" s="79" t="s">
        <v>982</v>
      </c>
      <c r="U39" s="78"/>
    </row>
    <row r="40" spans="1:21" ht="13">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7" t="s">
        <v>987</v>
      </c>
      <c r="D41" s="297"/>
      <c r="E41" s="297"/>
      <c r="F41" s="297"/>
      <c r="G41" s="297"/>
      <c r="H41" s="297"/>
      <c r="I41" s="297"/>
      <c r="L41" s="14"/>
      <c r="M41" s="14"/>
      <c r="N41" s="14"/>
      <c r="O41" s="14"/>
      <c r="P41" s="14"/>
      <c r="Q41" s="1"/>
      <c r="R41" s="74" t="s">
        <v>119</v>
      </c>
      <c r="S41" s="79" t="s">
        <v>984</v>
      </c>
      <c r="T41" s="79" t="s">
        <v>988</v>
      </c>
      <c r="U41" s="78"/>
    </row>
    <row r="42" spans="1:21" ht="13.5">
      <c r="A42" s="14"/>
      <c r="B42" s="14"/>
      <c r="C42" s="153" t="s">
        <v>989</v>
      </c>
      <c r="D42" s="14"/>
      <c r="E42" s="14"/>
      <c r="F42" s="14"/>
      <c r="G42" s="14"/>
      <c r="H42" s="14"/>
      <c r="I42" s="14"/>
      <c r="L42" s="14"/>
      <c r="M42" s="14"/>
      <c r="N42" s="14"/>
      <c r="O42" s="14"/>
      <c r="P42" s="14"/>
      <c r="Q42" s="1"/>
      <c r="R42" s="74" t="s">
        <v>119</v>
      </c>
      <c r="S42" s="79" t="s">
        <v>990</v>
      </c>
      <c r="T42" s="79" t="s">
        <v>991</v>
      </c>
      <c r="U42" s="78"/>
    </row>
    <row r="43" spans="1:21" ht="13.5">
      <c r="A43" s="14"/>
      <c r="B43" s="14"/>
      <c r="C43" s="153" t="s">
        <v>989</v>
      </c>
      <c r="D43" s="14"/>
      <c r="E43" s="14"/>
      <c r="F43" s="14"/>
      <c r="G43" s="14"/>
      <c r="H43" s="14"/>
      <c r="I43" s="14"/>
      <c r="L43" s="14"/>
      <c r="M43" s="14"/>
      <c r="N43" s="14"/>
      <c r="O43" s="14"/>
      <c r="P43" s="14"/>
      <c r="Q43" s="1"/>
      <c r="R43" s="74" t="s">
        <v>119</v>
      </c>
      <c r="S43" s="79" t="s">
        <v>990</v>
      </c>
      <c r="T43" s="79" t="s">
        <v>992</v>
      </c>
      <c r="U43" s="78"/>
    </row>
    <row r="44" spans="1:21" ht="13.5">
      <c r="A44" s="14"/>
      <c r="B44" s="14"/>
      <c r="C44" s="152"/>
      <c r="D44" s="14"/>
      <c r="E44" s="14"/>
      <c r="F44" s="14"/>
      <c r="G44" s="14"/>
      <c r="H44" s="14"/>
      <c r="I44" s="14"/>
      <c r="L44" s="14"/>
      <c r="M44" s="14"/>
      <c r="N44" s="14"/>
      <c r="O44" s="14"/>
      <c r="P44" s="14"/>
      <c r="Q44" s="1"/>
      <c r="R44" s="74" t="s">
        <v>119</v>
      </c>
      <c r="S44" s="79" t="s">
        <v>993</v>
      </c>
      <c r="T44" s="79" t="s">
        <v>994</v>
      </c>
      <c r="U44" s="78"/>
    </row>
    <row r="45" spans="1:21" ht="13">
      <c r="A45" s="14"/>
      <c r="B45" s="14"/>
      <c r="C45" s="14"/>
      <c r="D45" s="14"/>
      <c r="E45" s="14"/>
      <c r="F45" s="14"/>
      <c r="G45" s="14"/>
      <c r="H45" s="14"/>
      <c r="I45" s="14"/>
      <c r="L45" s="14"/>
      <c r="M45" s="14"/>
      <c r="N45" s="14"/>
      <c r="O45" s="14"/>
      <c r="P45" s="14"/>
      <c r="Q45" s="1"/>
      <c r="R45" s="74" t="s">
        <v>119</v>
      </c>
      <c r="S45" s="79" t="s">
        <v>995</v>
      </c>
      <c r="T45" s="79" t="s">
        <v>996</v>
      </c>
      <c r="U45" s="78"/>
    </row>
    <row r="46" spans="1:21" ht="13">
      <c r="A46" s="14"/>
      <c r="B46" s="14"/>
      <c r="C46" s="14"/>
      <c r="D46" s="14"/>
      <c r="E46" s="14"/>
      <c r="F46" s="14"/>
      <c r="G46" s="14"/>
      <c r="H46" s="14"/>
      <c r="I46" s="14"/>
      <c r="L46" s="14"/>
      <c r="M46" s="14"/>
      <c r="N46" s="14"/>
      <c r="O46" s="14"/>
      <c r="P46" s="14"/>
      <c r="Q46" s="1"/>
      <c r="R46" s="74" t="s">
        <v>119</v>
      </c>
      <c r="S46" s="79" t="s">
        <v>995</v>
      </c>
      <c r="T46" s="79" t="s">
        <v>997</v>
      </c>
      <c r="U46" s="78"/>
    </row>
    <row r="47" spans="1:21" ht="13">
      <c r="A47" s="14"/>
      <c r="B47" s="14"/>
      <c r="C47" s="14"/>
      <c r="D47" s="14"/>
      <c r="E47" s="14"/>
      <c r="F47" s="14"/>
      <c r="G47" s="14"/>
      <c r="H47" s="14"/>
      <c r="I47" s="14"/>
      <c r="L47" s="14"/>
      <c r="M47" s="14"/>
      <c r="N47" s="14"/>
      <c r="O47" s="14"/>
      <c r="P47" s="14"/>
      <c r="Q47" s="1"/>
      <c r="R47" s="74" t="s">
        <v>119</v>
      </c>
      <c r="S47" s="79" t="s">
        <v>998</v>
      </c>
      <c r="T47" s="80" t="s">
        <v>999</v>
      </c>
      <c r="U47" s="78"/>
    </row>
    <row r="48" spans="1:21" ht="13">
      <c r="A48" s="14"/>
      <c r="B48" s="14"/>
      <c r="C48" s="14"/>
      <c r="D48" s="14"/>
      <c r="E48" s="14"/>
      <c r="F48" s="14"/>
      <c r="G48" s="14"/>
      <c r="H48" s="14"/>
      <c r="I48" s="14"/>
      <c r="L48" s="14"/>
      <c r="M48" s="14"/>
      <c r="N48" s="14"/>
      <c r="O48" s="14"/>
      <c r="P48" s="14"/>
      <c r="Q48" s="1"/>
      <c r="R48" s="74" t="s">
        <v>119</v>
      </c>
      <c r="S48" s="79" t="s">
        <v>998</v>
      </c>
      <c r="T48" s="79" t="s">
        <v>1000</v>
      </c>
      <c r="U48" s="78"/>
    </row>
    <row r="49" spans="1:21" ht="13">
      <c r="A49" s="14"/>
      <c r="B49" s="14"/>
      <c r="C49" s="14"/>
      <c r="D49" s="14"/>
      <c r="E49" s="14"/>
      <c r="F49" s="14"/>
      <c r="G49" s="14"/>
      <c r="H49" s="14"/>
      <c r="I49" s="14"/>
      <c r="L49" s="14"/>
      <c r="M49" s="14"/>
      <c r="N49" s="14"/>
      <c r="O49" s="14"/>
      <c r="P49" s="14"/>
      <c r="Q49" s="1"/>
      <c r="R49" s="74" t="s">
        <v>119</v>
      </c>
      <c r="S49" s="79" t="s">
        <v>236</v>
      </c>
      <c r="T49" s="79" t="s">
        <v>1001</v>
      </c>
      <c r="U49" s="78"/>
    </row>
    <row r="50" spans="1:21" ht="13">
      <c r="A50" s="14"/>
      <c r="B50" s="14"/>
      <c r="C50" s="14"/>
      <c r="D50" s="14"/>
      <c r="E50" s="14"/>
      <c r="F50" s="14"/>
      <c r="G50" s="14"/>
      <c r="H50" s="14"/>
      <c r="I50" s="14"/>
      <c r="L50" s="14"/>
      <c r="M50" s="14"/>
      <c r="N50" s="14"/>
      <c r="O50" s="14"/>
      <c r="P50" s="14"/>
      <c r="Q50" s="1"/>
      <c r="R50" s="74" t="s">
        <v>119</v>
      </c>
      <c r="S50" s="79" t="s">
        <v>236</v>
      </c>
      <c r="T50" s="79" t="s">
        <v>1002</v>
      </c>
      <c r="U50" s="78"/>
    </row>
    <row r="51" spans="1:21" ht="13">
      <c r="A51" s="14"/>
      <c r="B51" s="14"/>
      <c r="C51" s="14"/>
      <c r="D51" s="14"/>
      <c r="E51" s="14"/>
      <c r="F51" s="14"/>
      <c r="G51" s="14"/>
      <c r="H51" s="14"/>
      <c r="I51" s="14"/>
      <c r="L51" s="14"/>
      <c r="M51" s="14"/>
      <c r="N51" s="14"/>
      <c r="O51" s="14"/>
      <c r="P51" s="14"/>
      <c r="Q51" s="1"/>
      <c r="R51" s="74" t="s">
        <v>119</v>
      </c>
      <c r="S51" s="79" t="s">
        <v>236</v>
      </c>
      <c r="T51" s="79" t="s">
        <v>1003</v>
      </c>
      <c r="U51" s="78"/>
    </row>
    <row r="52" spans="1:21" ht="13">
      <c r="A52" s="14"/>
      <c r="B52" s="14"/>
      <c r="C52" s="14"/>
      <c r="D52" s="14"/>
      <c r="E52" s="14"/>
      <c r="F52" s="14"/>
      <c r="G52" s="14"/>
      <c r="H52" s="14"/>
      <c r="I52" s="14"/>
      <c r="L52" s="14"/>
      <c r="M52" s="14"/>
      <c r="N52" s="14"/>
      <c r="O52" s="14"/>
      <c r="P52" s="14"/>
      <c r="Q52" s="1"/>
      <c r="R52" s="74" t="s">
        <v>119</v>
      </c>
      <c r="S52" s="79" t="s">
        <v>1004</v>
      </c>
      <c r="T52" s="79" t="s">
        <v>1005</v>
      </c>
      <c r="U52" s="78"/>
    </row>
    <row r="53" spans="1:21" ht="13">
      <c r="A53" s="14"/>
      <c r="B53" s="14"/>
      <c r="C53" s="14"/>
      <c r="D53" s="14"/>
      <c r="E53" s="14"/>
      <c r="F53" s="14"/>
      <c r="G53" s="14"/>
      <c r="H53" s="14"/>
      <c r="I53" s="14"/>
      <c r="L53" s="14"/>
      <c r="M53" s="14"/>
      <c r="N53" s="14"/>
      <c r="O53" s="14"/>
      <c r="P53" s="14"/>
      <c r="Q53" s="1"/>
      <c r="R53" s="74" t="s">
        <v>119</v>
      </c>
      <c r="S53" s="79" t="s">
        <v>1006</v>
      </c>
      <c r="T53" s="79" t="s">
        <v>1007</v>
      </c>
      <c r="U53" s="78"/>
    </row>
    <row r="54" spans="1:21" ht="13">
      <c r="A54" s="14"/>
      <c r="B54" s="14"/>
      <c r="C54" s="14"/>
      <c r="D54" s="14"/>
      <c r="E54" s="14"/>
      <c r="F54" s="14"/>
      <c r="G54" s="14"/>
      <c r="H54" s="14"/>
      <c r="I54" s="14"/>
      <c r="L54" s="14"/>
      <c r="M54" s="14"/>
      <c r="N54" s="14"/>
      <c r="O54" s="14"/>
      <c r="P54" s="14"/>
      <c r="Q54" s="1"/>
      <c r="R54" s="74" t="s">
        <v>119</v>
      </c>
      <c r="S54" s="79" t="s">
        <v>1006</v>
      </c>
      <c r="T54" s="79" t="s">
        <v>1008</v>
      </c>
      <c r="U54" s="78"/>
    </row>
    <row r="55" spans="1:21" ht="13">
      <c r="A55" s="14"/>
      <c r="B55" s="14"/>
      <c r="C55" s="14"/>
      <c r="D55" s="14"/>
      <c r="E55" s="14"/>
      <c r="F55" s="14"/>
      <c r="G55" s="14"/>
      <c r="H55" s="14"/>
      <c r="I55" s="14"/>
      <c r="L55" s="14"/>
      <c r="M55" s="14"/>
      <c r="N55" s="14"/>
      <c r="O55" s="14"/>
      <c r="P55" s="14"/>
      <c r="Q55" s="1"/>
      <c r="R55" s="74" t="s">
        <v>119</v>
      </c>
      <c r="S55" s="79" t="s">
        <v>1006</v>
      </c>
      <c r="T55" s="79" t="s">
        <v>1009</v>
      </c>
      <c r="U55" s="78"/>
    </row>
    <row r="56" spans="1:21" ht="13">
      <c r="A56" s="14"/>
      <c r="B56" s="14"/>
      <c r="C56" s="14"/>
      <c r="D56" s="14"/>
      <c r="E56" s="14"/>
      <c r="F56" s="14"/>
      <c r="G56" s="14"/>
      <c r="H56" s="14"/>
      <c r="I56" s="14"/>
      <c r="L56" s="14"/>
      <c r="M56" s="14"/>
      <c r="N56" s="14"/>
      <c r="O56" s="14"/>
      <c r="P56" s="14"/>
      <c r="Q56" s="1"/>
      <c r="R56" s="74" t="s">
        <v>119</v>
      </c>
      <c r="S56" s="79" t="s">
        <v>1010</v>
      </c>
      <c r="T56" s="79" t="s">
        <v>1011</v>
      </c>
      <c r="U56" s="78"/>
    </row>
    <row r="57" spans="1:21" ht="13">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
      <c r="A60" s="14"/>
      <c r="B60" s="14"/>
      <c r="C60" s="14"/>
      <c r="D60" s="14"/>
      <c r="E60" s="14"/>
      <c r="F60" s="14"/>
      <c r="G60" s="14"/>
      <c r="H60" s="14"/>
      <c r="I60" s="14"/>
      <c r="L60" s="14"/>
      <c r="M60" s="14"/>
      <c r="N60" s="14"/>
      <c r="O60" s="14"/>
      <c r="P60" s="14"/>
      <c r="Q60" s="1"/>
      <c r="R60" s="74" t="s">
        <v>120</v>
      </c>
      <c r="S60" s="79" t="s">
        <v>1015</v>
      </c>
      <c r="T60" s="79" t="s">
        <v>1016</v>
      </c>
      <c r="U60" s="78"/>
    </row>
    <row r="61" spans="1:21" ht="13">
      <c r="A61" s="14"/>
      <c r="B61" s="14"/>
      <c r="C61" s="14"/>
      <c r="D61" s="14"/>
      <c r="E61" s="14"/>
      <c r="F61" s="14"/>
      <c r="G61" s="14"/>
      <c r="H61" s="14"/>
      <c r="I61" s="14"/>
      <c r="L61" s="14"/>
      <c r="M61" s="14"/>
      <c r="N61" s="14"/>
      <c r="O61" s="14"/>
      <c r="P61" s="14"/>
      <c r="Q61" s="1"/>
      <c r="R61" s="74" t="s">
        <v>120</v>
      </c>
      <c r="S61" s="79" t="s">
        <v>1017</v>
      </c>
      <c r="T61" s="79" t="s">
        <v>1018</v>
      </c>
      <c r="U61" s="78"/>
    </row>
    <row r="62" spans="1:21" ht="13">
      <c r="A62" s="14"/>
      <c r="B62" s="14"/>
      <c r="C62" s="14"/>
      <c r="D62" s="14"/>
      <c r="E62" s="14"/>
      <c r="F62" s="14"/>
      <c r="G62" s="14"/>
      <c r="H62" s="14"/>
      <c r="I62" s="14"/>
      <c r="L62" s="14"/>
      <c r="M62" s="14"/>
      <c r="N62" s="14"/>
      <c r="O62" s="14"/>
      <c r="P62" s="14"/>
      <c r="Q62" s="1"/>
      <c r="R62" s="74" t="s">
        <v>120</v>
      </c>
      <c r="S62" s="79" t="s">
        <v>1017</v>
      </c>
      <c r="T62" s="79" t="s">
        <v>1019</v>
      </c>
      <c r="U62" s="78"/>
    </row>
    <row r="63" spans="1:21" ht="13">
      <c r="A63" s="14"/>
      <c r="B63" s="14"/>
      <c r="C63" s="14"/>
      <c r="D63" s="14"/>
      <c r="E63" s="14"/>
      <c r="F63" s="14"/>
      <c r="G63" s="14"/>
      <c r="H63" s="14"/>
      <c r="I63" s="14"/>
      <c r="L63" s="14"/>
      <c r="M63" s="14"/>
      <c r="N63" s="14"/>
      <c r="O63" s="14"/>
      <c r="P63" s="14"/>
      <c r="Q63" s="1"/>
      <c r="R63" s="74" t="s">
        <v>120</v>
      </c>
      <c r="S63" s="79" t="s">
        <v>1020</v>
      </c>
      <c r="T63" s="79" t="s">
        <v>1021</v>
      </c>
      <c r="U63" s="78"/>
    </row>
    <row r="64" spans="1:21" ht="13">
      <c r="A64" s="14"/>
      <c r="B64" s="14"/>
      <c r="C64" s="14"/>
      <c r="D64" s="14"/>
      <c r="E64" s="14"/>
      <c r="F64" s="14"/>
      <c r="G64" s="14"/>
      <c r="H64" s="14"/>
      <c r="I64" s="14"/>
      <c r="L64" s="14"/>
      <c r="M64" s="14"/>
      <c r="N64" s="14"/>
      <c r="O64" s="14"/>
      <c r="P64" s="14"/>
      <c r="Q64" s="1"/>
      <c r="R64" s="74" t="s">
        <v>120</v>
      </c>
      <c r="S64" s="79" t="s">
        <v>336</v>
      </c>
      <c r="T64" s="79" t="s">
        <v>1022</v>
      </c>
      <c r="U64" s="78"/>
    </row>
    <row r="65" spans="1:21" ht="13">
      <c r="A65" s="14"/>
      <c r="B65" s="14"/>
      <c r="C65" s="14"/>
      <c r="D65" s="14"/>
      <c r="E65" s="14"/>
      <c r="F65" s="14"/>
      <c r="G65" s="14"/>
      <c r="H65" s="14"/>
      <c r="I65" s="14"/>
      <c r="L65" s="14"/>
      <c r="M65" s="14"/>
      <c r="N65" s="14"/>
      <c r="O65" s="14"/>
      <c r="P65" s="14"/>
      <c r="Q65" s="1"/>
      <c r="R65" s="74" t="s">
        <v>120</v>
      </c>
      <c r="S65" s="79" t="s">
        <v>1023</v>
      </c>
      <c r="T65" s="79" t="s">
        <v>1024</v>
      </c>
      <c r="U65" s="78"/>
    </row>
    <row r="66" spans="1:21" ht="13">
      <c r="A66" s="14"/>
      <c r="B66" s="14"/>
      <c r="C66" s="14"/>
      <c r="D66" s="14"/>
      <c r="E66" s="14"/>
      <c r="F66" s="14"/>
      <c r="G66" s="14"/>
      <c r="H66" s="14"/>
      <c r="I66" s="14"/>
      <c r="L66" s="14"/>
      <c r="M66" s="14"/>
      <c r="N66" s="14"/>
      <c r="O66" s="14"/>
      <c r="P66" s="14"/>
      <c r="Q66" s="1"/>
      <c r="R66" s="74" t="s">
        <v>120</v>
      </c>
      <c r="S66" s="79" t="s">
        <v>1025</v>
      </c>
      <c r="T66" s="79" t="s">
        <v>1026</v>
      </c>
      <c r="U66" s="78"/>
    </row>
    <row r="67" spans="1:21" ht="13">
      <c r="A67" s="14"/>
      <c r="B67" s="14"/>
      <c r="C67" s="14"/>
      <c r="D67" s="14"/>
      <c r="E67" s="14"/>
      <c r="F67" s="14"/>
      <c r="G67" s="14"/>
      <c r="H67" s="14"/>
      <c r="I67" s="14"/>
      <c r="L67" s="14"/>
      <c r="M67" s="14"/>
      <c r="N67" s="14"/>
      <c r="O67" s="14"/>
      <c r="P67" s="14"/>
      <c r="Q67" s="1"/>
      <c r="R67" s="74" t="s">
        <v>120</v>
      </c>
      <c r="S67" s="79" t="s">
        <v>1027</v>
      </c>
      <c r="T67" s="79" t="s">
        <v>1028</v>
      </c>
      <c r="U67" s="78"/>
    </row>
    <row r="68" spans="1:21" ht="13">
      <c r="A68" s="14"/>
      <c r="B68" s="14"/>
      <c r="C68" s="14"/>
      <c r="D68" s="14"/>
      <c r="E68" s="14"/>
      <c r="F68" s="14"/>
      <c r="G68" s="14"/>
      <c r="H68" s="14"/>
      <c r="I68" s="14"/>
      <c r="L68" s="14"/>
      <c r="M68" s="14"/>
      <c r="N68" s="14"/>
      <c r="O68" s="14"/>
      <c r="P68" s="14"/>
      <c r="Q68" s="1"/>
      <c r="R68" s="74" t="s">
        <v>120</v>
      </c>
      <c r="S68" s="79" t="s">
        <v>1029</v>
      </c>
      <c r="T68" s="79" t="s">
        <v>1030</v>
      </c>
      <c r="U68" s="78"/>
    </row>
    <row r="69" spans="1:21" ht="13">
      <c r="A69" s="14"/>
      <c r="B69" s="14"/>
      <c r="C69" s="14"/>
      <c r="D69" s="14"/>
      <c r="E69" s="14"/>
      <c r="F69" s="14"/>
      <c r="G69" s="14"/>
      <c r="H69" s="14"/>
      <c r="I69" s="14"/>
      <c r="L69" s="14"/>
      <c r="M69" s="14"/>
      <c r="N69" s="14"/>
      <c r="O69" s="14"/>
      <c r="P69" s="14"/>
      <c r="Q69" s="1"/>
      <c r="R69" s="74" t="s">
        <v>120</v>
      </c>
      <c r="S69" s="79" t="s">
        <v>1031</v>
      </c>
      <c r="T69" s="79" t="s">
        <v>1032</v>
      </c>
      <c r="U69" s="78"/>
    </row>
    <row r="70" spans="1:21" ht="13">
      <c r="A70" s="14"/>
      <c r="B70" s="14"/>
      <c r="C70" s="14"/>
      <c r="D70" s="14"/>
      <c r="E70" s="14"/>
      <c r="F70" s="14"/>
      <c r="G70" s="14"/>
      <c r="H70" s="14"/>
      <c r="I70" s="14"/>
      <c r="L70" s="14"/>
      <c r="M70" s="14"/>
      <c r="N70" s="14"/>
      <c r="O70" s="14"/>
      <c r="P70" s="14"/>
      <c r="Q70" s="1"/>
      <c r="R70" s="74" t="s">
        <v>120</v>
      </c>
      <c r="S70" s="79" t="s">
        <v>1033</v>
      </c>
      <c r="T70" s="79" t="s">
        <v>1034</v>
      </c>
      <c r="U70" s="78"/>
    </row>
    <row r="71" spans="1:21" ht="13">
      <c r="A71" s="14"/>
      <c r="B71" s="14"/>
      <c r="C71" s="14"/>
      <c r="D71" s="14"/>
      <c r="E71" s="14"/>
      <c r="F71" s="14"/>
      <c r="G71" s="14"/>
      <c r="H71" s="14"/>
      <c r="I71" s="14"/>
      <c r="L71" s="14"/>
      <c r="M71" s="14"/>
      <c r="N71" s="14"/>
      <c r="O71" s="14"/>
      <c r="P71" s="14"/>
      <c r="Q71" s="1"/>
      <c r="R71" s="74" t="s">
        <v>121</v>
      </c>
      <c r="S71" s="79" t="s">
        <v>322</v>
      </c>
      <c r="T71" s="79" t="s">
        <v>1035</v>
      </c>
      <c r="U71" s="78"/>
    </row>
    <row r="72" spans="1:21" ht="13">
      <c r="A72" s="14"/>
      <c r="B72" s="14"/>
      <c r="C72" s="14"/>
      <c r="D72" s="14"/>
      <c r="E72" s="14"/>
      <c r="F72" s="14"/>
      <c r="G72" s="14"/>
      <c r="H72" s="14"/>
      <c r="I72" s="14"/>
      <c r="L72" s="14"/>
      <c r="M72" s="14"/>
      <c r="N72" s="14"/>
      <c r="O72" s="14"/>
      <c r="P72" s="14"/>
      <c r="Q72" s="1"/>
      <c r="R72" s="74" t="s">
        <v>121</v>
      </c>
      <c r="S72" s="79" t="s">
        <v>1036</v>
      </c>
      <c r="T72" s="79" t="s">
        <v>1037</v>
      </c>
      <c r="U72" s="78"/>
    </row>
    <row r="73" spans="1:21" ht="13">
      <c r="A73" s="14"/>
      <c r="B73" s="14"/>
      <c r="C73" s="14"/>
      <c r="D73" s="14"/>
      <c r="E73" s="14"/>
      <c r="F73" s="14"/>
      <c r="G73" s="14"/>
      <c r="H73" s="14"/>
      <c r="I73" s="14"/>
      <c r="L73" s="14"/>
      <c r="M73" s="14"/>
      <c r="N73" s="14"/>
      <c r="O73" s="14"/>
      <c r="P73" s="14"/>
      <c r="Q73" s="1"/>
      <c r="R73" s="74" t="s">
        <v>121</v>
      </c>
      <c r="S73" s="79" t="s">
        <v>1036</v>
      </c>
      <c r="T73" s="79" t="s">
        <v>1038</v>
      </c>
      <c r="U73" s="78"/>
    </row>
    <row r="74" spans="1:21" ht="13">
      <c r="A74" s="14"/>
      <c r="B74" s="14"/>
      <c r="C74" s="14"/>
      <c r="D74" s="14"/>
      <c r="E74" s="14"/>
      <c r="F74" s="14"/>
      <c r="G74" s="14"/>
      <c r="H74" s="14"/>
      <c r="I74" s="14"/>
      <c r="L74" s="14"/>
      <c r="M74" s="14"/>
      <c r="N74" s="14"/>
      <c r="O74" s="14"/>
      <c r="P74" s="14"/>
      <c r="Q74" s="1"/>
      <c r="R74" s="74" t="s">
        <v>121</v>
      </c>
      <c r="S74" s="79" t="s">
        <v>1039</v>
      </c>
      <c r="T74" s="79" t="s">
        <v>1040</v>
      </c>
      <c r="U74" s="78"/>
    </row>
    <row r="75" spans="1:21" ht="13">
      <c r="A75" s="14"/>
      <c r="B75" s="14"/>
      <c r="C75" s="14"/>
      <c r="D75" s="14"/>
      <c r="E75" s="14"/>
      <c r="F75" s="14"/>
      <c r="G75" s="14"/>
      <c r="H75" s="14"/>
      <c r="I75" s="14"/>
      <c r="L75" s="14"/>
      <c r="M75" s="14"/>
      <c r="N75" s="14"/>
      <c r="O75" s="14"/>
      <c r="P75" s="14"/>
      <c r="Q75" s="1"/>
      <c r="R75" s="74" t="s">
        <v>121</v>
      </c>
      <c r="S75" s="79" t="s">
        <v>1039</v>
      </c>
      <c r="T75" s="79" t="s">
        <v>1041</v>
      </c>
      <c r="U75" s="78"/>
    </row>
    <row r="76" spans="1:21" ht="13">
      <c r="A76" s="14"/>
      <c r="B76" s="14"/>
      <c r="C76" s="14"/>
      <c r="D76" s="14"/>
      <c r="E76" s="14"/>
      <c r="F76" s="14"/>
      <c r="G76" s="14"/>
      <c r="H76" s="14"/>
      <c r="I76" s="14"/>
      <c r="L76" s="14"/>
      <c r="M76" s="14"/>
      <c r="N76" s="14"/>
      <c r="O76" s="14"/>
      <c r="P76" s="14"/>
      <c r="Q76" s="1"/>
      <c r="R76" s="74" t="s">
        <v>121</v>
      </c>
      <c r="S76" s="79" t="s">
        <v>303</v>
      </c>
      <c r="T76" s="79" t="s">
        <v>1042</v>
      </c>
      <c r="U76" s="78"/>
    </row>
    <row r="77" spans="1:21" ht="13">
      <c r="A77" s="14"/>
      <c r="B77" s="14"/>
      <c r="C77" s="14"/>
      <c r="D77" s="14"/>
      <c r="E77" s="14"/>
      <c r="F77" s="14"/>
      <c r="G77" s="14"/>
      <c r="H77" s="14"/>
      <c r="I77" s="14"/>
      <c r="L77" s="14"/>
      <c r="M77" s="14"/>
      <c r="N77" s="14"/>
      <c r="O77" s="14"/>
      <c r="P77" s="14"/>
      <c r="Q77" s="1"/>
      <c r="R77" s="74" t="s">
        <v>121</v>
      </c>
      <c r="S77" s="79" t="s">
        <v>329</v>
      </c>
      <c r="T77" s="79" t="s">
        <v>1043</v>
      </c>
      <c r="U77" s="78"/>
    </row>
    <row r="78" spans="1:21" ht="13">
      <c r="A78" s="14"/>
      <c r="B78" s="14"/>
      <c r="C78" s="14"/>
      <c r="D78" s="14"/>
      <c r="E78" s="14"/>
      <c r="F78" s="14"/>
      <c r="G78" s="14"/>
      <c r="H78" s="14"/>
      <c r="I78" s="14"/>
      <c r="L78" s="14"/>
      <c r="M78" s="14"/>
      <c r="N78" s="14"/>
      <c r="O78" s="14"/>
      <c r="P78" s="14"/>
      <c r="Q78" s="1"/>
      <c r="R78" s="74" t="s">
        <v>121</v>
      </c>
      <c r="S78" s="79" t="s">
        <v>329</v>
      </c>
      <c r="T78" s="79" t="s">
        <v>1044</v>
      </c>
      <c r="U78" s="78"/>
    </row>
    <row r="79" spans="1:21" ht="13">
      <c r="A79" s="14"/>
      <c r="B79" s="14"/>
      <c r="C79" s="14"/>
      <c r="D79" s="14"/>
      <c r="E79" s="14"/>
      <c r="F79" s="14"/>
      <c r="G79" s="14"/>
      <c r="H79" s="14"/>
      <c r="I79" s="14"/>
      <c r="L79" s="14"/>
      <c r="M79" s="14"/>
      <c r="N79" s="14"/>
      <c r="O79" s="14"/>
      <c r="P79" s="14"/>
      <c r="Q79" s="1"/>
      <c r="R79" s="74" t="s">
        <v>121</v>
      </c>
      <c r="S79" s="79" t="s">
        <v>1045</v>
      </c>
      <c r="T79" s="79" t="s">
        <v>1046</v>
      </c>
      <c r="U79" s="78"/>
    </row>
    <row r="80" spans="1:21" ht="13">
      <c r="A80" s="14"/>
      <c r="B80" s="14"/>
      <c r="C80" s="14"/>
      <c r="D80" s="14"/>
      <c r="E80" s="14"/>
      <c r="F80" s="14"/>
      <c r="G80" s="14"/>
      <c r="H80" s="14"/>
      <c r="I80" s="14"/>
      <c r="L80" s="14"/>
      <c r="M80" s="14"/>
      <c r="N80" s="14"/>
      <c r="O80" s="14"/>
      <c r="P80" s="14"/>
      <c r="Q80" s="1"/>
      <c r="R80" s="74" t="s">
        <v>121</v>
      </c>
      <c r="S80" s="79" t="s">
        <v>1045</v>
      </c>
      <c r="T80" s="79" t="s">
        <v>1047</v>
      </c>
      <c r="U80" s="78"/>
    </row>
    <row r="81" spans="1:21" ht="13">
      <c r="A81" s="14"/>
      <c r="B81" s="14"/>
      <c r="C81" s="14"/>
      <c r="D81" s="14"/>
      <c r="E81" s="14"/>
      <c r="F81" s="14"/>
      <c r="G81" s="14"/>
      <c r="H81" s="14"/>
      <c r="I81" s="14"/>
      <c r="L81" s="14"/>
      <c r="M81" s="14"/>
      <c r="N81" s="14"/>
      <c r="O81" s="14"/>
      <c r="P81" s="14"/>
      <c r="Q81" s="1"/>
      <c r="R81" s="74" t="s">
        <v>121</v>
      </c>
      <c r="S81" s="79" t="s">
        <v>1048</v>
      </c>
      <c r="T81" s="79" t="s">
        <v>1049</v>
      </c>
      <c r="U81" s="78"/>
    </row>
    <row r="82" spans="1:21" ht="13">
      <c r="A82" s="14"/>
      <c r="B82" s="14"/>
      <c r="C82" s="14"/>
      <c r="D82" s="14"/>
      <c r="E82" s="14"/>
      <c r="F82" s="14"/>
      <c r="G82" s="14"/>
      <c r="H82" s="14"/>
      <c r="I82" s="14"/>
      <c r="L82" s="14"/>
      <c r="M82" s="14"/>
      <c r="N82" s="14"/>
      <c r="O82" s="14"/>
      <c r="P82" s="14"/>
      <c r="Q82" s="1"/>
      <c r="R82" s="74" t="s">
        <v>121</v>
      </c>
      <c r="S82" s="79" t="s">
        <v>1048</v>
      </c>
      <c r="T82" s="79" t="s">
        <v>1050</v>
      </c>
      <c r="U82" s="78"/>
    </row>
    <row r="83" spans="1:21" ht="13">
      <c r="A83" s="14"/>
      <c r="B83" s="14"/>
      <c r="C83" s="14"/>
      <c r="D83" s="14"/>
      <c r="E83" s="14"/>
      <c r="F83" s="14"/>
      <c r="G83" s="14"/>
      <c r="H83" s="14"/>
      <c r="I83" s="14"/>
      <c r="L83" s="14"/>
      <c r="M83" s="14"/>
      <c r="N83" s="14"/>
      <c r="O83" s="14"/>
      <c r="P83" s="14"/>
      <c r="Q83" s="1"/>
      <c r="R83" s="74" t="s">
        <v>121</v>
      </c>
      <c r="S83" s="79" t="s">
        <v>1051</v>
      </c>
      <c r="T83" s="79" t="s">
        <v>1052</v>
      </c>
      <c r="U83" s="78"/>
    </row>
    <row r="84" spans="1:21" ht="13">
      <c r="A84" s="14"/>
      <c r="B84" s="14"/>
      <c r="C84" s="14"/>
      <c r="D84" s="14"/>
      <c r="E84" s="14"/>
      <c r="F84" s="14"/>
      <c r="G84" s="14"/>
      <c r="H84" s="14"/>
      <c r="I84" s="14"/>
      <c r="L84" s="14"/>
      <c r="M84" s="14"/>
      <c r="N84" s="14"/>
      <c r="O84" s="14"/>
      <c r="P84" s="14"/>
      <c r="Q84" s="1"/>
      <c r="R84" s="74" t="s">
        <v>121</v>
      </c>
      <c r="S84" s="79" t="s">
        <v>1053</v>
      </c>
      <c r="T84" s="79" t="s">
        <v>1054</v>
      </c>
      <c r="U84" s="78"/>
    </row>
    <row r="85" spans="1:21" ht="13">
      <c r="A85" s="14"/>
      <c r="B85" s="14"/>
      <c r="C85" s="14"/>
      <c r="D85" s="14"/>
      <c r="E85" s="14"/>
      <c r="F85" s="14"/>
      <c r="G85" s="14"/>
      <c r="H85" s="14"/>
      <c r="I85" s="14"/>
      <c r="L85" s="14"/>
      <c r="M85" s="14"/>
      <c r="N85" s="14"/>
      <c r="O85" s="14"/>
      <c r="P85" s="14"/>
      <c r="Q85" s="1"/>
      <c r="R85" s="74" t="s">
        <v>122</v>
      </c>
      <c r="S85" s="79" t="s">
        <v>1055</v>
      </c>
      <c r="T85" s="79" t="s">
        <v>1056</v>
      </c>
      <c r="U85" s="78"/>
    </row>
    <row r="86" spans="1:21" ht="13">
      <c r="A86" s="14"/>
      <c r="B86" s="14"/>
      <c r="C86" s="14"/>
      <c r="D86" s="14"/>
      <c r="E86" s="14"/>
      <c r="F86" s="14"/>
      <c r="G86" s="14"/>
      <c r="H86" s="14"/>
      <c r="I86" s="14"/>
      <c r="L86" s="14"/>
      <c r="M86" s="14"/>
      <c r="N86" s="14"/>
      <c r="O86" s="14"/>
      <c r="P86" s="14"/>
      <c r="Q86" s="1"/>
      <c r="R86" s="74" t="s">
        <v>122</v>
      </c>
      <c r="S86" s="79" t="s">
        <v>1057</v>
      </c>
      <c r="T86" s="79" t="s">
        <v>1058</v>
      </c>
      <c r="U86" s="78"/>
    </row>
    <row r="87" spans="1:21" ht="13">
      <c r="A87" s="14"/>
      <c r="B87" s="14"/>
      <c r="C87" s="14"/>
      <c r="D87" s="14"/>
      <c r="E87" s="14"/>
      <c r="F87" s="14"/>
      <c r="G87" s="14"/>
      <c r="H87" s="14"/>
      <c r="I87" s="14"/>
      <c r="L87" s="14"/>
      <c r="M87" s="14"/>
      <c r="N87" s="14"/>
      <c r="O87" s="14"/>
      <c r="P87" s="14"/>
      <c r="Q87" s="1"/>
      <c r="R87" s="74" t="s">
        <v>122</v>
      </c>
      <c r="S87" s="79" t="s">
        <v>1059</v>
      </c>
      <c r="T87" s="79" t="s">
        <v>1060</v>
      </c>
      <c r="U87" s="78"/>
    </row>
    <row r="88" spans="1:21" ht="13">
      <c r="A88" s="14"/>
      <c r="B88" s="14"/>
      <c r="C88" s="14"/>
      <c r="D88" s="14"/>
      <c r="E88" s="14"/>
      <c r="F88" s="14"/>
      <c r="G88" s="14"/>
      <c r="H88" s="14"/>
      <c r="I88" s="14"/>
      <c r="L88" s="14"/>
      <c r="M88" s="14"/>
      <c r="N88" s="14"/>
      <c r="O88" s="14"/>
      <c r="P88" s="14"/>
      <c r="Q88" s="1"/>
      <c r="R88" s="74" t="s">
        <v>122</v>
      </c>
      <c r="S88" s="79" t="s">
        <v>1059</v>
      </c>
      <c r="T88" s="79" t="s">
        <v>1061</v>
      </c>
      <c r="U88" s="78"/>
    </row>
    <row r="89" spans="1:21" ht="13">
      <c r="A89" s="14"/>
      <c r="B89" s="14"/>
      <c r="C89" s="14"/>
      <c r="D89" s="14"/>
      <c r="E89" s="14"/>
      <c r="F89" s="14"/>
      <c r="G89" s="14"/>
      <c r="H89" s="14"/>
      <c r="I89" s="14"/>
      <c r="L89" s="14"/>
      <c r="M89" s="14"/>
      <c r="N89" s="14"/>
      <c r="O89" s="14"/>
      <c r="P89" s="14"/>
      <c r="Q89" s="1"/>
      <c r="R89" s="74" t="s">
        <v>122</v>
      </c>
      <c r="S89" s="79" t="s">
        <v>474</v>
      </c>
      <c r="T89" s="79" t="s">
        <v>1062</v>
      </c>
      <c r="U89" s="78"/>
    </row>
    <row r="90" spans="1:21" ht="13">
      <c r="A90" s="14"/>
      <c r="B90" s="14"/>
      <c r="C90" s="14"/>
      <c r="D90" s="14"/>
      <c r="E90" s="14"/>
      <c r="F90" s="14"/>
      <c r="G90" s="14"/>
      <c r="H90" s="14"/>
      <c r="I90" s="14"/>
      <c r="L90" s="14"/>
      <c r="M90" s="14"/>
      <c r="N90" s="14"/>
      <c r="O90" s="14"/>
      <c r="P90" s="14"/>
      <c r="Q90" s="1"/>
      <c r="R90" s="74" t="s">
        <v>122</v>
      </c>
      <c r="S90" s="79" t="s">
        <v>474</v>
      </c>
      <c r="T90" s="79" t="s">
        <v>1063</v>
      </c>
      <c r="U90" s="78"/>
    </row>
    <row r="91" spans="1:21" ht="13">
      <c r="A91" s="14"/>
      <c r="B91" s="14"/>
      <c r="C91" s="14"/>
      <c r="D91" s="14"/>
      <c r="E91" s="14"/>
      <c r="F91" s="14"/>
      <c r="G91" s="14"/>
      <c r="H91" s="14"/>
      <c r="I91" s="14"/>
      <c r="L91" s="14"/>
      <c r="M91" s="14"/>
      <c r="N91" s="14"/>
      <c r="O91" s="14"/>
      <c r="P91" s="14"/>
      <c r="Q91" s="1"/>
      <c r="R91" s="74" t="s">
        <v>122</v>
      </c>
      <c r="S91" s="79" t="s">
        <v>1064</v>
      </c>
      <c r="T91" s="79" t="s">
        <v>1065</v>
      </c>
      <c r="U91" s="78"/>
    </row>
    <row r="92" spans="1:21" ht="13">
      <c r="A92" s="14"/>
      <c r="B92" s="14"/>
      <c r="C92" s="14"/>
      <c r="D92" s="14"/>
      <c r="E92" s="14"/>
      <c r="F92" s="14"/>
      <c r="G92" s="14"/>
      <c r="H92" s="14"/>
      <c r="I92" s="14"/>
      <c r="L92" s="14"/>
      <c r="M92" s="14"/>
      <c r="N92" s="14"/>
      <c r="O92" s="14"/>
      <c r="P92" s="14"/>
      <c r="Q92" s="1"/>
      <c r="R92" s="74" t="s">
        <v>122</v>
      </c>
      <c r="S92" s="79" t="s">
        <v>1064</v>
      </c>
      <c r="T92" s="79" t="s">
        <v>1066</v>
      </c>
      <c r="U92" s="78"/>
    </row>
    <row r="93" spans="1:21" ht="13">
      <c r="A93" s="14"/>
      <c r="B93" s="14"/>
      <c r="C93" s="14"/>
      <c r="D93" s="14"/>
      <c r="E93" s="14"/>
      <c r="F93" s="14"/>
      <c r="G93" s="14"/>
      <c r="H93" s="14"/>
      <c r="I93" s="14"/>
      <c r="L93" s="14"/>
      <c r="M93" s="14"/>
      <c r="N93" s="14"/>
      <c r="O93" s="14"/>
      <c r="P93" s="14"/>
      <c r="Q93" s="1"/>
      <c r="R93" s="74" t="s">
        <v>122</v>
      </c>
      <c r="S93" s="79" t="s">
        <v>469</v>
      </c>
      <c r="T93" s="79" t="s">
        <v>1067</v>
      </c>
      <c r="U93" s="78"/>
    </row>
    <row r="94" spans="1:21" ht="13">
      <c r="A94" s="14"/>
      <c r="B94" s="14"/>
      <c r="C94" s="14"/>
      <c r="D94" s="14"/>
      <c r="E94" s="14"/>
      <c r="F94" s="14"/>
      <c r="G94" s="14"/>
      <c r="H94" s="14"/>
      <c r="I94" s="14"/>
      <c r="L94" s="14"/>
      <c r="M94" s="14"/>
      <c r="N94" s="14"/>
      <c r="O94" s="14"/>
      <c r="P94" s="14"/>
      <c r="Q94" s="1"/>
      <c r="R94" s="74" t="s">
        <v>122</v>
      </c>
      <c r="S94" s="79" t="s">
        <v>1068</v>
      </c>
      <c r="T94" s="79" t="s">
        <v>1069</v>
      </c>
      <c r="U94" s="78"/>
    </row>
    <row r="95" spans="1:21" ht="13">
      <c r="A95" s="14"/>
      <c r="B95" s="14"/>
      <c r="C95" s="14"/>
      <c r="D95" s="14"/>
      <c r="E95" s="14"/>
      <c r="F95" s="14"/>
      <c r="G95" s="14"/>
      <c r="H95" s="14"/>
      <c r="I95" s="14"/>
      <c r="L95" s="14"/>
      <c r="M95" s="14"/>
      <c r="N95" s="14"/>
      <c r="O95" s="14"/>
      <c r="P95" s="14"/>
      <c r="Q95" s="1"/>
      <c r="R95" s="74" t="s">
        <v>122</v>
      </c>
      <c r="S95" s="79" t="s">
        <v>1070</v>
      </c>
      <c r="T95" s="79" t="s">
        <v>1071</v>
      </c>
      <c r="U95" s="78"/>
    </row>
    <row r="96" spans="1:21" ht="13">
      <c r="A96" s="14"/>
      <c r="B96" s="14"/>
      <c r="C96" s="14"/>
      <c r="D96" s="14"/>
      <c r="E96" s="14"/>
      <c r="F96" s="14"/>
      <c r="G96" s="14"/>
      <c r="H96" s="14"/>
      <c r="I96" s="14"/>
      <c r="L96" s="14"/>
      <c r="M96" s="14"/>
      <c r="N96" s="14"/>
      <c r="O96" s="14"/>
      <c r="P96" s="14"/>
      <c r="Q96" s="1"/>
      <c r="R96" s="74" t="s">
        <v>123</v>
      </c>
      <c r="S96" s="79" t="s">
        <v>201</v>
      </c>
      <c r="T96" s="79" t="s">
        <v>1072</v>
      </c>
      <c r="U96" s="78"/>
    </row>
    <row r="97" spans="1:21" ht="13">
      <c r="A97" s="14"/>
      <c r="B97" s="14"/>
      <c r="C97" s="14"/>
      <c r="D97" s="14"/>
      <c r="E97" s="14"/>
      <c r="F97" s="14"/>
      <c r="G97" s="14"/>
      <c r="H97" s="14"/>
      <c r="I97" s="14"/>
      <c r="L97" s="14"/>
      <c r="M97" s="14"/>
      <c r="N97" s="14"/>
      <c r="O97" s="14"/>
      <c r="P97" s="14"/>
      <c r="Q97" s="1"/>
      <c r="R97" s="74" t="s">
        <v>123</v>
      </c>
      <c r="S97" s="79" t="s">
        <v>201</v>
      </c>
      <c r="T97" s="79" t="s">
        <v>1073</v>
      </c>
      <c r="U97" s="78"/>
    </row>
    <row r="98" spans="1:21" ht="13">
      <c r="A98" s="14"/>
      <c r="B98" s="14"/>
      <c r="C98" s="14"/>
      <c r="D98" s="14"/>
      <c r="E98" s="14"/>
      <c r="F98" s="14"/>
      <c r="G98" s="14"/>
      <c r="H98" s="14"/>
      <c r="I98" s="14"/>
      <c r="L98" s="14"/>
      <c r="M98" s="14"/>
      <c r="N98" s="14"/>
      <c r="O98" s="14"/>
      <c r="P98" s="14"/>
      <c r="Q98" s="1"/>
      <c r="R98" s="74" t="s">
        <v>123</v>
      </c>
      <c r="S98" s="79" t="s">
        <v>175</v>
      </c>
      <c r="T98" s="79" t="s">
        <v>1074</v>
      </c>
      <c r="U98" s="78"/>
    </row>
    <row r="99" spans="1:21" ht="13">
      <c r="A99" s="14"/>
      <c r="B99" s="14"/>
      <c r="C99" s="14"/>
      <c r="D99" s="14"/>
      <c r="E99" s="14"/>
      <c r="F99" s="14"/>
      <c r="G99" s="14"/>
      <c r="H99" s="14"/>
      <c r="I99" s="14"/>
      <c r="L99" s="14"/>
      <c r="M99" s="14"/>
      <c r="N99" s="14"/>
      <c r="O99" s="14"/>
      <c r="P99" s="14"/>
      <c r="Q99" s="1"/>
      <c r="R99" s="74" t="s">
        <v>123</v>
      </c>
      <c r="S99" s="79" t="s">
        <v>314</v>
      </c>
      <c r="T99" s="79" t="s">
        <v>1075</v>
      </c>
      <c r="U99" s="78"/>
    </row>
    <row r="100" spans="1:21" ht="13">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
      <c r="A138" s="14"/>
      <c r="B138" s="14"/>
      <c r="C138" s="14"/>
      <c r="D138" s="14"/>
      <c r="E138" s="14"/>
      <c r="F138" s="14"/>
      <c r="G138" s="14"/>
      <c r="H138" s="14"/>
      <c r="I138" s="14"/>
      <c r="L138" s="14"/>
      <c r="M138" s="14"/>
      <c r="N138" s="14"/>
      <c r="O138" s="14"/>
      <c r="P138" s="14"/>
      <c r="Q138" s="1"/>
      <c r="R138" s="74" t="s">
        <v>126</v>
      </c>
      <c r="S138" s="79"/>
      <c r="T138" s="79" t="s">
        <v>1141</v>
      </c>
      <c r="U138" s="78"/>
    </row>
    <row r="139" spans="1:21" ht="13">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
      <c r="A176" s="14"/>
      <c r="B176" s="14"/>
      <c r="C176" s="14"/>
      <c r="D176" s="14"/>
      <c r="E176" s="14"/>
      <c r="F176" s="14"/>
      <c r="G176" s="14"/>
      <c r="H176" s="14"/>
      <c r="I176" s="14"/>
      <c r="L176" s="14"/>
      <c r="M176" s="14"/>
      <c r="N176" s="14"/>
      <c r="O176" s="14"/>
      <c r="P176" s="14"/>
      <c r="Q176" s="1"/>
      <c r="R176" s="74"/>
      <c r="S176" s="79"/>
      <c r="T176" s="79"/>
      <c r="U176" s="78"/>
    </row>
    <row r="177" spans="1:21" ht="13">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3">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
      <c r="A235" s="14"/>
      <c r="B235" s="14"/>
      <c r="C235" s="14"/>
      <c r="D235" s="14"/>
      <c r="E235" s="14"/>
      <c r="F235" s="14"/>
      <c r="G235" s="14"/>
      <c r="H235" s="14"/>
      <c r="I235" s="14"/>
      <c r="L235" s="14"/>
      <c r="M235" s="14"/>
      <c r="N235" s="14"/>
      <c r="O235" s="14"/>
      <c r="P235" s="14"/>
      <c r="Q235" s="1"/>
      <c r="R235" s="74"/>
      <c r="S235" s="79"/>
      <c r="T235" s="79"/>
      <c r="U235" s="78"/>
    </row>
    <row r="236" spans="1:21" ht="13">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
      <c r="L248" s="14"/>
      <c r="M248" s="14"/>
      <c r="N248" s="14"/>
      <c r="O248" s="14"/>
      <c r="P248" s="14"/>
      <c r="Q248" s="1"/>
      <c r="R248" s="74" t="s">
        <v>133</v>
      </c>
      <c r="S248" s="79" t="s">
        <v>1321</v>
      </c>
      <c r="T248" s="79" t="s">
        <v>1323</v>
      </c>
      <c r="U248" s="78"/>
    </row>
    <row r="249" spans="1:21" ht="13">
      <c r="L249" s="14"/>
      <c r="M249" s="14"/>
      <c r="N249" s="14"/>
      <c r="O249" s="14"/>
      <c r="P249" s="14"/>
      <c r="Q249" s="1"/>
      <c r="R249" s="74" t="s">
        <v>133</v>
      </c>
      <c r="S249" s="79" t="s">
        <v>1321</v>
      </c>
      <c r="T249" s="79" t="s">
        <v>1324</v>
      </c>
      <c r="U249" s="78"/>
    </row>
    <row r="250" spans="1:21" ht="13">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796875" defaultRowHeight="12.5"/>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299" t="s">
        <v>9</v>
      </c>
      <c r="B1" s="59"/>
      <c r="C1" s="148"/>
      <c r="D1" s="148"/>
      <c r="E1" s="149"/>
    </row>
    <row r="2" spans="1:5" s="14" customFormat="1" ht="15.5">
      <c r="A2" s="29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0.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8" t="s">
        <v>5</v>
      </c>
      <c r="B20" s="11" t="s">
        <v>38</v>
      </c>
      <c r="C20" s="88" t="s">
        <v>39</v>
      </c>
      <c r="E20" s="94" t="s">
        <v>40</v>
      </c>
      <c r="O20" s="57"/>
    </row>
    <row r="21" spans="1:41 16384:16384" s="14" customFormat="1">
      <c r="A21" s="328"/>
      <c r="B21" s="17"/>
    </row>
    <row r="22" spans="1:41 16384:16384">
      <c r="A22" s="328"/>
      <c r="C22" s="322" t="s">
        <v>41</v>
      </c>
      <c r="D22" s="323"/>
      <c r="E22" s="324"/>
      <c r="G22" s="316" t="s">
        <v>42</v>
      </c>
      <c r="H22" s="317"/>
      <c r="I22" s="318"/>
      <c r="K22" s="316" t="s">
        <v>42</v>
      </c>
      <c r="L22" s="317"/>
      <c r="M22" s="318"/>
      <c r="O22" s="316" t="s">
        <v>42</v>
      </c>
      <c r="P22" s="317"/>
      <c r="Q22" s="318"/>
      <c r="S22" s="316" t="s">
        <v>42</v>
      </c>
      <c r="T22" s="317"/>
      <c r="U22" s="318"/>
      <c r="W22" s="316" t="s">
        <v>42</v>
      </c>
      <c r="X22" s="317"/>
      <c r="Y22" s="318"/>
      <c r="AA22" s="316" t="s">
        <v>42</v>
      </c>
      <c r="AB22" s="317"/>
      <c r="AC22" s="318"/>
      <c r="AE22" s="316" t="s">
        <v>42</v>
      </c>
      <c r="AF22" s="317"/>
      <c r="AG22" s="318"/>
      <c r="AI22" s="316" t="s">
        <v>42</v>
      </c>
      <c r="AJ22" s="317"/>
      <c r="AK22" s="318"/>
      <c r="AM22" s="316" t="s">
        <v>42</v>
      </c>
      <c r="AN22" s="317"/>
      <c r="AO22" s="318"/>
    </row>
    <row r="23" spans="1:41 16384:16384">
      <c r="A23" s="328"/>
      <c r="B23" s="150" t="str">
        <f>IF(C20="Start with impact category","Select Impact category &gt;&gt;","")</f>
        <v/>
      </c>
      <c r="C23" s="250"/>
      <c r="D23" s="251"/>
      <c r="E23" s="252"/>
      <c r="F23" s="101" t="str">
        <f>IF($B$23="Select Impact category &gt;&gt;", "&gt;&gt;","")</f>
        <v/>
      </c>
      <c r="G23" s="250"/>
      <c r="H23" s="251"/>
      <c r="I23" s="252"/>
      <c r="J23" s="101" t="str">
        <f>IF($B$23="Select Impact category &gt;&gt;", "&gt;&gt;","")</f>
        <v/>
      </c>
      <c r="K23" s="250"/>
      <c r="L23" s="251"/>
      <c r="M23" s="252"/>
      <c r="N23" s="101" t="str">
        <f>IF($B$23="Select Impact category &gt;&gt;", "&gt;&gt;","")</f>
        <v/>
      </c>
      <c r="O23" s="250"/>
      <c r="P23" s="251"/>
      <c r="Q23" s="252"/>
      <c r="R23" s="101" t="str">
        <f>IF($B$23="Select Impact category &gt;&gt;", "&gt;&gt;","")</f>
        <v/>
      </c>
      <c r="S23" s="250"/>
      <c r="T23" s="251"/>
      <c r="U23" s="252"/>
      <c r="V23" s="101" t="str">
        <f>IF($B$23="Select Impact category &gt;&gt;", "&gt;&gt;","")</f>
        <v/>
      </c>
      <c r="W23" s="250"/>
      <c r="X23" s="251"/>
      <c r="Y23" s="252"/>
      <c r="Z23" s="101" t="str">
        <f>IF($B$23="Select Impact category &gt;&gt;", "&gt;&gt;","")</f>
        <v/>
      </c>
      <c r="AA23" s="250"/>
      <c r="AB23" s="251"/>
      <c r="AC23" s="252"/>
      <c r="AD23" s="101" t="str">
        <f>IF($B$23="Select Impact category &gt;&gt;", "&gt;&gt;","")</f>
        <v/>
      </c>
      <c r="AE23" s="250"/>
      <c r="AF23" s="251"/>
      <c r="AG23" s="252"/>
      <c r="AH23" s="101" t="str">
        <f>IF($B$23="Select Impact category &gt;&gt;", "&gt;&gt;","")</f>
        <v/>
      </c>
      <c r="AI23" s="250"/>
      <c r="AJ23" s="251"/>
      <c r="AK23" s="252"/>
      <c r="AL23" s="101" t="str">
        <f>IF($B$23="Select Impact category &gt;&gt;", "&gt;&gt;","")</f>
        <v/>
      </c>
      <c r="AM23" s="250"/>
      <c r="AN23" s="251"/>
      <c r="AO23" s="252"/>
    </row>
    <row r="24" spans="1:41 16384:16384" ht="12.75" customHeight="1">
      <c r="A24" s="328"/>
      <c r="B24" s="150" t="str">
        <f>IF(C20="Start with SDG","Select SDG &gt;&gt;","")</f>
        <v>Select SDG &gt;&gt;</v>
      </c>
      <c r="C24" s="256" t="s">
        <v>129</v>
      </c>
      <c r="D24" s="257"/>
      <c r="E24" s="258"/>
      <c r="F24" s="101" t="str">
        <f>IF($B$24="Select SDG &gt;&gt;","&gt;&gt;","")</f>
        <v>&gt;&gt;</v>
      </c>
      <c r="G24" s="256" t="s">
        <v>122</v>
      </c>
      <c r="H24" s="257"/>
      <c r="I24" s="258"/>
      <c r="J24" s="101" t="str">
        <f>IF($B$24="Select SDG &gt;&gt;","&gt;&gt;","")</f>
        <v>&gt;&gt;</v>
      </c>
      <c r="K24" s="256" t="s">
        <v>302</v>
      </c>
      <c r="L24" s="257"/>
      <c r="M24" s="258"/>
      <c r="N24" s="101" t="str">
        <f>IF($B$24="Select SDG &gt;&gt;","&gt;&gt;","")</f>
        <v>&gt;&gt;</v>
      </c>
      <c r="O24" s="256" t="s">
        <v>124</v>
      </c>
      <c r="P24" s="257"/>
      <c r="Q24" s="258"/>
      <c r="R24" s="101" t="str">
        <f>IF($B$24="Select SDG &gt;&gt;","&gt;&gt;","")</f>
        <v>&gt;&gt;</v>
      </c>
      <c r="S24" s="256" t="s">
        <v>124</v>
      </c>
      <c r="T24" s="257"/>
      <c r="U24" s="258"/>
      <c r="V24" s="101" t="str">
        <f>IF($B$24="Select SDG &gt;&gt;","&gt;&gt;","")</f>
        <v>&gt;&gt;</v>
      </c>
      <c r="W24" s="256"/>
      <c r="X24" s="257"/>
      <c r="Y24" s="258"/>
      <c r="Z24" s="101" t="str">
        <f>IF($B$24="Select SDG &gt;&gt;","&gt;&gt;","")</f>
        <v>&gt;&gt;</v>
      </c>
      <c r="AA24" s="256"/>
      <c r="AB24" s="257"/>
      <c r="AC24" s="258"/>
      <c r="AD24" s="101" t="str">
        <f>IF($B$24="Select SDG &gt;&gt;","&gt;&gt;","")</f>
        <v>&gt;&gt;</v>
      </c>
      <c r="AE24" s="256"/>
      <c r="AF24" s="257"/>
      <c r="AG24" s="258"/>
      <c r="AH24" s="101" t="str">
        <f>IF($B$24="Select SDG &gt;&gt;","&gt;&gt;","")</f>
        <v>&gt;&gt;</v>
      </c>
      <c r="AI24" s="256"/>
      <c r="AJ24" s="257"/>
      <c r="AK24" s="258"/>
      <c r="AL24" s="101" t="str">
        <f>IF($B$24="Select SDG &gt;&gt;","&gt;&gt;","")</f>
        <v>&gt;&gt;</v>
      </c>
      <c r="AM24" s="256"/>
      <c r="AN24" s="257"/>
      <c r="AO24" s="25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4"/>
      <c r="D26" s="305"/>
      <c r="E26" s="306"/>
      <c r="F26" s="101" t="str">
        <f>IF($B$26="Select Monitoring indicator &gt;&gt;", "&gt;&gt;","")</f>
        <v/>
      </c>
      <c r="G26" s="304"/>
      <c r="H26" s="305"/>
      <c r="I26" s="306"/>
      <c r="J26" s="101" t="str">
        <f>IF($B$26="Select Monitoring indicator &gt;&gt;","&gt;&gt;","")</f>
        <v/>
      </c>
      <c r="K26" s="304"/>
      <c r="L26" s="305"/>
      <c r="M26" s="306"/>
      <c r="N26" s="101" t="str">
        <f>IF($B$26="Select Monitoring indicator &gt;&gt;","&gt;&gt;","")</f>
        <v/>
      </c>
      <c r="O26" s="304"/>
      <c r="P26" s="305"/>
      <c r="Q26" s="306"/>
      <c r="R26" s="101" t="str">
        <f>IF($B$26="Select Monitoring indicator &gt;&gt;","&gt;&gt;","")</f>
        <v/>
      </c>
      <c r="S26" s="304"/>
      <c r="T26" s="305"/>
      <c r="U26" s="306"/>
      <c r="V26" s="101" t="str">
        <f>IF($B$26="Select Monitoring indicator &gt;&gt;","&gt;&gt;","")</f>
        <v/>
      </c>
      <c r="W26" s="304"/>
      <c r="X26" s="305"/>
      <c r="Y26" s="306"/>
      <c r="Z26" s="101" t="str">
        <f>IF($B$26="Select Monitoring indicator &gt;&gt;","&gt;&gt;","")</f>
        <v/>
      </c>
      <c r="AA26" s="304"/>
      <c r="AB26" s="305"/>
      <c r="AC26" s="306"/>
      <c r="AD26" s="101" t="str">
        <f>IF($B$26="Select Monitoring indicator &gt;&gt;","&gt;&gt;","")</f>
        <v/>
      </c>
      <c r="AE26" s="304"/>
      <c r="AF26" s="305"/>
      <c r="AG26" s="306"/>
      <c r="AH26" s="101" t="str">
        <f>IF($B$26="Select Monitoring indicator &gt;&gt;","&gt;&gt;","")</f>
        <v/>
      </c>
      <c r="AI26" s="304"/>
      <c r="AJ26" s="305"/>
      <c r="AK26" s="306"/>
      <c r="AL26" s="101" t="str">
        <f>IF($B$26="Select Monitoring indicator &gt;&gt;","&gt;&gt;","")</f>
        <v/>
      </c>
      <c r="AM26" s="304"/>
      <c r="AN26" s="305"/>
      <c r="AO26" s="306"/>
    </row>
    <row r="27" spans="1:41 16384:16384" ht="12.75" customHeight="1">
      <c r="B27" s="151" t="str">
        <f>IF(C24&lt;&gt;"","Select Monitoring indicator &gt;&gt;","")</f>
        <v>Select Monitoring indicator &gt;&gt;</v>
      </c>
      <c r="C27" s="304" t="s">
        <v>218</v>
      </c>
      <c r="D27" s="305"/>
      <c r="E27" s="306"/>
      <c r="F27" s="101" t="str">
        <f>IF($B$27="Select Monitoring indicator &gt;&gt;","&gt;&gt;","")</f>
        <v>&gt;&gt;</v>
      </c>
      <c r="G27" s="304" t="s">
        <v>1060</v>
      </c>
      <c r="H27" s="305"/>
      <c r="I27" s="306"/>
      <c r="J27" s="101" t="str">
        <f>IF($B$27="Select Monitoring indicator &gt;&gt;","&gt;&gt;","")</f>
        <v>&gt;&gt;</v>
      </c>
      <c r="K27" s="304" t="s">
        <v>330</v>
      </c>
      <c r="L27" s="305"/>
      <c r="M27" s="306"/>
      <c r="N27" s="101" t="str">
        <f>IF($B$27="Select Monitoring indicator &gt;&gt;","&gt;&gt;","")</f>
        <v>&gt;&gt;</v>
      </c>
      <c r="O27" s="304" t="s">
        <v>273</v>
      </c>
      <c r="P27" s="305"/>
      <c r="Q27" s="306"/>
      <c r="R27" s="101" t="str">
        <f>IF($B$27="Select Monitoring indicator &gt;&gt;","&gt;&gt;","")</f>
        <v>&gt;&gt;</v>
      </c>
      <c r="S27" s="304"/>
      <c r="T27" s="305"/>
      <c r="U27" s="306"/>
      <c r="V27" s="101" t="str">
        <f>IF($B$27="Select Monitoring indicator &gt;&gt;","&gt;&gt;","")</f>
        <v>&gt;&gt;</v>
      </c>
      <c r="W27" s="304"/>
      <c r="X27" s="305"/>
      <c r="Y27" s="306"/>
      <c r="Z27" s="101" t="str">
        <f>IF($B$27="Select Monitoring indicator &gt;&gt;","&gt;&gt;","")</f>
        <v>&gt;&gt;</v>
      </c>
      <c r="AA27" s="304"/>
      <c r="AB27" s="305"/>
      <c r="AC27" s="306"/>
      <c r="AD27" s="101" t="str">
        <f>IF($B$27="Select Monitoring indicator &gt;&gt;","&gt;&gt;","")</f>
        <v>&gt;&gt;</v>
      </c>
      <c r="AE27" s="304"/>
      <c r="AF27" s="305"/>
      <c r="AG27" s="306"/>
      <c r="AH27" s="101" t="str">
        <f>IF($B$27="Select Monitoring indicator &gt;&gt;","&gt;&gt;","")</f>
        <v>&gt;&gt;</v>
      </c>
      <c r="AI27" s="304"/>
      <c r="AJ27" s="305"/>
      <c r="AK27" s="306"/>
      <c r="AL27" s="101" t="str">
        <f>IF($B$27="Select Monitoring indicator &gt;&gt;","&gt;&gt;","")</f>
        <v>&gt;&gt;</v>
      </c>
      <c r="AM27" s="304"/>
      <c r="AN27" s="305"/>
      <c r="AO27" s="306"/>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62" t="str" cm="1">
        <f t="array" ref="C30">IFERROR(_xlfn.IFS(C23&lt;&gt;"",IFERROR(INDEX(BA!$J$4:$J$952,MATCH(C26,BA!$P$4:$P$952,0)),""),C24&lt;&gt;"",IFERROR(INDEX(BA!$J$4:$J$952,MATCH(C27,BA!$P$4:$P$952,0)),"")),"")</f>
        <v>GSDM-I13.2.1</v>
      </c>
      <c r="D30" s="263"/>
      <c r="E30" s="264"/>
      <c r="G30" s="262" t="str" cm="1">
        <f t="array" ref="G30">IFERROR(_xlfn.IFS(G23&lt;&gt;"",IFERROR(INDEX(BA!$J$4:$J$952,MATCH(G26,BA!$P$4:$P$952,0)),""),G24&lt;&gt;"",IFERROR(INDEX(BA!$J$4:$J$952,MATCH(G27,BA!$P$4:$P$952,0)),"")),"")</f>
        <v>GSDG-I6.3.1</v>
      </c>
      <c r="H30" s="263"/>
      <c r="I30" s="264"/>
      <c r="K30" s="262" t="str" cm="1">
        <f t="array" ref="K30">IFERROR(_xlfn.IFS(K23&lt;&gt;"",IFERROR(INDEX(BA!$J$4:$J$952,MATCH(K26,BA!$P$4:$P$952,0)),""),K24&lt;&gt;"",IFERROR(INDEX(BA!$J$4:$J$952,MATCH(K27,BA!$P$4:$P$952,0)),"")),"")</f>
        <v>GSDM-I5.5.1</v>
      </c>
      <c r="L30" s="263"/>
      <c r="M30" s="264"/>
      <c r="O30" s="262" t="str" cm="1">
        <f t="array" ref="O30">IFERROR(_xlfn.IFS(O23&lt;&gt;"",IFERROR(INDEX(BA!$J$4:$J$952,MATCH(O26,BA!$P$4:$P$952,0)),""),O24&lt;&gt;"",IFERROR(INDEX(BA!$J$4:$J$952,MATCH(O27,BA!$P$4:$P$952,0)),"")),"")</f>
        <v>GSDM-I8.5.1</v>
      </c>
      <c r="P30" s="263"/>
      <c r="Q30" s="264"/>
      <c r="S30" s="262" t="str" cm="1">
        <f t="array" ref="S30">IFERROR(_xlfn.IFS(S23&lt;&gt;"",IFERROR(INDEX(BA!$J$4:$J$952,MATCH(S26,BA!$P$4:$P$952,0)),""),S24&lt;&gt;"",IFERROR(INDEX(BA!$J$4:$J$952,MATCH(S27,BA!$P$4:$P$952,0)),"")),"")</f>
        <v/>
      </c>
      <c r="T30" s="263"/>
      <c r="U30" s="264"/>
      <c r="W30" s="262" t="str" cm="1">
        <f t="array" ref="W30">IFERROR(_xlfn.IFS(W23&lt;&gt;"",IFERROR(INDEX(BA!$J$4:$J$952,MATCH(W26,BA!$P$4:$P$952,0)),""),W24&lt;&gt;"",IFERROR(INDEX(BA!$J$4:$J$952,MATCH(W27,BA!$P$4:$P$952,0)),"")),"")</f>
        <v/>
      </c>
      <c r="X30" s="263"/>
      <c r="Y30" s="264"/>
      <c r="AA30" s="262" t="str" cm="1">
        <f t="array" ref="AA30">IFERROR(_xlfn.IFS(AA23&lt;&gt;"",IFERROR(INDEX(BA!$J$4:$J$952,MATCH(AA26,BA!$P$4:$P$952,0)),""),AA24&lt;&gt;"",IFERROR(INDEX(BA!$J$4:$J$952,MATCH(AA27,BA!$P$4:$P$952,0)),"")),"")</f>
        <v/>
      </c>
      <c r="AB30" s="263"/>
      <c r="AC30" s="264"/>
      <c r="AE30" s="262" t="str" cm="1">
        <f t="array" ref="AE30">IFERROR(_xlfn.IFS(AE23&lt;&gt;"",IFERROR(INDEX(BA!$J$4:$J$952,MATCH(AE26,BA!$P$4:$P$952,0)),""),AE24&lt;&gt;"",IFERROR(INDEX(BA!$J$4:$J$952,MATCH(AE27,BA!$P$4:$P$952,0)),"")),"")</f>
        <v/>
      </c>
      <c r="AF30" s="263"/>
      <c r="AG30" s="264"/>
      <c r="AI30" s="262" t="str" cm="1">
        <f t="array" ref="AI30">IFERROR(_xlfn.IFS(AI23&lt;&gt;"",IFERROR(INDEX(BA!$J$4:$J$952,MATCH(AI26,BA!$P$4:$P$952,0)),""),AI24&lt;&gt;"",IFERROR(INDEX(BA!$J$4:$J$952,MATCH(AI27,BA!$P$4:$P$952,0)),"")),"")</f>
        <v/>
      </c>
      <c r="AJ30" s="263"/>
      <c r="AK30" s="264"/>
      <c r="AM30" s="262" t="str" cm="1">
        <f t="array" ref="AM30">IFERROR(_xlfn.IFS(AM23&lt;&gt;"",IFERROR(INDEX(BA!$J$4:$J$952,MATCH(AM26,BA!$P$4:$P$952,0)),""),AM24&lt;&gt;"",IFERROR(INDEX(BA!$J$4:$J$952,MATCH(AM27,BA!$P$4:$P$952,0)),"")),"")</f>
        <v/>
      </c>
      <c r="AN30" s="263"/>
      <c r="AO30" s="264"/>
    </row>
    <row r="31" spans="1:41 16384:16384">
      <c r="A31" s="14"/>
      <c r="B31" s="90" t="s">
        <v>50</v>
      </c>
      <c r="C31" s="262" t="str">
        <f>IFERROR(INDEX(BA!$O$4:$O$952,MATCH(C30,BA!$J$4:$J$952,0)),"")</f>
        <v xml:space="preserve">Reduction in GHGs emissions </v>
      </c>
      <c r="D31" s="263"/>
      <c r="E31" s="264"/>
      <c r="G31" s="262" t="str">
        <f>IFERROR(INDEX(BA!$O$4:$O$952,MATCH(G30,BA!$J$4:$J$952,0)),"")</f>
        <v>Discharging wastewater safely</v>
      </c>
      <c r="H31" s="263"/>
      <c r="I31" s="264"/>
      <c r="K31" s="262" t="str">
        <f>IFERROR(INDEX(BA!$O$4:$O$952,MATCH(K30,BA!$J$4:$J$952,0)),"")</f>
        <v xml:space="preserve">Women empowerment and gender equality </v>
      </c>
      <c r="L31" s="263"/>
      <c r="M31" s="264"/>
      <c r="O31" s="262" t="str">
        <f>IFERROR(INDEX(BA!$O$4:$O$952,MATCH(O30,BA!$J$4:$J$952,0)),"")</f>
        <v>Increased employment opportunities</v>
      </c>
      <c r="P31" s="263"/>
      <c r="Q31" s="264"/>
      <c r="S31" s="262" t="str">
        <f>IFERROR(INDEX(BA!$O$4:$O$952,MATCH(S30,BA!$J$4:$J$952,0)),"")</f>
        <v/>
      </c>
      <c r="T31" s="263"/>
      <c r="U31" s="264"/>
      <c r="W31" s="262" t="str">
        <f>IFERROR(INDEX(BA!$O$4:$O$952,MATCH(W30,BA!$J$4:$J$952,0)),"")</f>
        <v/>
      </c>
      <c r="X31" s="263"/>
      <c r="Y31" s="264"/>
      <c r="AA31" s="262" t="str">
        <f>IFERROR(INDEX(BA!$O$4:$O$952,MATCH(AA30,BA!$J$4:$J$952,0)),"")</f>
        <v/>
      </c>
      <c r="AB31" s="263"/>
      <c r="AC31" s="264"/>
      <c r="AE31" s="262" t="str">
        <f>IFERROR(INDEX(BA!$O$4:$O$952,MATCH(AE30,BA!$J$4:$J$952,0)),"")</f>
        <v/>
      </c>
      <c r="AF31" s="263"/>
      <c r="AG31" s="264"/>
      <c r="AI31" s="262" t="str">
        <f>IFERROR(INDEX(BA!$O$4:$O$952,MATCH(AI30,BA!$J$4:$J$952,0)),"")</f>
        <v/>
      </c>
      <c r="AJ31" s="263"/>
      <c r="AK31" s="264"/>
      <c r="AM31" s="262" t="str">
        <f>IFERROR(INDEX(BA!$O$4:$O$952,MATCH(AM30,BA!$J$4:$J$952,0)),"")</f>
        <v/>
      </c>
      <c r="AN31" s="263"/>
      <c r="AO31" s="264"/>
    </row>
    <row r="32" spans="1:41 16384:16384" ht="15" customHeight="1">
      <c r="A32" s="14"/>
      <c r="B32" s="90" t="s">
        <v>51</v>
      </c>
      <c r="C32" s="262" t="str">
        <f>IFERROR(INDEX(BA!$L$4:$L$952,MATCH(C30,BA!$J$4:$J$952,0)),"")</f>
        <v>Climate change mitigation</v>
      </c>
      <c r="D32" s="263"/>
      <c r="E32" s="264"/>
      <c r="G32" s="262" t="str">
        <f>IFERROR(INDEX(BA!$L$4:$L$952,MATCH(G30,BA!$J$4:$J$952,0)),"")</f>
        <v>Water quality, quantity and service</v>
      </c>
      <c r="H32" s="263"/>
      <c r="I32" s="264"/>
      <c r="K32" s="262" t="str">
        <f>IFERROR(INDEX(BA!$L$4:$L$952,MATCH(K30,BA!$J$4:$J$952,0)),"")</f>
        <v>Gender</v>
      </c>
      <c r="L32" s="263"/>
      <c r="M32" s="264"/>
      <c r="O32" s="262" t="str">
        <f>IFERROR(INDEX(BA!$L$4:$L$952,MATCH(O30,BA!$J$4:$J$952,0)),"")</f>
        <v>Employment</v>
      </c>
      <c r="P32" s="263"/>
      <c r="Q32" s="264"/>
      <c r="S32" s="262" t="str">
        <f>IFERROR(INDEX(BA!$L$4:$L$952,MATCH(S30,BA!$J$4:$J$952,0)),"")</f>
        <v/>
      </c>
      <c r="T32" s="263"/>
      <c r="U32" s="264"/>
      <c r="W32" s="262" t="str">
        <f>IFERROR(INDEX(BA!$L$4:$L$952,MATCH(W30,BA!$J$4:$J$952,0)),"")</f>
        <v/>
      </c>
      <c r="X32" s="263"/>
      <c r="Y32" s="264"/>
      <c r="AA32" s="262" t="str">
        <f>IFERROR(INDEX(BA!$L$4:$L$952,MATCH(AA30,BA!$J$4:$J$952,0)),"")</f>
        <v/>
      </c>
      <c r="AB32" s="263"/>
      <c r="AC32" s="264"/>
      <c r="AE32" s="262" t="str">
        <f>IFERROR(INDEX(BA!$L$4:$L$952,MATCH(AE30,BA!$J$4:$J$952,0)),"")</f>
        <v/>
      </c>
      <c r="AF32" s="263"/>
      <c r="AG32" s="264"/>
      <c r="AI32" s="262" t="str">
        <f>IFERROR(INDEX(BA!$L$4:$L$952,MATCH(AI30,BA!$J$4:$J$952,0)),"")</f>
        <v/>
      </c>
      <c r="AJ32" s="263"/>
      <c r="AK32" s="264"/>
      <c r="AM32" s="262" t="str">
        <f>IFERROR(INDEX(BA!$L$4:$L$952,MATCH(AM30,BA!$J$4:$J$952,0)),"")</f>
        <v/>
      </c>
      <c r="AN32" s="263"/>
      <c r="AO32" s="264"/>
    </row>
    <row r="33" spans="1:41" ht="15" customHeight="1">
      <c r="A33" s="14"/>
      <c r="B33" s="90" t="s">
        <v>52</v>
      </c>
      <c r="C33" s="262" t="str">
        <f>IFERROR(INDEX(BA!$M$4:$M$952,MATCH(C30,BA!$J$4:$J$952,0)),"")</f>
        <v>13. Climate action</v>
      </c>
      <c r="D33" s="263"/>
      <c r="E33" s="264"/>
      <c r="G33" s="262" t="str">
        <f>IFERROR(INDEX(BA!$M$4:$M$952,MATCH(G30,BA!$J$4:$J$952,0)),"")</f>
        <v xml:space="preserve">6. Clean water and sanitation </v>
      </c>
      <c r="H33" s="263"/>
      <c r="I33" s="264"/>
      <c r="K33" s="262" t="str">
        <f>IFERROR(INDEX(BA!$M$4:$M$952,MATCH(K30,BA!$J$4:$J$952,0)),"")</f>
        <v xml:space="preserve">5. Gender equality </v>
      </c>
      <c r="L33" s="263"/>
      <c r="M33" s="264"/>
      <c r="O33" s="262" t="str">
        <f>IFERROR(INDEX(BA!$M$4:$M$952,MATCH(O30,BA!$J$4:$J$952,0)),"")</f>
        <v>8. Decent work and economic growth</v>
      </c>
      <c r="P33" s="263"/>
      <c r="Q33" s="264"/>
      <c r="S33" s="262" t="str">
        <f>IFERROR(INDEX(BA!$M$4:$M$952,MATCH(S30,BA!$J$4:$J$952,0)),"")</f>
        <v/>
      </c>
      <c r="T33" s="263"/>
      <c r="U33" s="264"/>
      <c r="W33" s="262" t="str">
        <f>IFERROR(INDEX(BA!$M$4:$M$952,MATCH(W30,BA!$J$4:$J$952,0)),"")</f>
        <v/>
      </c>
      <c r="X33" s="263"/>
      <c r="Y33" s="264"/>
      <c r="AA33" s="262" t="str">
        <f>IFERROR(INDEX(BA!$M$4:$M$952,MATCH(AA30,BA!$J$4:$J$952,0)),"")</f>
        <v/>
      </c>
      <c r="AB33" s="263"/>
      <c r="AC33" s="264"/>
      <c r="AE33" s="262" t="str">
        <f>IFERROR(INDEX(BA!$M$4:$M$952,MATCH(AE30,BA!$J$4:$J$952,0)),"")</f>
        <v/>
      </c>
      <c r="AF33" s="263"/>
      <c r="AG33" s="264"/>
      <c r="AI33" s="262" t="str">
        <f>IFERROR(INDEX(BA!$M$4:$M$952,MATCH(AI30,BA!$J$4:$J$952,0)),"")</f>
        <v/>
      </c>
      <c r="AJ33" s="263"/>
      <c r="AK33" s="264"/>
      <c r="AM33" s="262" t="str">
        <f>IFERROR(INDEX(BA!$M$4:$M$952,MATCH(AM30,BA!$J$4:$J$952,0)),"")</f>
        <v/>
      </c>
      <c r="AN33" s="263"/>
      <c r="AO33" s="264"/>
    </row>
    <row r="34" spans="1:41" ht="15" customHeight="1">
      <c r="A34" s="14"/>
      <c r="B34" s="90" t="s">
        <v>53</v>
      </c>
      <c r="C34" s="262" t="str">
        <f>IFERROR(INDEX(BA!$N$4:$N$952,MATCH(C30,BA!$J$4:$J$952,0)),"")</f>
        <v>13.2 Integrate climate change measures into national policies, strategies and planning</v>
      </c>
      <c r="D34" s="263"/>
      <c r="E34" s="264"/>
      <c r="G34" s="262"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63"/>
      <c r="I34" s="264"/>
      <c r="K34" s="262" t="str">
        <f>IFERROR(INDEX(BA!$N$4:$N$952,MATCH(K30,BA!$J$4:$J$952,0)),"")</f>
        <v>5.5 Ensure women’s full and effective participation and equal opportunities for leadership at all levels of decision-making in political, economic and public life</v>
      </c>
      <c r="L34" s="263"/>
      <c r="M34" s="264"/>
      <c r="O34" s="262" t="str">
        <f>IFERROR(INDEX(BA!$N$4:$N$952,MATCH(O30,BA!$J$4:$J$952,0)),"")</f>
        <v>8.5 By 2030, achieve full and productive employment and decent work for all women and men, including for young people and persons with disabilities, and equal pay for work of equal value</v>
      </c>
      <c r="P34" s="263"/>
      <c r="Q34" s="264"/>
      <c r="S34" s="262" t="str">
        <f>IFERROR(INDEX(BA!$N$4:$N$952,MATCH(S30,BA!$J$4:$J$952,0)),"")</f>
        <v/>
      </c>
      <c r="T34" s="263"/>
      <c r="U34" s="264"/>
      <c r="W34" s="262" t="str">
        <f>IFERROR(INDEX(BA!$N$4:$N$952,MATCH(W30,BA!$J$4:$J$952,0)),"")</f>
        <v/>
      </c>
      <c r="X34" s="263"/>
      <c r="Y34" s="264"/>
      <c r="AA34" s="262" t="str">
        <f>IFERROR(INDEX(BA!$N$4:$N$952,MATCH(AA30,BA!$J$4:$J$952,0)),"")</f>
        <v/>
      </c>
      <c r="AB34" s="263"/>
      <c r="AC34" s="264"/>
      <c r="AE34" s="262" t="str">
        <f>IFERROR(INDEX(BA!$N$4:$N$952,MATCH(AE30,BA!$J$4:$J$952,0)),"")</f>
        <v/>
      </c>
      <c r="AF34" s="263"/>
      <c r="AG34" s="264"/>
      <c r="AI34" s="262" t="str">
        <f>IFERROR(INDEX(BA!$N$4:$N$952,MATCH(AI30,BA!$J$4:$J$952,0)),"")</f>
        <v/>
      </c>
      <c r="AJ34" s="263"/>
      <c r="AK34" s="264"/>
      <c r="AM34" s="262" t="str">
        <f>IFERROR(INDEX(BA!$N$4:$N$952,MATCH(AM30,BA!$J$4:$J$952,0)),"")</f>
        <v/>
      </c>
      <c r="AN34" s="263"/>
      <c r="AO34" s="264"/>
    </row>
    <row r="35" spans="1:41" ht="140.25" customHeight="1">
      <c r="A35" s="14"/>
      <c r="B35" s="90" t="s">
        <v>54</v>
      </c>
      <c r="C35" s="262" t="str">
        <f>IFERROR(INDEX(BA!$Q$4:$Q$952,MATCH($C$30,BA!$J$4:$J$952,0)),"")</f>
        <v>Refers to total amount of greenhouse gases avoided or sequestered during the reporting period.</v>
      </c>
      <c r="D35" s="263"/>
      <c r="E35" s="264"/>
      <c r="G35" s="262" t="str">
        <f>IFERROR(INDEX(BA!$Q$4:$Q$952,MATCH($G$30,BA!$J$4:$J$952,0)),"")</f>
        <v xml:space="preserve">Percentage and total volume of water recycled and reused </v>
      </c>
      <c r="H35" s="263"/>
      <c r="I35" s="264"/>
      <c r="K35" s="262" t="str">
        <f>IFERROR(INDEX(BA!$Q$4:$Q$952,MATCH($K$30,BA!$J$4:$J$952,0)),"")</f>
        <v>Refers to number of female management employees (managers) (full - time) at the organization as of the end of the reporting period</v>
      </c>
      <c r="L35" s="263"/>
      <c r="M35" s="264"/>
      <c r="O35" s="262" t="str">
        <f>IFERROR(INDEX(BA!$Q$4:$Q$952,MATCH($O$30,BA!$J$4:$J$952,0)),"")</f>
        <v>Refers to total jobs generated as a result of the project.</v>
      </c>
      <c r="P35" s="263"/>
      <c r="Q35" s="264"/>
      <c r="S35" s="262" t="str">
        <f>IFERROR(INDEX(BA!$Q$4:$Q$952,MATCH($S$30,BA!$J$4:$J$952,0)),"")</f>
        <v/>
      </c>
      <c r="T35" s="263"/>
      <c r="U35" s="264"/>
      <c r="W35" s="262" t="str">
        <f>IFERROR(INDEX(BA!$Q$4:$Q$952,MATCH($W$30,BA!$J$4:$J$952,0)),"")</f>
        <v/>
      </c>
      <c r="X35" s="263"/>
      <c r="Y35" s="264"/>
      <c r="AA35" s="262" t="str">
        <f>IFERROR(INDEX(BA!$Q$4:$Q$952,MATCH($AA$30,BA!$J$4:$J$952,0)),"")</f>
        <v/>
      </c>
      <c r="AB35" s="263"/>
      <c r="AC35" s="264"/>
      <c r="AE35" s="262" t="str">
        <f>IFERROR(INDEX(BA!$Q$4:$Q$952,MATCH($AE$30,BA!$J$4:$J$952,0)),"")</f>
        <v/>
      </c>
      <c r="AF35" s="263"/>
      <c r="AG35" s="264"/>
      <c r="AI35" s="262" t="str">
        <f>IFERROR(INDEX(BA!$Q$4:$Q$952,MATCH($AI$30,BA!$J$4:$J$952,0)),"")</f>
        <v/>
      </c>
      <c r="AJ35" s="263"/>
      <c r="AK35" s="264"/>
      <c r="AM35" s="262" t="str">
        <f>IFERROR(INDEX(BA!$Q$4:$Q$952,MATCH($AM$30,BA!$J$4:$J$952,0)),"")</f>
        <v/>
      </c>
      <c r="AN35" s="263"/>
      <c r="AO35" s="264"/>
    </row>
    <row r="36" spans="1:41" ht="187.5" customHeight="1">
      <c r="A36" s="100" t="s">
        <v>55</v>
      </c>
      <c r="B36" s="91" t="str">
        <f>BA!R3</f>
        <v>Guidance, calculation method and other considerations</v>
      </c>
      <c r="C36" s="26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3"/>
      <c r="E36" s="264"/>
      <c r="G36" s="262" t="str">
        <f>IFERROR(INDEX(BA!$R$4:$R$952,MATCH($G$30,BA!$J$4:$J$952,0)),"")</f>
        <v xml:space="preserve">Measurement method – Measuring the - 
volume of water entering the treatment facility and  
volume of treated water supplied by the facility </v>
      </c>
      <c r="H36" s="263"/>
      <c r="I36" s="264"/>
      <c r="K36" s="262"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63"/>
      <c r="M36" s="264"/>
      <c r="O36" s="262"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63"/>
      <c r="Q36" s="264"/>
      <c r="S36" s="262" t="str">
        <f>IFERROR(INDEX(BA!$R$4:$R$952,MATCH($S$30,BA!$J$4:$J$952,0)),"")</f>
        <v/>
      </c>
      <c r="T36" s="263"/>
      <c r="U36" s="264"/>
      <c r="W36" s="262" t="str">
        <f>IFERROR(INDEX(BA!$R$4:$R$952,MATCH($W$30,BA!$J$4:$J$952,0)),"")</f>
        <v/>
      </c>
      <c r="X36" s="263"/>
      <c r="Y36" s="264"/>
      <c r="AA36" s="262" t="str">
        <f>IFERROR(INDEX(BA!$R$4:$R$952,MATCH($AA$30,BA!$J$4:$J$952,0)),"")</f>
        <v/>
      </c>
      <c r="AB36" s="263"/>
      <c r="AC36" s="264"/>
      <c r="AE36" s="262" t="str">
        <f>IFERROR(INDEX(BA!$R$4:$R$952,MATCH($AE$30,BA!$J$4:$J$952,0)),"")</f>
        <v/>
      </c>
      <c r="AF36" s="263"/>
      <c r="AG36" s="264"/>
      <c r="AI36" s="262" t="str">
        <f>IFERROR(INDEX(BA!$R$4:$R$952,MATCH($AI$30,BA!$J$4:$J$952,0)),"")</f>
        <v/>
      </c>
      <c r="AJ36" s="263"/>
      <c r="AK36" s="264"/>
      <c r="AM36" s="262" t="str">
        <f>IFERROR(INDEX(BA!$R$4:$R$952,MATCH($AM$30,BA!$J$4:$J$952,0)),"")</f>
        <v/>
      </c>
      <c r="AN36" s="263"/>
      <c r="AO36" s="264"/>
    </row>
    <row r="37" spans="1:41" ht="15" customHeight="1">
      <c r="A37" s="14"/>
      <c r="B37" s="92" t="s">
        <v>56</v>
      </c>
      <c r="C37" s="310" t="str">
        <f>IFERROR(INDEX(BA!$S$4:$S$952,MATCH(C30,BA!$J$4:$J$952,0)),"")</f>
        <v>tCO2eq</v>
      </c>
      <c r="D37" s="311"/>
      <c r="E37" s="312"/>
      <c r="G37" s="310" t="str">
        <f>IFERROR(INDEX(BA!$S$4:$S$952,MATCH(G30,BA!$J$4:$J$952,0)),"")</f>
        <v>m3</v>
      </c>
      <c r="H37" s="311"/>
      <c r="I37" s="312"/>
      <c r="K37" s="310" t="str">
        <f>IFERROR(INDEX(BA!$S$4:$S$952,MATCH(K30,BA!$J$4:$J$952,0)),"")</f>
        <v>Number</v>
      </c>
      <c r="L37" s="311"/>
      <c r="M37" s="312"/>
      <c r="O37" s="310" t="str">
        <f>IFERROR(INDEX(BA!$S$4:$S$952,MATCH(O30,BA!$J$4:$J$952,0)),"")</f>
        <v>Number</v>
      </c>
      <c r="P37" s="311"/>
      <c r="Q37" s="312"/>
      <c r="S37" s="310" t="str">
        <f>IFERROR(INDEX(BA!$S$4:$S$952,MATCH(S30,BA!$J$4:$J$952,0)),"")</f>
        <v/>
      </c>
      <c r="T37" s="311"/>
      <c r="U37" s="312"/>
      <c r="W37" s="310" t="str">
        <f>IFERROR(INDEX(BA!$S$4:$S$952,MATCH(W30,BA!$J$4:$J$952,0)),"")</f>
        <v/>
      </c>
      <c r="X37" s="311"/>
      <c r="Y37" s="312"/>
      <c r="AA37" s="310" t="str">
        <f>IFERROR(INDEX(BA!$S$4:$S$952,MATCH(AA30,BA!$J$4:$J$952,0)),"")</f>
        <v/>
      </c>
      <c r="AB37" s="311"/>
      <c r="AC37" s="312"/>
      <c r="AE37" s="310" t="str">
        <f>IFERROR(INDEX(BA!$S$4:$S$952,MATCH(AE30,BA!$J$4:$J$952,0)),"")</f>
        <v/>
      </c>
      <c r="AF37" s="311"/>
      <c r="AG37" s="312"/>
      <c r="AI37" s="310" t="str">
        <f>IFERROR(INDEX(BA!$S$4:$S$952,MATCH(AI30,BA!$J$4:$J$952,0)),"")</f>
        <v/>
      </c>
      <c r="AJ37" s="311"/>
      <c r="AK37" s="312"/>
      <c r="AM37" s="310" t="str">
        <f>IFERROR(INDEX(BA!$S$4:$S$952,MATCH(AM30,BA!$J$4:$J$952,0)),"")</f>
        <v/>
      </c>
      <c r="AN37" s="311"/>
      <c r="AO37" s="312"/>
    </row>
    <row r="38" spans="1:41" ht="15" customHeight="1">
      <c r="A38" s="14"/>
      <c r="B38" s="92" t="s">
        <v>57</v>
      </c>
      <c r="C38" s="310" t="str">
        <f>IFERROR(INDEX(BA!$T$4:$T$952,MATCH(C30,BA!$J$4:$J$952,0)),"")</f>
        <v>Project activity</v>
      </c>
      <c r="D38" s="311"/>
      <c r="E38" s="312"/>
      <c r="G38" s="310" t="str">
        <f>IFERROR(INDEX(BA!$T$4:$T$952,MATCH(G30,BA!$J$4:$J$952,0)),"")</f>
        <v>Project activity</v>
      </c>
      <c r="H38" s="311"/>
      <c r="I38" s="312"/>
      <c r="K38" s="310" t="str">
        <f>IFERROR(INDEX(BA!$T$4:$T$952,MATCH(K30,BA!$J$4:$J$952,0)),"")</f>
        <v>Project activity</v>
      </c>
      <c r="L38" s="311"/>
      <c r="M38" s="312"/>
      <c r="O38" s="310" t="str">
        <f>IFERROR(INDEX(BA!$T$4:$T$952,MATCH(O30,BA!$J$4:$J$952,0)),"")</f>
        <v>Project activity</v>
      </c>
      <c r="P38" s="311"/>
      <c r="Q38" s="312"/>
      <c r="S38" s="310" t="str">
        <f>IFERROR(INDEX(BA!$T$4:$T$952,MATCH(S30,BA!$J$4:$J$952,0)),"")</f>
        <v/>
      </c>
      <c r="T38" s="311"/>
      <c r="U38" s="312"/>
      <c r="W38" s="310" t="str">
        <f>IFERROR(INDEX(BA!$T$4:$T$952,MATCH(W30,BA!$J$4:$J$952,0)),"")</f>
        <v/>
      </c>
      <c r="X38" s="311"/>
      <c r="Y38" s="312"/>
      <c r="AA38" s="310" t="str">
        <f>IFERROR(INDEX(BA!$T$4:$T$952,MATCH(AA30,BA!$J$4:$J$952,0)),"")</f>
        <v/>
      </c>
      <c r="AB38" s="311"/>
      <c r="AC38" s="312"/>
      <c r="AE38" s="310" t="str">
        <f>IFERROR(INDEX(BA!$T$4:$T$952,MATCH(AE30,BA!$J$4:$J$952,0)),"")</f>
        <v/>
      </c>
      <c r="AF38" s="311"/>
      <c r="AG38" s="312"/>
      <c r="AI38" s="310" t="str">
        <f>IFERROR(INDEX(BA!$T$4:$T$952,MATCH(AI30,BA!$J$4:$J$952,0)),"")</f>
        <v/>
      </c>
      <c r="AJ38" s="311"/>
      <c r="AK38" s="312"/>
      <c r="AM38" s="310" t="str">
        <f>IFERROR(INDEX(BA!$T$4:$T$952,MATCH(AM30,BA!$J$4:$J$952,0)),"")</f>
        <v/>
      </c>
      <c r="AN38" s="311"/>
      <c r="AO38" s="312"/>
    </row>
    <row r="39" spans="1:41" ht="15" customHeight="1">
      <c r="A39" s="14"/>
      <c r="B39" s="92" t="s">
        <v>58</v>
      </c>
      <c r="C39" s="310" t="str">
        <f>IFERROR(INDEX(BA!$U$4:$U$952,MATCH(C30,BA!$J$4:$J$952,0)),"")</f>
        <v>Calculation</v>
      </c>
      <c r="D39" s="311"/>
      <c r="E39" s="312"/>
      <c r="G39" s="310" t="str">
        <f>IFERROR(INDEX(BA!$U$4:$U$952,MATCH(G30,BA!$J$4:$J$952,0)),"")</f>
        <v>Treatment log</v>
      </c>
      <c r="H39" s="311"/>
      <c r="I39" s="312"/>
      <c r="K39" s="310" t="str">
        <f>IFERROR(INDEX(BA!$U$4:$U$952,MATCH(K30,BA!$J$4:$J$952,0)),"")</f>
        <v>Head count of female employee
Use the number as at the reporting period.</v>
      </c>
      <c r="L39" s="311"/>
      <c r="M39" s="312"/>
      <c r="O39" s="310"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1"/>
      <c r="Q39" s="312"/>
      <c r="S39" s="310" t="str">
        <f>IFERROR(INDEX(BA!$U$4:$U$952,MATCH(S30,BA!$J$4:$J$952,0)),"")</f>
        <v/>
      </c>
      <c r="T39" s="311"/>
      <c r="U39" s="312"/>
      <c r="W39" s="310" t="str">
        <f>IFERROR(INDEX(BA!$U$4:$U$952,MATCH(W30,BA!$J$4:$J$952,0)),"")</f>
        <v/>
      </c>
      <c r="X39" s="311"/>
      <c r="Y39" s="312"/>
      <c r="AA39" s="310" t="str">
        <f>IFERROR(INDEX(BA!$U$4:$U$952,MATCH(AA30,BA!$J$4:$J$952,0)),"")</f>
        <v/>
      </c>
      <c r="AB39" s="311"/>
      <c r="AC39" s="312"/>
      <c r="AE39" s="310" t="str">
        <f>IFERROR(INDEX(BA!$U$4:$U$952,MATCH(AE30,BA!$J$4:$J$952,0)),"")</f>
        <v/>
      </c>
      <c r="AF39" s="311"/>
      <c r="AG39" s="312"/>
      <c r="AI39" s="310" t="str">
        <f>IFERROR(INDEX(BA!$U$4:$U$952,MATCH(AI30,BA!$J$4:$J$952,0)),"")</f>
        <v/>
      </c>
      <c r="AJ39" s="311"/>
      <c r="AK39" s="312"/>
      <c r="AM39" s="310" t="str">
        <f>IFERROR(INDEX(BA!$U$4:$U$952,MATCH(AM30,BA!$J$4:$J$952,0)),"")</f>
        <v/>
      </c>
      <c r="AN39" s="311"/>
      <c r="AO39" s="312"/>
    </row>
    <row r="40" spans="1:41" ht="15" customHeight="1">
      <c r="A40" s="14"/>
      <c r="B40" s="92" t="s">
        <v>59</v>
      </c>
      <c r="C40" s="310" t="str">
        <f>IFERROR(INDEX(BA!$V$4:$V$952,MATCH(C30,BA!$J$4:$J$952,0)),"")</f>
        <v>Annual</v>
      </c>
      <c r="D40" s="311"/>
      <c r="E40" s="312"/>
      <c r="G40" s="310" t="str">
        <f>IFERROR(INDEX(BA!$V$4:$V$952,MATCH(G30,BA!$J$4:$J$952,0)),"")</f>
        <v>Annual</v>
      </c>
      <c r="H40" s="311"/>
      <c r="I40" s="312"/>
      <c r="K40" s="310" t="str">
        <f>IFERROR(INDEX(BA!$V$4:$V$952,MATCH(K30,BA!$J$4:$J$952,0)),"")</f>
        <v>Annual</v>
      </c>
      <c r="L40" s="311"/>
      <c r="M40" s="312"/>
      <c r="O40" s="310" t="str">
        <f>IFERROR(INDEX(BA!$V$4:$V$952,MATCH(O30,BA!$J$4:$J$952,0)),"")</f>
        <v>Annual</v>
      </c>
      <c r="P40" s="311"/>
      <c r="Q40" s="312"/>
      <c r="S40" s="310" t="str">
        <f>IFERROR(INDEX(BA!$V$4:$V$952,MATCH(S30,BA!$J$4:$J$952,0)),"")</f>
        <v/>
      </c>
      <c r="T40" s="311"/>
      <c r="U40" s="312"/>
      <c r="W40" s="310" t="str">
        <f>IFERROR(INDEX(BA!$V$4:$V$952,MATCH(W30,BA!$J$4:$J$952,0)),"")</f>
        <v/>
      </c>
      <c r="X40" s="311"/>
      <c r="Y40" s="312"/>
      <c r="AA40" s="310" t="str">
        <f>IFERROR(INDEX(BA!$V$4:$V$952,MATCH(AA30,BA!$J$4:$J$952,0)),"")</f>
        <v/>
      </c>
      <c r="AB40" s="311"/>
      <c r="AC40" s="312"/>
      <c r="AE40" s="310" t="str">
        <f>IFERROR(INDEX(BA!$V$4:$V$952,MATCH(AE30,BA!$J$4:$J$952,0)),"")</f>
        <v/>
      </c>
      <c r="AF40" s="311"/>
      <c r="AG40" s="312"/>
      <c r="AI40" s="310" t="str">
        <f>IFERROR(INDEX(BA!$V$4:$V$952,MATCH(AI30,BA!$J$4:$J$952,0)),"")</f>
        <v/>
      </c>
      <c r="AJ40" s="311"/>
      <c r="AK40" s="312"/>
      <c r="AM40" s="310" t="str">
        <f>IFERROR(INDEX(BA!$V$4:$V$952,MATCH(AM30,BA!$J$4:$J$952,0)),"")</f>
        <v/>
      </c>
      <c r="AN40" s="311"/>
      <c r="AO40" s="312"/>
    </row>
    <row r="41" spans="1:41" ht="15" customHeight="1">
      <c r="A41" s="14"/>
      <c r="B41" s="92" t="s">
        <v>60</v>
      </c>
      <c r="C41" s="310" t="str">
        <f>IFERROR(INDEX(BA!$X$4:$X$952,MATCH(C30,BA!$J$4:$J$952,0 )),"")</f>
        <v>NA</v>
      </c>
      <c r="D41" s="311"/>
      <c r="E41" s="312"/>
      <c r="G41" s="310">
        <f>IFERROR(INDEX(BA!$X$4:$X$952,MATCH(G30,BA!$J$4:$J$952,0 )),"")</f>
        <v>0</v>
      </c>
      <c r="H41" s="311"/>
      <c r="I41" s="312"/>
      <c r="K41" s="310" t="str">
        <f>IFERROR(INDEX(BA!$X$4:$X$952,MATCH(K30,BA!$J$4:$J$952,0 )),"")</f>
        <v>NA</v>
      </c>
      <c r="L41" s="311"/>
      <c r="M41" s="312"/>
      <c r="O41" s="310" t="str">
        <f>IFERROR(INDEX(BA!$X$4:$X$952,MATCH(O30,BA!$J$4:$J$952,0 )),"")</f>
        <v>NA</v>
      </c>
      <c r="P41" s="311"/>
      <c r="Q41" s="312"/>
      <c r="S41" s="310" t="str">
        <f>IFERROR(INDEX(BA!$X$4:$X$952,MATCH(S30,BA!$J$4:$J$952,0 )),"")</f>
        <v/>
      </c>
      <c r="T41" s="311"/>
      <c r="U41" s="312"/>
      <c r="W41" s="310" t="str">
        <f>IFERROR(INDEX(BA!$X$4:$X$952,MATCH(W30,BA!$J$4:$J$952,0 )),"")</f>
        <v/>
      </c>
      <c r="X41" s="311"/>
      <c r="Y41" s="312"/>
      <c r="AA41" s="310" t="str">
        <f>IFERROR(INDEX(BA!$X$4:$X$952,MATCH(AA30,BA!$J$4:$J$952,0 )),"")</f>
        <v/>
      </c>
      <c r="AB41" s="311"/>
      <c r="AC41" s="312"/>
      <c r="AE41" s="310" t="str">
        <f>IFERROR(INDEX(BA!$X$4:$X$952,MATCH(AE30,BA!$J$4:$J$952,0 )),"")</f>
        <v/>
      </c>
      <c r="AF41" s="311"/>
      <c r="AG41" s="312"/>
      <c r="AI41" s="310" t="str">
        <f>IFERROR(INDEX(BA!$X$4:$X$952,MATCH(AI30,BA!$J$4:$J$952,0 )),"")</f>
        <v/>
      </c>
      <c r="AJ41" s="311"/>
      <c r="AK41" s="312"/>
      <c r="AM41" s="310" t="str">
        <f>IFERROR(INDEX(BA!$X$4:$X$952,MATCH(AM30,BA!$J$4:$J$952,0 )),"")</f>
        <v/>
      </c>
      <c r="AN41" s="311"/>
      <c r="AO41" s="312"/>
    </row>
    <row r="42" spans="1:41" ht="28.5" customHeight="1">
      <c r="A42" s="14"/>
      <c r="B42" s="92" t="s">
        <v>61</v>
      </c>
      <c r="C42" s="310" t="str">
        <f>IFERROR(INDEX(BA!$Y$4:$Y$952,MATCH(C30,BA!$J$4:$J$952,0 )),"NA")</f>
        <v>Gold Standard approved SDG Impact Quantification methodologies are available at https://globalgoals.goldstandard.org/</v>
      </c>
      <c r="D42" s="311"/>
      <c r="E42" s="312"/>
      <c r="G42" s="310">
        <f>IFERROR(INDEX(BA!$Y$4:$Y$952,MATCH(G30,BA!$J$4:$J$952,0)),"")</f>
        <v>0</v>
      </c>
      <c r="H42" s="311"/>
      <c r="I42" s="312"/>
      <c r="K42" s="310" t="str">
        <f>IFERROR(INDEX(BA!$Y$4:$Y$952,MATCH(K30,BA!$J$4:$J$952,0 )),"")</f>
        <v>IRIS, 2020. Full-time Employees: Female Managers (OI1571). v5.1.
https://iris.thegiin.org/metric/5.1/oi1571/</v>
      </c>
      <c r="L42" s="311"/>
      <c r="M42" s="312"/>
      <c r="O42" s="310" t="str">
        <f>IFERROR(INDEX(BA!$Y$4:$Y$952,MATCH(O30,BA!$J$4:$J$952,0 )),"")</f>
        <v>GRI 102: General Disclosures</v>
      </c>
      <c r="P42" s="311"/>
      <c r="Q42" s="312"/>
      <c r="S42" s="310" t="str">
        <f>IFERROR(INDEX(BA!$Y$4:$Y$952,MATCH(S30,BA!$J$4:$J$952,0 )),"")</f>
        <v/>
      </c>
      <c r="T42" s="311"/>
      <c r="U42" s="312"/>
      <c r="W42" s="310" t="str">
        <f>IFERROR(INDEX(BA!$Y$4:$Y$952,MATCH(W30,BA!$J$4:$J$952,0 )),"")</f>
        <v/>
      </c>
      <c r="X42" s="311"/>
      <c r="Y42" s="312"/>
      <c r="AA42" s="310" t="str">
        <f>IFERROR(INDEX(BA!$Y$4:$Y$952,MATCH(AA30,BA!$J$4:$J$952,0 )),"")</f>
        <v/>
      </c>
      <c r="AB42" s="311"/>
      <c r="AC42" s="312"/>
      <c r="AE42" s="310" t="str">
        <f>IFERROR(INDEX(BA!$Y$4:$Y$952,MATCH(AE30,BA!$J$4:$J$952,0 )),"")</f>
        <v/>
      </c>
      <c r="AF42" s="311"/>
      <c r="AG42" s="312"/>
      <c r="AI42" s="310" t="str">
        <f>IFERROR(INDEX(BA!$Y$4:$Y$952,MATCH(AI30,BA!$J$4:$J$952,0 )),"")</f>
        <v/>
      </c>
      <c r="AJ42" s="311"/>
      <c r="AK42" s="312"/>
      <c r="AM42" s="310" t="str">
        <f>IFERROR(INDEX(BA!$Y$4:$Y$952,MATCH(AM30,BA!$J$4:$J$952,0 )),"")</f>
        <v/>
      </c>
      <c r="AN42" s="311"/>
      <c r="AO42" s="312"/>
    </row>
    <row r="43" spans="1:41" ht="15" customHeight="1">
      <c r="A43" s="14"/>
      <c r="B43" s="30"/>
      <c r="C43" s="310"/>
      <c r="D43" s="311"/>
      <c r="E43" s="312"/>
      <c r="G43" s="313"/>
      <c r="H43" s="314"/>
      <c r="I43" s="315"/>
      <c r="K43" s="310"/>
      <c r="L43" s="311"/>
      <c r="M43" s="312"/>
      <c r="O43" s="310"/>
      <c r="P43" s="311"/>
      <c r="Q43" s="312"/>
      <c r="S43" s="310"/>
      <c r="T43" s="311"/>
      <c r="U43" s="312"/>
      <c r="W43" s="310"/>
      <c r="X43" s="311"/>
      <c r="Y43" s="312"/>
      <c r="AA43" s="310"/>
      <c r="AB43" s="311"/>
      <c r="AC43" s="312"/>
      <c r="AE43" s="310"/>
      <c r="AF43" s="311"/>
      <c r="AG43" s="312"/>
      <c r="AI43" s="310"/>
      <c r="AJ43" s="311"/>
      <c r="AK43" s="312"/>
      <c r="AM43" s="310"/>
      <c r="AN43" s="311"/>
      <c r="AO43" s="312"/>
    </row>
    <row r="44" spans="1:41" ht="15" customHeight="1">
      <c r="A44" s="14"/>
      <c r="B44" s="30"/>
      <c r="C44" s="313"/>
      <c r="D44" s="314"/>
      <c r="E44" s="315"/>
      <c r="G44" s="313"/>
      <c r="H44" s="314"/>
      <c r="I44" s="315"/>
      <c r="K44" s="310"/>
      <c r="L44" s="311"/>
      <c r="M44" s="312"/>
      <c r="O44" s="310"/>
      <c r="P44" s="311"/>
      <c r="Q44" s="312"/>
      <c r="S44" s="310"/>
      <c r="T44" s="311"/>
      <c r="U44" s="312"/>
      <c r="W44" s="310"/>
      <c r="X44" s="311"/>
      <c r="Y44" s="312"/>
      <c r="AA44" s="310"/>
      <c r="AB44" s="311"/>
      <c r="AC44" s="312"/>
      <c r="AE44" s="310"/>
      <c r="AF44" s="311"/>
      <c r="AG44" s="312"/>
      <c r="AI44" s="310"/>
      <c r="AJ44" s="311"/>
      <c r="AK44" s="312"/>
      <c r="AM44" s="310"/>
      <c r="AN44" s="311"/>
      <c r="AO44" s="312"/>
    </row>
    <row r="45" spans="1:41" ht="15" customHeight="1">
      <c r="A45" s="14"/>
      <c r="B45" s="30"/>
      <c r="C45" s="313"/>
      <c r="D45" s="314"/>
      <c r="E45" s="315"/>
      <c r="G45" s="313"/>
      <c r="H45" s="314"/>
      <c r="I45" s="315"/>
      <c r="K45" s="310"/>
      <c r="L45" s="311"/>
      <c r="M45" s="312"/>
      <c r="O45" s="310"/>
      <c r="P45" s="311"/>
      <c r="Q45" s="312"/>
      <c r="S45" s="310"/>
      <c r="T45" s="311"/>
      <c r="U45" s="312"/>
      <c r="W45" s="310"/>
      <c r="X45" s="311"/>
      <c r="Y45" s="312"/>
      <c r="AA45" s="310"/>
      <c r="AB45" s="311"/>
      <c r="AC45" s="312"/>
      <c r="AE45" s="310"/>
      <c r="AF45" s="311"/>
      <c r="AG45" s="312"/>
      <c r="AI45" s="310"/>
      <c r="AJ45" s="311"/>
      <c r="AK45" s="312"/>
      <c r="AM45" s="310"/>
      <c r="AN45" s="311"/>
      <c r="AO45" s="312"/>
    </row>
    <row r="46" spans="1:41" ht="15" customHeight="1">
      <c r="A46" s="14"/>
      <c r="B46" s="30"/>
      <c r="C46" s="313"/>
      <c r="D46" s="314"/>
      <c r="E46" s="315"/>
      <c r="G46" s="313"/>
      <c r="H46" s="314"/>
      <c r="I46" s="315"/>
      <c r="K46" s="310"/>
      <c r="L46" s="311"/>
      <c r="M46" s="312"/>
      <c r="O46" s="310"/>
      <c r="P46" s="311"/>
      <c r="Q46" s="312"/>
      <c r="S46" s="310"/>
      <c r="T46" s="311"/>
      <c r="U46" s="312"/>
      <c r="W46" s="310"/>
      <c r="X46" s="311"/>
      <c r="Y46" s="312"/>
      <c r="AA46" s="310"/>
      <c r="AB46" s="311"/>
      <c r="AC46" s="312"/>
      <c r="AE46" s="310"/>
      <c r="AF46" s="311"/>
      <c r="AG46" s="312"/>
      <c r="AI46" s="310"/>
      <c r="AJ46" s="311"/>
      <c r="AK46" s="312"/>
      <c r="AM46" s="310"/>
      <c r="AN46" s="311"/>
      <c r="AO46" s="312"/>
    </row>
    <row r="47" spans="1:41" ht="15" customHeight="1">
      <c r="A47" s="14"/>
      <c r="B47" s="30"/>
      <c r="C47" s="319"/>
      <c r="D47" s="320"/>
      <c r="E47" s="321"/>
      <c r="G47" s="319"/>
      <c r="H47" s="320"/>
      <c r="I47" s="321"/>
      <c r="K47" s="310"/>
      <c r="L47" s="311"/>
      <c r="M47" s="312"/>
      <c r="O47" s="310"/>
      <c r="P47" s="311"/>
      <c r="Q47" s="312"/>
      <c r="S47" s="310"/>
      <c r="T47" s="311"/>
      <c r="U47" s="312"/>
      <c r="W47" s="310"/>
      <c r="X47" s="311"/>
      <c r="Y47" s="312"/>
      <c r="AA47" s="310"/>
      <c r="AB47" s="311"/>
      <c r="AC47" s="312"/>
      <c r="AE47" s="310"/>
      <c r="AF47" s="311"/>
      <c r="AG47" s="312"/>
      <c r="AI47" s="310"/>
      <c r="AJ47" s="311"/>
      <c r="AK47" s="312"/>
      <c r="AM47" s="310"/>
      <c r="AN47" s="311"/>
      <c r="AO47" s="312"/>
    </row>
    <row r="48" spans="1:41" ht="15" customHeight="1">
      <c r="A48" s="14"/>
      <c r="B48" s="30"/>
      <c r="C48" s="307"/>
      <c r="D48" s="308"/>
      <c r="E48" s="309"/>
      <c r="G48" s="307"/>
      <c r="H48" s="308"/>
      <c r="I48" s="309"/>
      <c r="K48" s="310"/>
      <c r="L48" s="311"/>
      <c r="M48" s="312"/>
      <c r="O48" s="310"/>
      <c r="P48" s="311"/>
      <c r="Q48" s="312"/>
      <c r="S48" s="310"/>
      <c r="T48" s="311"/>
      <c r="U48" s="312"/>
      <c r="W48" s="310"/>
      <c r="X48" s="311"/>
      <c r="Y48" s="312"/>
      <c r="AA48" s="310"/>
      <c r="AB48" s="311"/>
      <c r="AC48" s="312"/>
      <c r="AE48" s="310"/>
      <c r="AF48" s="311"/>
      <c r="AG48" s="312"/>
      <c r="AI48" s="310"/>
      <c r="AJ48" s="311"/>
      <c r="AK48" s="312"/>
      <c r="AM48" s="310"/>
      <c r="AN48" s="311"/>
      <c r="AO48" s="312"/>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03" t="s">
        <v>64</v>
      </c>
      <c r="B50" s="138" t="s">
        <v>65</v>
      </c>
      <c r="C50" s="325" t="str" cm="1">
        <f t="array" ref="C50">IFERROR(_xlfn.IFS(B26&lt;&gt;"",C26,B27&lt;&gt;"",C27),"")</f>
        <v>Amount of GHGs emissions avoided or sequestered</v>
      </c>
      <c r="D50" s="326"/>
      <c r="E50" s="327"/>
      <c r="F50" s="37"/>
      <c r="G50" s="325" t="str" cm="1">
        <f t="array" ref="G50">IFERROR(_xlfn.IFS(F26&lt;&gt;"",G26,F27&lt;&gt;"",G27),"")</f>
        <v>6.3.1 Proportion of wastewater safely treated</v>
      </c>
      <c r="H50" s="326"/>
      <c r="I50" s="327"/>
      <c r="J50" s="38"/>
      <c r="K50" s="325" t="str" cm="1">
        <f t="array" ref="K50">IFERROR(_xlfn.IFS(J26&lt;&gt;"",K26,J27&lt;&gt;"",K27),"")</f>
        <v>Number of women serving in managerial/ leadership /ownership role</v>
      </c>
      <c r="L50" s="326"/>
      <c r="M50" s="327"/>
      <c r="N50" s="38"/>
      <c r="O50" s="325" t="str" cm="1">
        <f t="array" ref="O50">IFERROR(_xlfn.IFS(N26&lt;&gt;"",O26,N27&lt;&gt;"",O27),"")</f>
        <v>Total number of jobs</v>
      </c>
      <c r="P50" s="326"/>
      <c r="Q50" s="327"/>
      <c r="R50" s="38"/>
      <c r="S50" s="325" cm="1">
        <f t="array" ref="S50">IFERROR(_xlfn.IFS(R26&lt;&gt;"",S26,R27&lt;&gt;"",S27),"")</f>
        <v>0</v>
      </c>
      <c r="T50" s="326"/>
      <c r="U50" s="327"/>
      <c r="V50" s="38"/>
      <c r="W50" s="325" cm="1">
        <f t="array" ref="W50">IFERROR(_xlfn.IFS(V26&lt;&gt;"",W26,V27&lt;&gt;"",W27),"")</f>
        <v>0</v>
      </c>
      <c r="X50" s="326"/>
      <c r="Y50" s="327"/>
      <c r="Z50" s="38"/>
      <c r="AA50" s="325" cm="1">
        <f t="array" ref="AA50">IFERROR(_xlfn.IFS(Z26&lt;&gt;"",AA26,Z27&lt;&gt;"",AA27),"")</f>
        <v>0</v>
      </c>
      <c r="AB50" s="326"/>
      <c r="AC50" s="327"/>
      <c r="AD50" s="38"/>
      <c r="AE50" s="325" cm="1">
        <f t="array" ref="AE50">IFERROR(_xlfn.IFS(AD26&lt;&gt;"",AE26,AD27&lt;&gt;"",AE27),"")</f>
        <v>0</v>
      </c>
      <c r="AF50" s="326"/>
      <c r="AG50" s="327"/>
      <c r="AH50" s="38"/>
      <c r="AI50" s="325" cm="1">
        <f t="array" ref="AI50">IFERROR(_xlfn.IFS(AH26&lt;&gt;"",AI26,AH27&lt;&gt;"",AI27),"")</f>
        <v>0</v>
      </c>
      <c r="AJ50" s="326"/>
      <c r="AK50" s="327"/>
      <c r="AL50" s="38"/>
      <c r="AM50" s="325" cm="1">
        <f t="array" ref="AM50">IFERROR(_xlfn.IFS(AL26&lt;&gt;"",AM26,AL27&lt;&gt;"",AM27),"")</f>
        <v>0</v>
      </c>
      <c r="AN50" s="326"/>
      <c r="AO50" s="327"/>
    </row>
    <row r="51" spans="1:41">
      <c r="A51" s="303"/>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29" t="s">
        <v>78</v>
      </c>
      <c r="D67" s="329"/>
      <c r="E67" s="329"/>
      <c r="F67" s="37"/>
      <c r="G67" s="329" t="s">
        <v>78</v>
      </c>
      <c r="H67" s="329"/>
      <c r="I67" s="329"/>
      <c r="J67" s="38"/>
      <c r="K67" s="329" t="s">
        <v>78</v>
      </c>
      <c r="L67" s="329"/>
      <c r="M67" s="329"/>
      <c r="N67" s="38"/>
      <c r="O67" s="329" t="s">
        <v>78</v>
      </c>
      <c r="P67" s="329"/>
      <c r="Q67" s="329"/>
      <c r="R67" s="38"/>
      <c r="S67" s="329" t="s">
        <v>78</v>
      </c>
      <c r="T67" s="329"/>
      <c r="U67" s="329"/>
      <c r="V67" s="38"/>
      <c r="W67" s="329" t="s">
        <v>78</v>
      </c>
      <c r="X67" s="329"/>
      <c r="Y67" s="329"/>
      <c r="Z67" s="38"/>
      <c r="AA67" s="329" t="s">
        <v>78</v>
      </c>
      <c r="AB67" s="329"/>
      <c r="AC67" s="329"/>
      <c r="AD67" s="38"/>
      <c r="AE67" s="329" t="s">
        <v>78</v>
      </c>
      <c r="AF67" s="329"/>
      <c r="AG67" s="329"/>
      <c r="AH67" s="38"/>
      <c r="AI67" s="329" t="s">
        <v>78</v>
      </c>
      <c r="AJ67" s="329"/>
      <c r="AK67" s="329"/>
      <c r="AL67" s="38"/>
      <c r="AM67" s="329" t="s">
        <v>78</v>
      </c>
      <c r="AN67" s="329"/>
      <c r="AO67" s="329"/>
    </row>
    <row r="68" spans="1:41">
      <c r="A68" s="298"/>
      <c r="B68" s="330"/>
      <c r="C68" s="329"/>
      <c r="D68" s="329"/>
      <c r="E68" s="329"/>
      <c r="F68" s="37"/>
      <c r="G68" s="329"/>
      <c r="H68" s="329"/>
      <c r="I68" s="329"/>
      <c r="J68" s="38"/>
      <c r="K68" s="329"/>
      <c r="L68" s="329"/>
      <c r="M68" s="329"/>
      <c r="N68" s="38"/>
      <c r="O68" s="329"/>
      <c r="P68" s="329"/>
      <c r="Q68" s="329"/>
      <c r="R68" s="38"/>
      <c r="S68" s="329"/>
      <c r="T68" s="329"/>
      <c r="U68" s="329"/>
      <c r="V68" s="38"/>
      <c r="W68" s="329"/>
      <c r="X68" s="329"/>
      <c r="Y68" s="329"/>
      <c r="Z68" s="38"/>
      <c r="AA68" s="329"/>
      <c r="AB68" s="329"/>
      <c r="AC68" s="329"/>
      <c r="AD68" s="38"/>
      <c r="AE68" s="329"/>
      <c r="AF68" s="329"/>
      <c r="AG68" s="329"/>
      <c r="AH68" s="38"/>
      <c r="AI68" s="329"/>
      <c r="AJ68" s="329"/>
      <c r="AK68" s="329"/>
      <c r="AL68" s="38"/>
      <c r="AM68" s="329"/>
      <c r="AN68" s="329"/>
      <c r="AO68" s="329"/>
    </row>
    <row r="69" spans="1:41">
      <c r="A69" s="298"/>
      <c r="B69" s="331"/>
      <c r="C69" s="329"/>
      <c r="D69" s="329"/>
      <c r="E69" s="329"/>
      <c r="F69" s="37"/>
      <c r="G69" s="329"/>
      <c r="H69" s="329"/>
      <c r="I69" s="329"/>
      <c r="J69" s="38"/>
      <c r="K69" s="329"/>
      <c r="L69" s="329"/>
      <c r="M69" s="329"/>
      <c r="N69" s="38"/>
      <c r="O69" s="329"/>
      <c r="P69" s="329"/>
      <c r="Q69" s="329"/>
      <c r="R69" s="38"/>
      <c r="S69" s="329"/>
      <c r="T69" s="329"/>
      <c r="U69" s="329"/>
      <c r="V69" s="38"/>
      <c r="W69" s="329"/>
      <c r="X69" s="329"/>
      <c r="Y69" s="329"/>
      <c r="Z69" s="38"/>
      <c r="AA69" s="329"/>
      <c r="AB69" s="329"/>
      <c r="AC69" s="329"/>
      <c r="AD69" s="38"/>
      <c r="AE69" s="329"/>
      <c r="AF69" s="329"/>
      <c r="AG69" s="329"/>
      <c r="AH69" s="38"/>
      <c r="AI69" s="329"/>
      <c r="AJ69" s="329"/>
      <c r="AK69" s="329"/>
      <c r="AL69" s="38"/>
      <c r="AM69" s="329"/>
      <c r="AN69" s="329"/>
      <c r="AO69" s="329"/>
    </row>
    <row r="70" spans="1:41">
      <c r="A70" s="298"/>
      <c r="B70" s="331"/>
      <c r="C70" s="329"/>
      <c r="D70" s="329"/>
      <c r="E70" s="329"/>
      <c r="F70" s="37"/>
      <c r="G70" s="329"/>
      <c r="H70" s="329"/>
      <c r="I70" s="329"/>
      <c r="J70" s="38"/>
      <c r="K70" s="329"/>
      <c r="L70" s="329"/>
      <c r="M70" s="329"/>
      <c r="N70" s="38"/>
      <c r="O70" s="329"/>
      <c r="P70" s="329"/>
      <c r="Q70" s="329"/>
      <c r="R70" s="38"/>
      <c r="S70" s="329"/>
      <c r="T70" s="329"/>
      <c r="U70" s="329"/>
      <c r="V70" s="38"/>
      <c r="W70" s="329"/>
      <c r="X70" s="329"/>
      <c r="Y70" s="329"/>
      <c r="Z70" s="38"/>
      <c r="AA70" s="329"/>
      <c r="AB70" s="329"/>
      <c r="AC70" s="329"/>
      <c r="AD70" s="38"/>
      <c r="AE70" s="329"/>
      <c r="AF70" s="329"/>
      <c r="AG70" s="329"/>
      <c r="AH70" s="38"/>
      <c r="AI70" s="329"/>
      <c r="AJ70" s="329"/>
      <c r="AK70" s="329"/>
      <c r="AL70" s="38"/>
      <c r="AM70" s="329"/>
      <c r="AN70" s="329"/>
      <c r="AO70" s="329"/>
    </row>
    <row r="71" spans="1:41">
      <c r="A71" s="298"/>
      <c r="B71" s="331"/>
      <c r="C71" s="329"/>
      <c r="D71" s="329"/>
      <c r="E71" s="329"/>
      <c r="F71" s="37"/>
      <c r="G71" s="329"/>
      <c r="H71" s="329"/>
      <c r="I71" s="329"/>
      <c r="J71" s="38"/>
      <c r="K71" s="329"/>
      <c r="L71" s="329"/>
      <c r="M71" s="329"/>
      <c r="N71" s="38"/>
      <c r="O71" s="329"/>
      <c r="P71" s="329"/>
      <c r="Q71" s="329"/>
      <c r="R71" s="38"/>
      <c r="S71" s="329"/>
      <c r="T71" s="329"/>
      <c r="U71" s="329"/>
      <c r="V71" s="38"/>
      <c r="W71" s="329"/>
      <c r="X71" s="329"/>
      <c r="Y71" s="329"/>
      <c r="Z71" s="38"/>
      <c r="AA71" s="329"/>
      <c r="AB71" s="329"/>
      <c r="AC71" s="329"/>
      <c r="AD71" s="38"/>
      <c r="AE71" s="329"/>
      <c r="AF71" s="329"/>
      <c r="AG71" s="329"/>
      <c r="AH71" s="38"/>
      <c r="AI71" s="329"/>
      <c r="AJ71" s="329"/>
      <c r="AK71" s="329"/>
      <c r="AL71" s="38"/>
      <c r="AM71" s="329"/>
      <c r="AN71" s="329"/>
      <c r="AO71" s="329"/>
    </row>
    <row r="72" spans="1:41">
      <c r="A72" s="298"/>
      <c r="B72" s="331"/>
      <c r="C72" s="329"/>
      <c r="D72" s="329"/>
      <c r="E72" s="329"/>
      <c r="F72" s="37"/>
      <c r="G72" s="329"/>
      <c r="H72" s="329"/>
      <c r="I72" s="329"/>
      <c r="J72" s="38"/>
      <c r="K72" s="329"/>
      <c r="L72" s="329"/>
      <c r="M72" s="329"/>
      <c r="N72" s="38"/>
      <c r="O72" s="329"/>
      <c r="P72" s="329"/>
      <c r="Q72" s="329"/>
      <c r="R72" s="38"/>
      <c r="S72" s="329"/>
      <c r="T72" s="329"/>
      <c r="U72" s="329"/>
      <c r="V72" s="38"/>
      <c r="W72" s="329"/>
      <c r="X72" s="329"/>
      <c r="Y72" s="329"/>
      <c r="Z72" s="38"/>
      <c r="AA72" s="329"/>
      <c r="AB72" s="329"/>
      <c r="AC72" s="329"/>
      <c r="AD72" s="38"/>
      <c r="AE72" s="329"/>
      <c r="AF72" s="329"/>
      <c r="AG72" s="329"/>
      <c r="AH72" s="38"/>
      <c r="AI72" s="329"/>
      <c r="AJ72" s="329"/>
      <c r="AK72" s="329"/>
      <c r="AL72" s="38"/>
      <c r="AM72" s="329"/>
      <c r="AN72" s="329"/>
      <c r="AO72" s="329"/>
    </row>
    <row r="73" spans="1:41">
      <c r="A73" s="298"/>
      <c r="B73" s="332"/>
      <c r="C73" s="329"/>
      <c r="D73" s="329"/>
      <c r="E73" s="329"/>
      <c r="F73" s="37"/>
      <c r="G73" s="329"/>
      <c r="H73" s="329"/>
      <c r="I73" s="329"/>
      <c r="J73" s="38"/>
      <c r="K73" s="329"/>
      <c r="L73" s="329"/>
      <c r="M73" s="329"/>
      <c r="N73" s="38"/>
      <c r="O73" s="329"/>
      <c r="P73" s="329"/>
      <c r="Q73" s="329"/>
      <c r="R73" s="38"/>
      <c r="S73" s="329"/>
      <c r="T73" s="329"/>
      <c r="U73" s="329"/>
      <c r="V73" s="38"/>
      <c r="W73" s="329"/>
      <c r="X73" s="329"/>
      <c r="Y73" s="329"/>
      <c r="Z73" s="38"/>
      <c r="AA73" s="329"/>
      <c r="AB73" s="329"/>
      <c r="AC73" s="329"/>
      <c r="AD73" s="38"/>
      <c r="AE73" s="329"/>
      <c r="AF73" s="329"/>
      <c r="AG73" s="329"/>
      <c r="AH73" s="38"/>
      <c r="AI73" s="329"/>
      <c r="AJ73" s="329"/>
      <c r="AK73" s="329"/>
      <c r="AL73" s="38"/>
      <c r="AM73" s="329"/>
      <c r="AN73" s="329"/>
      <c r="AO73" s="329"/>
    </row>
    <row r="74" spans="1:41">
      <c r="A74" s="298"/>
    </row>
    <row r="75" spans="1:41">
      <c r="A75" s="298"/>
    </row>
    <row r="76" spans="1:41">
      <c r="A76" s="298"/>
    </row>
    <row r="77" spans="1:41">
      <c r="A77" s="298"/>
    </row>
    <row r="78" spans="1:41">
      <c r="A78" s="298"/>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formula1>$L$12</formula1>
    </dataValidation>
    <dataValidation type="list" allowBlank="1" showInputMessage="1" showErrorMessage="1" sqref="C26:E26 G26:I26 K26:M26 O26:Q26 S26:U26 W26:Y26 AA26:AC26 AE26:AG26 AI26:AK26 AM26:AO26">
      <formula1>_xlfn.IFS($C$18="Aquaculture",(INDEX(Aqua,,MATCH(C23,AquaC,0))),$C$18="Wastewater treatment",(INDEX(WWT,,MATCH(C23,WWTC,0))))</formula1>
    </dataValidation>
    <dataValidation type="list" allowBlank="1" showInputMessage="1" showErrorMessage="1" sqref="C27:E27 G27:I27 K27:M27 O27:Q27 S27:U27 W27:Y27 AA27:AC27 AE27:AG27 AI27:AK27 AM27:AO27">
      <formula1>_xlfn.IFS($C$18="Aquaculture",(INDEX(SAQUA,,MATCH(C24,SAQUAC,0))),$C$18="Wastewater treatment",(INDEX(SWWT,,MATCH(C24,SWWTC,0))))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Background!$G$4:$I$4</xm:f>
          </x14:formula1>
          <xm:sqref>C18</xm:sqref>
        </x14:dataValidation>
        <x14:dataValidation type="list" allowBlank="1" showInputMessage="1" showErrorMessage="1">
          <x14:formula1>
            <xm:f>Background!$N$5:$N$24</xm:f>
          </x14:formula1>
          <xm:sqref>AI24 AM24 AE24 AA24 W24 S24 G24 K24 C24 O24</xm:sqref>
        </x14:dataValidation>
        <x14:dataValidation type="list" allowBlank="1" showInputMessage="1" showErrorMessage="1">
          <x14:formula1>
            <xm:f>Background!$L$5:$L$29</xm:f>
          </x14:formula1>
          <xm:sqref>AI23 AM23 AE23 AA23 W23 S23 O23 K23 C23 G23</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Shreejan Ram Shrestha</cp:lastModifiedBy>
  <cp:revision/>
  <dcterms:created xsi:type="dcterms:W3CDTF">2020-07-30T17:29:20Z</dcterms:created>
  <dcterms:modified xsi:type="dcterms:W3CDTF">2025-02-17T05:31:35Z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