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arnavaggarwal/Desktop/PRR Round 1/"/>
    </mc:Choice>
  </mc:AlternateContent>
  <xr:revisionPtr revIDLastSave="0" documentId="13_ncr:1_{578E92B1-D373-224C-9A6C-6AA11D1ADB98}" xr6:coauthVersionLast="47" xr6:coauthVersionMax="47" xr10:uidLastSave="{00000000-0000-0000-0000-000000000000}"/>
  <bookViews>
    <workbookView xWindow="0" yWindow="760" windowWidth="34560" windowHeight="21580" xr2:uid="{FC45C6F7-4363-7442-995A-1717F4F0E3EF}"/>
  </bookViews>
  <sheets>
    <sheet name="ER Sheet" sheetId="2" r:id="rId1"/>
  </sheets>
  <definedNames>
    <definedName name="_ftn1" localSheetId="0">'ER Sheet'!$A$12</definedName>
    <definedName name="_ftnref1" localSheetId="0">'ER Sheet'!$B$3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9" i="2" l="1"/>
  <c r="J69" i="2" s="1"/>
  <c r="F67" i="2"/>
  <c r="F66" i="2"/>
  <c r="F65" i="2"/>
  <c r="F64" i="2"/>
  <c r="J64" i="2" s="1"/>
  <c r="F57" i="2"/>
  <c r="F55" i="2"/>
  <c r="F54" i="2"/>
  <c r="F53" i="2"/>
  <c r="F52" i="2"/>
  <c r="F31" i="2"/>
  <c r="F29" i="2"/>
  <c r="F28" i="2"/>
  <c r="J28" i="2" s="1"/>
  <c r="F27" i="2"/>
  <c r="F26" i="2"/>
  <c r="F19" i="2"/>
  <c r="J19" i="2" s="1"/>
  <c r="F17" i="2"/>
  <c r="F16" i="2"/>
  <c r="F15" i="2"/>
  <c r="F14" i="2"/>
  <c r="J70" i="2"/>
  <c r="J68" i="2"/>
  <c r="J67" i="2"/>
  <c r="J66" i="2"/>
  <c r="J65" i="2"/>
  <c r="J58" i="2"/>
  <c r="J57" i="2"/>
  <c r="J56" i="2"/>
  <c r="J55" i="2"/>
  <c r="J54" i="2"/>
  <c r="J53" i="2"/>
  <c r="J52" i="2"/>
  <c r="J16" i="2"/>
  <c r="J31" i="2"/>
  <c r="J29" i="2"/>
  <c r="J27" i="2"/>
  <c r="J26" i="2"/>
  <c r="J17" i="2"/>
  <c r="J15" i="2"/>
  <c r="J14" i="2"/>
  <c r="J20" i="2"/>
  <c r="J18" i="2"/>
  <c r="J30" i="2"/>
  <c r="J32" i="2"/>
  <c r="J71" i="2" l="1"/>
  <c r="J59" i="2"/>
  <c r="J60" i="2" s="1"/>
  <c r="J21" i="2"/>
  <c r="J22" i="2" s="1"/>
  <c r="J33" i="2"/>
  <c r="F73" i="2" l="1"/>
  <c r="B48" i="2" s="1"/>
  <c r="B53" i="2" s="1"/>
  <c r="F35" i="2"/>
  <c r="B10" i="2" s="1"/>
  <c r="B15" i="2" l="1"/>
  <c r="B86" i="2"/>
  <c r="B91" i="2" s="1"/>
</calcChain>
</file>

<file path=xl/sharedStrings.xml><?xml version="1.0" encoding="utf-8"?>
<sst xmlns="http://schemas.openxmlformats.org/spreadsheetml/2006/main" count="107" uniqueCount="38">
  <si>
    <t>Total</t>
  </si>
  <si>
    <t>Baseline Emissions</t>
  </si>
  <si>
    <t>Paddy Straw</t>
  </si>
  <si>
    <t>Tree Pruning</t>
  </si>
  <si>
    <t>Bamboo Pruning</t>
  </si>
  <si>
    <t>Maize Cobs</t>
  </si>
  <si>
    <t>Ipomoea Carnea</t>
  </si>
  <si>
    <t>Water Hyacinth</t>
  </si>
  <si>
    <t>Sourcing Stage</t>
  </si>
  <si>
    <t>Production Stage</t>
  </si>
  <si>
    <t>Application Stage</t>
  </si>
  <si>
    <t>Project Emissions</t>
  </si>
  <si>
    <t xml:space="preserve">Application Stage </t>
  </si>
  <si>
    <t>Leakage Emissions</t>
  </si>
  <si>
    <t>Removals</t>
  </si>
  <si>
    <t>Emissions</t>
  </si>
  <si>
    <t>Net Removals</t>
  </si>
  <si>
    <t>Total tCO2eq</t>
  </si>
  <si>
    <t>Feedstock (biochar type t)</t>
  </si>
  <si>
    <t>Organic Carbon Content (𝐶𝐶𝑡,𝑘,y)</t>
  </si>
  <si>
    <t>Carbon Content of Feedstock (𝐹𝐶𝑝,𝑡,k)</t>
  </si>
  <si>
    <t>Permanence (𝑃𝑅𝑑𝑒,k)</t>
  </si>
  <si>
    <t>Production Facilities (p)</t>
  </si>
  <si>
    <t>Methane Emissions per ton of biochar (𝐹e)</t>
  </si>
  <si>
    <t>Global Warming Potential (𝐺𝑊𝑃𝐶𝐻4)</t>
  </si>
  <si>
    <t>Methane Emissions for biochar type t (𝑃𝐸𝑃,𝑝,y)</t>
  </si>
  <si>
    <t>Net GHG Emission Removals 𝐸𝑅𝑃𝑆,y</t>
  </si>
  <si>
    <t>Cotton Stalks</t>
  </si>
  <si>
    <t>Production Stage Removals Calculation for 2023</t>
  </si>
  <si>
    <t>Average Mass of biochar on a dry weight basis for 1 production facility (tonnes) per year (𝑀𝑡,𝑘,𝑝,y)</t>
  </si>
  <si>
    <t>Average Mass of biochar on a dry weight basis for 1 production facility (tonnes) per year</t>
  </si>
  <si>
    <t>Emission Removals for 2023</t>
  </si>
  <si>
    <t>Total Mass of biochar produced for biochar type t in 2023</t>
  </si>
  <si>
    <t>Not Calculated</t>
  </si>
  <si>
    <t>Emission Removals for 2024</t>
  </si>
  <si>
    <t>Emission Removals for 2023 and 2024 Combined</t>
  </si>
  <si>
    <t>Production Stage Removals Calculation for 2024</t>
  </si>
  <si>
    <t>Total Mass of biochar produced for biochar type t in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</si>
</sst>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.5"/>
      <color rgb="FF000000"/>
      <name val="Franklin Gothic Book"/>
      <family val="2"/>
    </font>
    <font>
      <sz val="10.5"/>
      <color theme="1"/>
      <name val="Franklin Gothic Book"/>
      <family val="2"/>
    </font>
    <font>
      <b/>
      <sz val="10.5"/>
      <color theme="1"/>
      <name val="Franklin Gothic Book"/>
      <family val="2"/>
    </font>
    <font>
      <u/>
      <sz val="12"/>
      <color theme="1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6">
    <xf numFmtId="0" fontId="0" fillId="0" borderId="0" xfId="0"/>
    <xf numFmtId="0" fontId="4" fillId="0" borderId="9" xfId="0" applyFont="1" applyBorder="1" applyAlignment="1">
      <alignment vertical="center" wrapText="1"/>
    </xf>
    <xf numFmtId="0" fontId="0" fillId="0" borderId="9" xfId="0" applyBorder="1"/>
    <xf numFmtId="0" fontId="3" fillId="0" borderId="9" xfId="0" applyFont="1" applyBorder="1"/>
    <xf numFmtId="0" fontId="1" fillId="2" borderId="9" xfId="1" applyFont="1" applyFill="1" applyBorder="1" applyAlignment="1">
      <alignment vertical="center" wrapText="1"/>
    </xf>
    <xf numFmtId="0" fontId="2" fillId="0" borderId="9" xfId="0" applyFont="1" applyBorder="1" applyAlignment="1">
      <alignment horizontal="right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2" fillId="0" borderId="4" xfId="0" applyFont="1" applyBorder="1"/>
    <xf numFmtId="0" fontId="2" fillId="0" borderId="6" xfId="0" applyFont="1" applyBorder="1"/>
    <xf numFmtId="0" fontId="0" fillId="0" borderId="7" xfId="0" applyBorder="1"/>
    <xf numFmtId="0" fontId="0" fillId="0" borderId="8" xfId="0" applyBorder="1"/>
    <xf numFmtId="0" fontId="5" fillId="0" borderId="6" xfId="0" applyFont="1" applyBorder="1" applyAlignment="1">
      <alignment vertical="center" wrapText="1"/>
    </xf>
    <xf numFmtId="0" fontId="2" fillId="0" borderId="7" xfId="0" applyFont="1" applyBorder="1"/>
    <xf numFmtId="0" fontId="2" fillId="0" borderId="0" xfId="0" applyFont="1"/>
    <xf numFmtId="0" fontId="2" fillId="0" borderId="2" xfId="0" applyFont="1" applyBorder="1"/>
    <xf numFmtId="0" fontId="5" fillId="0" borderId="7" xfId="0" applyFont="1" applyBorder="1" applyAlignment="1">
      <alignment vertical="center" wrapText="1"/>
    </xf>
    <xf numFmtId="0" fontId="0" fillId="0" borderId="9" xfId="0" applyBorder="1" applyAlignment="1">
      <alignment horizontal="right"/>
    </xf>
    <xf numFmtId="0" fontId="7" fillId="0" borderId="1" xfId="0" applyFont="1" applyBorder="1"/>
    <xf numFmtId="0" fontId="8" fillId="0" borderId="1" xfId="0" applyFont="1" applyBorder="1"/>
    <xf numFmtId="4" fontId="4" fillId="0" borderId="9" xfId="0" applyNumberFormat="1" applyFont="1" applyBorder="1" applyAlignment="1">
      <alignment vertical="center" wrapText="1"/>
    </xf>
    <xf numFmtId="0" fontId="0" fillId="0" borderId="10" xfId="0" applyBorder="1"/>
    <xf numFmtId="0" fontId="0" fillId="0" borderId="11" xfId="0" applyBorder="1"/>
    <xf numFmtId="0" fontId="9" fillId="0" borderId="9" xfId="0" applyFont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215900</xdr:colOff>
      <xdr:row>8</xdr:row>
      <xdr:rowOff>203200</xdr:rowOff>
    </xdr:from>
    <xdr:to>
      <xdr:col>2</xdr:col>
      <xdr:colOff>812800</xdr:colOff>
      <xdr:row>10</xdr:row>
      <xdr:rowOff>12700</xdr:rowOff>
    </xdr:to>
    <xdr:sp macro="" textlink="">
      <xdr:nvSpPr>
        <xdr:cNvPr id="2" name="Right Arrow 1">
          <a:extLst>
            <a:ext uri="{FF2B5EF4-FFF2-40B4-BE49-F238E27FC236}">
              <a16:creationId xmlns:a16="http://schemas.microsoft.com/office/drawing/2014/main" id="{2FA2FD98-1CB7-28AA-BD7A-E569A80CBEA6}"/>
            </a:ext>
          </a:extLst>
        </xdr:cNvPr>
        <xdr:cNvSpPr/>
      </xdr:nvSpPr>
      <xdr:spPr>
        <a:xfrm>
          <a:off x="3111500" y="1917700"/>
          <a:ext cx="596900" cy="241300"/>
        </a:xfrm>
        <a:prstGeom prst="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2</xdr:col>
      <xdr:colOff>215900</xdr:colOff>
      <xdr:row>46</xdr:row>
      <xdr:rowOff>203200</xdr:rowOff>
    </xdr:from>
    <xdr:to>
      <xdr:col>2</xdr:col>
      <xdr:colOff>812800</xdr:colOff>
      <xdr:row>48</xdr:row>
      <xdr:rowOff>12700</xdr:rowOff>
    </xdr:to>
    <xdr:sp macro="" textlink="">
      <xdr:nvSpPr>
        <xdr:cNvPr id="3" name="Right Arrow 2">
          <a:extLst>
            <a:ext uri="{FF2B5EF4-FFF2-40B4-BE49-F238E27FC236}">
              <a16:creationId xmlns:a16="http://schemas.microsoft.com/office/drawing/2014/main" id="{E805C9FB-F43E-E844-AF82-316F6E5B3229}"/>
            </a:ext>
          </a:extLst>
        </xdr:cNvPr>
        <xdr:cNvSpPr/>
      </xdr:nvSpPr>
      <xdr:spPr>
        <a:xfrm>
          <a:off x="3721100" y="1947333"/>
          <a:ext cx="596900" cy="249767"/>
        </a:xfrm>
        <a:prstGeom prst="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000608-611E-B844-AC1B-DFEEC29EE5F3}">
  <dimension ref="A1:J91"/>
  <sheetViews>
    <sheetView tabSelected="1" topLeftCell="A60" workbookViewId="0">
      <selection activeCell="F85" sqref="F85"/>
    </sheetView>
  </sheetViews>
  <sheetFormatPr baseColWidth="10" defaultRowHeight="16" x14ac:dyDescent="0.2"/>
  <cols>
    <col min="1" max="1" width="33.5" customWidth="1"/>
    <col min="2" max="2" width="12.33203125" customWidth="1"/>
    <col min="3" max="3" width="14" customWidth="1"/>
    <col min="4" max="4" width="18.83203125" customWidth="1"/>
    <col min="5" max="5" width="15.5" customWidth="1"/>
    <col min="6" max="6" width="45.33203125" customWidth="1"/>
    <col min="7" max="7" width="41.5" customWidth="1"/>
    <col min="8" max="8" width="35" customWidth="1"/>
    <col min="9" max="9" width="22.1640625" customWidth="1"/>
    <col min="10" max="10" width="42.33203125" customWidth="1"/>
  </cols>
  <sheetData>
    <row r="1" spans="1:10" ht="29" x14ac:dyDescent="0.35">
      <c r="A1" s="21" t="s">
        <v>31</v>
      </c>
      <c r="B1" s="7"/>
    </row>
    <row r="2" spans="1:10" x14ac:dyDescent="0.2">
      <c r="A2" s="8"/>
      <c r="B2" s="9"/>
    </row>
    <row r="3" spans="1:10" ht="17" thickBot="1" x14ac:dyDescent="0.25">
      <c r="A3" s="10" t="s">
        <v>1</v>
      </c>
      <c r="B3" s="9"/>
    </row>
    <row r="4" spans="1:10" ht="17" thickBot="1" x14ac:dyDescent="0.25">
      <c r="A4" s="2" t="s">
        <v>8</v>
      </c>
      <c r="B4" s="2">
        <v>0</v>
      </c>
    </row>
    <row r="5" spans="1:10" ht="17" thickBot="1" x14ac:dyDescent="0.25">
      <c r="A5" s="2" t="s">
        <v>9</v>
      </c>
      <c r="B5" s="3">
        <v>0</v>
      </c>
    </row>
    <row r="6" spans="1:10" ht="17" thickBot="1" x14ac:dyDescent="0.25">
      <c r="A6" s="2" t="s">
        <v>10</v>
      </c>
      <c r="B6" s="2">
        <v>0</v>
      </c>
    </row>
    <row r="7" spans="1:10" ht="18" customHeight="1" x14ac:dyDescent="0.2">
      <c r="A7" s="8"/>
      <c r="B7" s="9"/>
    </row>
    <row r="8" spans="1:10" ht="17" thickBot="1" x14ac:dyDescent="0.25">
      <c r="A8" s="10" t="s">
        <v>11</v>
      </c>
      <c r="B8" s="9"/>
    </row>
    <row r="9" spans="1:10" ht="17" thickBot="1" x14ac:dyDescent="0.25">
      <c r="A9" s="2" t="s">
        <v>8</v>
      </c>
      <c r="B9" s="2">
        <v>0</v>
      </c>
    </row>
    <row r="10" spans="1:10" ht="20" thickBot="1" x14ac:dyDescent="0.3">
      <c r="A10" s="2" t="s">
        <v>9</v>
      </c>
      <c r="B10" s="2">
        <f>F35</f>
        <v>39908.589349780006</v>
      </c>
      <c r="D10" s="20" t="s">
        <v>28</v>
      </c>
      <c r="E10" s="17"/>
      <c r="F10" s="6"/>
      <c r="G10" s="6"/>
      <c r="H10" s="6"/>
      <c r="I10" s="6"/>
      <c r="J10" s="7"/>
    </row>
    <row r="11" spans="1:10" ht="17" thickBot="1" x14ac:dyDescent="0.25">
      <c r="A11" s="2" t="s">
        <v>12</v>
      </c>
      <c r="B11" s="2">
        <v>0</v>
      </c>
      <c r="D11" s="8"/>
      <c r="J11" s="9"/>
    </row>
    <row r="12" spans="1:10" ht="17" thickBot="1" x14ac:dyDescent="0.25">
      <c r="A12" s="8"/>
      <c r="B12" s="9"/>
      <c r="D12" s="10" t="s">
        <v>14</v>
      </c>
      <c r="E12" s="16"/>
      <c r="J12" s="9"/>
    </row>
    <row r="13" spans="1:10" ht="62" customHeight="1" thickBot="1" x14ac:dyDescent="0.25">
      <c r="A13" s="10" t="s">
        <v>13</v>
      </c>
      <c r="B13" s="9">
        <v>0</v>
      </c>
      <c r="D13" s="1" t="s">
        <v>18</v>
      </c>
      <c r="E13" s="1" t="s">
        <v>32</v>
      </c>
      <c r="F13" s="4" t="s">
        <v>29</v>
      </c>
      <c r="G13" s="2" t="s">
        <v>20</v>
      </c>
      <c r="H13" s="2" t="s">
        <v>21</v>
      </c>
      <c r="I13" s="2" t="s">
        <v>22</v>
      </c>
      <c r="J13" s="2" t="s">
        <v>19</v>
      </c>
    </row>
    <row r="14" spans="1:10" ht="17" thickBot="1" x14ac:dyDescent="0.25">
      <c r="A14" s="8"/>
      <c r="B14" s="9"/>
      <c r="D14" s="1" t="s">
        <v>2</v>
      </c>
      <c r="E14" s="1">
        <v>12885.68</v>
      </c>
      <c r="F14" s="1">
        <f>E14/3595</f>
        <v>3.5843337969401947</v>
      </c>
      <c r="G14" s="2">
        <v>0.53920000000000001</v>
      </c>
      <c r="H14" s="2">
        <v>0.89</v>
      </c>
      <c r="I14" s="2">
        <v>3595</v>
      </c>
      <c r="J14" s="2">
        <f>F14*G14*H14*I14</f>
        <v>6183.6832038400007</v>
      </c>
    </row>
    <row r="15" spans="1:10" ht="17" thickBot="1" x14ac:dyDescent="0.25">
      <c r="A15" s="11" t="s">
        <v>26</v>
      </c>
      <c r="B15" s="13">
        <f>SUM(B4:B14)</f>
        <v>39908.589349780006</v>
      </c>
      <c r="D15" s="1" t="s">
        <v>3</v>
      </c>
      <c r="E15" s="1">
        <v>2923</v>
      </c>
      <c r="F15" s="1">
        <f>E15/3595</f>
        <v>0.81307371349095969</v>
      </c>
      <c r="G15" s="2">
        <v>0.80840000000000001</v>
      </c>
      <c r="H15" s="2">
        <v>0.89</v>
      </c>
      <c r="I15" s="2">
        <v>3595</v>
      </c>
      <c r="J15" s="2">
        <f t="shared" ref="J15:J19" si="0">F15*G15*H15*I15</f>
        <v>2103.0283480000003</v>
      </c>
    </row>
    <row r="16" spans="1:10" ht="17" thickBot="1" x14ac:dyDescent="0.25">
      <c r="A16" s="16"/>
      <c r="D16" s="1" t="s">
        <v>27</v>
      </c>
      <c r="E16" s="1">
        <v>3103.13</v>
      </c>
      <c r="F16" s="1">
        <f>E16/3595</f>
        <v>0.86317941585535474</v>
      </c>
      <c r="G16" s="2">
        <v>0.7893</v>
      </c>
      <c r="H16" s="2">
        <v>0.89</v>
      </c>
      <c r="I16" s="2">
        <v>3595</v>
      </c>
      <c r="J16" s="2">
        <f t="shared" si="0"/>
        <v>2179.8774530100004</v>
      </c>
    </row>
    <row r="17" spans="4:10" ht="17" thickBot="1" x14ac:dyDescent="0.25">
      <c r="D17" s="1" t="s">
        <v>4</v>
      </c>
      <c r="E17" s="1">
        <v>2816.76</v>
      </c>
      <c r="F17" s="1">
        <f>E17/3595</f>
        <v>0.7835215577190543</v>
      </c>
      <c r="G17" s="2">
        <v>0.79369999999999996</v>
      </c>
      <c r="H17" s="2">
        <v>0.89</v>
      </c>
      <c r="I17" s="2">
        <v>3595</v>
      </c>
      <c r="J17" s="2">
        <f t="shared" si="0"/>
        <v>1989.7395466800001</v>
      </c>
    </row>
    <row r="18" spans="4:10" ht="17" thickBot="1" x14ac:dyDescent="0.25">
      <c r="D18" s="1" t="s">
        <v>5</v>
      </c>
      <c r="E18" s="1">
        <v>0</v>
      </c>
      <c r="F18" s="1">
        <v>0</v>
      </c>
      <c r="G18" s="19" t="s">
        <v>33</v>
      </c>
      <c r="H18" s="2">
        <v>0.89</v>
      </c>
      <c r="I18" s="2">
        <v>3595</v>
      </c>
      <c r="J18" s="2">
        <f>F18</f>
        <v>0</v>
      </c>
    </row>
    <row r="19" spans="4:10" ht="17" thickBot="1" x14ac:dyDescent="0.25">
      <c r="D19" s="1" t="s">
        <v>6</v>
      </c>
      <c r="E19" s="1">
        <v>1833.23</v>
      </c>
      <c r="F19" s="1">
        <f>E19/3595</f>
        <v>0.50993880389429769</v>
      </c>
      <c r="G19" s="2">
        <v>0.58030000000000004</v>
      </c>
      <c r="H19" s="2">
        <v>0.89</v>
      </c>
      <c r="I19" s="2">
        <v>3595</v>
      </c>
      <c r="J19" s="2">
        <f t="shared" si="0"/>
        <v>946.80279841000004</v>
      </c>
    </row>
    <row r="20" spans="4:10" ht="17" thickBot="1" x14ac:dyDescent="0.25">
      <c r="D20" s="1" t="s">
        <v>7</v>
      </c>
      <c r="E20" s="1">
        <v>0</v>
      </c>
      <c r="F20" s="1">
        <v>0</v>
      </c>
      <c r="G20" s="19" t="s">
        <v>33</v>
      </c>
      <c r="H20" s="2">
        <v>0.89</v>
      </c>
      <c r="I20" s="2">
        <v>3595</v>
      </c>
      <c r="J20" s="2">
        <f>F20</f>
        <v>0</v>
      </c>
    </row>
    <row r="21" spans="4:10" ht="17" thickBot="1" x14ac:dyDescent="0.25">
      <c r="D21" s="8"/>
      <c r="I21" s="5" t="s">
        <v>0</v>
      </c>
      <c r="J21" s="2">
        <f>SUM(J14:J20)</f>
        <v>13403.131349940002</v>
      </c>
    </row>
    <row r="22" spans="4:10" ht="17" thickBot="1" x14ac:dyDescent="0.25">
      <c r="D22" s="8"/>
      <c r="I22" s="5" t="s">
        <v>17</v>
      </c>
      <c r="J22" s="2">
        <f>J21*(44/12)</f>
        <v>49144.814949780004</v>
      </c>
    </row>
    <row r="23" spans="4:10" x14ac:dyDescent="0.2">
      <c r="D23" s="8"/>
      <c r="J23" s="7"/>
    </row>
    <row r="24" spans="4:10" ht="17" thickBot="1" x14ac:dyDescent="0.25">
      <c r="D24" s="10" t="s">
        <v>15</v>
      </c>
      <c r="E24" s="16"/>
      <c r="J24" s="9"/>
    </row>
    <row r="25" spans="4:10" ht="76" thickBot="1" x14ac:dyDescent="0.25">
      <c r="D25" s="1" t="s">
        <v>18</v>
      </c>
      <c r="E25" s="1" t="s">
        <v>32</v>
      </c>
      <c r="F25" s="4" t="s">
        <v>30</v>
      </c>
      <c r="G25" s="2" t="s">
        <v>23</v>
      </c>
      <c r="H25" s="2" t="s">
        <v>24</v>
      </c>
      <c r="I25" s="2" t="s">
        <v>22</v>
      </c>
      <c r="J25" s="2" t="s">
        <v>25</v>
      </c>
    </row>
    <row r="26" spans="4:10" ht="17" thickBot="1" x14ac:dyDescent="0.25">
      <c r="D26" s="1" t="s">
        <v>2</v>
      </c>
      <c r="E26" s="1">
        <v>12885.68</v>
      </c>
      <c r="F26" s="1">
        <f>E26/3595</f>
        <v>3.5843337969401947</v>
      </c>
      <c r="G26" s="2">
        <v>1.4E-2</v>
      </c>
      <c r="H26" s="2">
        <v>28</v>
      </c>
      <c r="I26" s="2">
        <v>3595</v>
      </c>
      <c r="J26" s="2">
        <f t="shared" ref="J26:J32" si="1">F26*G26*I26*H26</f>
        <v>5051.186560000001</v>
      </c>
    </row>
    <row r="27" spans="4:10" ht="17" thickBot="1" x14ac:dyDescent="0.25">
      <c r="D27" s="1" t="s">
        <v>3</v>
      </c>
      <c r="E27" s="1">
        <v>2923</v>
      </c>
      <c r="F27" s="1">
        <f>E27/3595</f>
        <v>0.81307371349095969</v>
      </c>
      <c r="G27" s="2">
        <v>1.4E-2</v>
      </c>
      <c r="H27" s="2">
        <v>28</v>
      </c>
      <c r="I27" s="2">
        <v>3595</v>
      </c>
      <c r="J27" s="2">
        <f t="shared" si="1"/>
        <v>1145.816</v>
      </c>
    </row>
    <row r="28" spans="4:10" ht="17" thickBot="1" x14ac:dyDescent="0.25">
      <c r="D28" s="1" t="s">
        <v>27</v>
      </c>
      <c r="E28" s="1">
        <v>3103.13</v>
      </c>
      <c r="F28" s="1">
        <f>E28/3595</f>
        <v>0.86317941585535474</v>
      </c>
      <c r="G28" s="2">
        <v>1.4E-2</v>
      </c>
      <c r="H28" s="2">
        <v>28</v>
      </c>
      <c r="I28" s="2">
        <v>3595</v>
      </c>
      <c r="J28" s="2">
        <f t="shared" si="1"/>
        <v>1216.42696</v>
      </c>
    </row>
    <row r="29" spans="4:10" ht="17" thickBot="1" x14ac:dyDescent="0.25">
      <c r="D29" s="1" t="s">
        <v>4</v>
      </c>
      <c r="E29" s="1">
        <v>2816.76</v>
      </c>
      <c r="F29" s="1">
        <f>E29/3595</f>
        <v>0.7835215577190543</v>
      </c>
      <c r="G29" s="2">
        <v>1.4E-2</v>
      </c>
      <c r="H29" s="2">
        <v>28</v>
      </c>
      <c r="I29" s="2">
        <v>3595</v>
      </c>
      <c r="J29" s="2">
        <f t="shared" si="1"/>
        <v>1104.16992</v>
      </c>
    </row>
    <row r="30" spans="4:10" ht="17" thickBot="1" x14ac:dyDescent="0.25">
      <c r="D30" s="1" t="s">
        <v>5</v>
      </c>
      <c r="E30" s="1">
        <v>0</v>
      </c>
      <c r="F30" s="1">
        <v>0</v>
      </c>
      <c r="G30" s="2">
        <v>1.4E-2</v>
      </c>
      <c r="H30" s="2">
        <v>28</v>
      </c>
      <c r="I30" s="2">
        <v>3595</v>
      </c>
      <c r="J30" s="2">
        <f t="shared" si="1"/>
        <v>0</v>
      </c>
    </row>
    <row r="31" spans="4:10" ht="17" thickBot="1" x14ac:dyDescent="0.25">
      <c r="D31" s="1" t="s">
        <v>6</v>
      </c>
      <c r="E31" s="1">
        <v>1833.23</v>
      </c>
      <c r="F31" s="1">
        <f>E31/3595</f>
        <v>0.50993880389429769</v>
      </c>
      <c r="G31" s="2">
        <v>1.4E-2</v>
      </c>
      <c r="H31" s="2">
        <v>28</v>
      </c>
      <c r="I31" s="2">
        <v>3595</v>
      </c>
      <c r="J31" s="2">
        <f t="shared" si="1"/>
        <v>718.62616000000003</v>
      </c>
    </row>
    <row r="32" spans="4:10" ht="17" thickBot="1" x14ac:dyDescent="0.25">
      <c r="D32" s="1" t="s">
        <v>7</v>
      </c>
      <c r="E32" s="1">
        <v>0</v>
      </c>
      <c r="F32" s="1">
        <v>0</v>
      </c>
      <c r="G32" s="2">
        <v>1.4E-2</v>
      </c>
      <c r="H32" s="2">
        <v>28</v>
      </c>
      <c r="I32" s="2">
        <v>3595</v>
      </c>
      <c r="J32" s="2">
        <f t="shared" si="1"/>
        <v>0</v>
      </c>
    </row>
    <row r="33" spans="1:10" ht="17" thickBot="1" x14ac:dyDescent="0.25">
      <c r="D33" s="8"/>
      <c r="I33" s="5" t="s">
        <v>17</v>
      </c>
      <c r="J33" s="2">
        <f>SUM(J26:J32)</f>
        <v>9236.2255999999998</v>
      </c>
    </row>
    <row r="34" spans="1:10" x14ac:dyDescent="0.2">
      <c r="D34" s="8"/>
      <c r="J34" s="9"/>
    </row>
    <row r="35" spans="1:10" ht="17" thickBot="1" x14ac:dyDescent="0.25">
      <c r="D35" s="14" t="s">
        <v>16</v>
      </c>
      <c r="E35" s="18"/>
      <c r="F35" s="15">
        <f>J22-J33</f>
        <v>39908.589349780006</v>
      </c>
      <c r="G35" s="12"/>
      <c r="H35" s="12"/>
      <c r="I35" s="12"/>
      <c r="J35" s="13"/>
    </row>
    <row r="38" spans="1:10" ht="17" thickBot="1" x14ac:dyDescent="0.25"/>
    <row r="39" spans="1:10" ht="29" x14ac:dyDescent="0.35">
      <c r="A39" s="21" t="s">
        <v>34</v>
      </c>
      <c r="B39" s="7"/>
    </row>
    <row r="40" spans="1:10" x14ac:dyDescent="0.2">
      <c r="A40" s="8"/>
      <c r="B40" s="9"/>
    </row>
    <row r="41" spans="1:10" ht="17" thickBot="1" x14ac:dyDescent="0.25">
      <c r="A41" s="10" t="s">
        <v>1</v>
      </c>
      <c r="B41" s="9"/>
    </row>
    <row r="42" spans="1:10" ht="17" thickBot="1" x14ac:dyDescent="0.25">
      <c r="A42" s="2" t="s">
        <v>8</v>
      </c>
      <c r="B42" s="2">
        <v>0</v>
      </c>
    </row>
    <row r="43" spans="1:10" ht="17" thickBot="1" x14ac:dyDescent="0.25">
      <c r="A43" s="2" t="s">
        <v>9</v>
      </c>
      <c r="B43" s="3">
        <v>0</v>
      </c>
    </row>
    <row r="44" spans="1:10" ht="17" thickBot="1" x14ac:dyDescent="0.25">
      <c r="A44" s="2" t="s">
        <v>10</v>
      </c>
      <c r="B44" s="2">
        <v>0</v>
      </c>
    </row>
    <row r="45" spans="1:10" x14ac:dyDescent="0.2">
      <c r="A45" s="8"/>
      <c r="B45" s="9"/>
    </row>
    <row r="46" spans="1:10" ht="17" thickBot="1" x14ac:dyDescent="0.25">
      <c r="A46" s="10" t="s">
        <v>11</v>
      </c>
      <c r="B46" s="9"/>
    </row>
    <row r="47" spans="1:10" ht="17" thickBot="1" x14ac:dyDescent="0.25">
      <c r="A47" s="2" t="s">
        <v>8</v>
      </c>
      <c r="B47" s="2">
        <v>0</v>
      </c>
    </row>
    <row r="48" spans="1:10" ht="20" thickBot="1" x14ac:dyDescent="0.3">
      <c r="A48" s="2" t="s">
        <v>9</v>
      </c>
      <c r="B48" s="2">
        <f>F73</f>
        <v>75194.161755876659</v>
      </c>
      <c r="D48" s="20" t="s">
        <v>36</v>
      </c>
      <c r="E48" s="17"/>
      <c r="F48" s="6"/>
      <c r="G48" s="6"/>
      <c r="H48" s="6"/>
      <c r="I48" s="6"/>
      <c r="J48" s="7"/>
    </row>
    <row r="49" spans="1:10" ht="17" thickBot="1" x14ac:dyDescent="0.25">
      <c r="A49" s="2" t="s">
        <v>12</v>
      </c>
      <c r="B49" s="2">
        <v>0</v>
      </c>
      <c r="D49" s="8"/>
      <c r="J49" s="9"/>
    </row>
    <row r="50" spans="1:10" ht="17" thickBot="1" x14ac:dyDescent="0.25">
      <c r="A50" s="8"/>
      <c r="B50" s="9"/>
      <c r="D50" s="10" t="s">
        <v>14</v>
      </c>
      <c r="E50" s="16"/>
      <c r="J50" s="9"/>
    </row>
    <row r="51" spans="1:10" ht="76" thickBot="1" x14ac:dyDescent="0.25">
      <c r="A51" s="10" t="s">
        <v>13</v>
      </c>
      <c r="B51" s="9">
        <v>0</v>
      </c>
      <c r="D51" s="1" t="s">
        <v>18</v>
      </c>
      <c r="E51" s="1" t="s">
        <v>37</v>
      </c>
      <c r="F51" s="4" t="s">
        <v>29</v>
      </c>
      <c r="G51" s="2" t="s">
        <v>20</v>
      </c>
      <c r="H51" s="2" t="s">
        <v>21</v>
      </c>
      <c r="I51" s="2" t="s">
        <v>22</v>
      </c>
      <c r="J51" s="2" t="s">
        <v>19</v>
      </c>
    </row>
    <row r="52" spans="1:10" ht="17" thickBot="1" x14ac:dyDescent="0.25">
      <c r="A52" s="8"/>
      <c r="B52" s="9"/>
      <c r="D52" s="1" t="s">
        <v>2</v>
      </c>
      <c r="E52" s="22">
        <v>28681.02</v>
      </c>
      <c r="F52" s="1">
        <f>E52/3595</f>
        <v>7.9780305980528512</v>
      </c>
      <c r="G52" s="2">
        <v>0.53920000000000001</v>
      </c>
      <c r="H52" s="2">
        <v>0.89</v>
      </c>
      <c r="I52" s="25">
        <v>3595</v>
      </c>
      <c r="J52" s="2">
        <f>F52*G52*H52*I52</f>
        <v>13763.677325760002</v>
      </c>
    </row>
    <row r="53" spans="1:10" ht="17" thickBot="1" x14ac:dyDescent="0.25">
      <c r="A53" s="11" t="s">
        <v>26</v>
      </c>
      <c r="B53" s="13">
        <f>SUM(B42:B52)</f>
        <v>75194.161755876659</v>
      </c>
      <c r="D53" s="1" t="s">
        <v>3</v>
      </c>
      <c r="E53" s="1">
        <v>1596.89</v>
      </c>
      <c r="F53" s="1">
        <f>E53/3595</f>
        <v>0.44419749652294854</v>
      </c>
      <c r="G53" s="2">
        <v>0.80840000000000001</v>
      </c>
      <c r="H53" s="2">
        <v>0.89</v>
      </c>
      <c r="I53" s="25">
        <v>3595</v>
      </c>
      <c r="J53" s="2">
        <f t="shared" ref="J53:J55" si="2">F53*G53*H53*I53</f>
        <v>1148.9240296400001</v>
      </c>
    </row>
    <row r="54" spans="1:10" ht="17" thickBot="1" x14ac:dyDescent="0.25">
      <c r="A54" s="16"/>
      <c r="D54" s="1" t="s">
        <v>27</v>
      </c>
      <c r="E54" s="1">
        <v>8235.2000000000007</v>
      </c>
      <c r="F54" s="1">
        <f>E54/3595</f>
        <v>2.2907371349095969</v>
      </c>
      <c r="G54" s="2">
        <v>0.7893</v>
      </c>
      <c r="H54" s="2">
        <v>0.89</v>
      </c>
      <c r="I54" s="25">
        <v>3595</v>
      </c>
      <c r="J54" s="2">
        <f t="shared" si="2"/>
        <v>5785.0385904000004</v>
      </c>
    </row>
    <row r="55" spans="1:10" ht="17" thickBot="1" x14ac:dyDescent="0.25">
      <c r="D55" s="1" t="s">
        <v>4</v>
      </c>
      <c r="E55" s="1">
        <v>3889.8</v>
      </c>
      <c r="F55" s="1">
        <f>E55/3595</f>
        <v>1.0820027816411684</v>
      </c>
      <c r="G55" s="2">
        <v>0.79369999999999996</v>
      </c>
      <c r="H55" s="2">
        <v>0.89</v>
      </c>
      <c r="I55" s="25">
        <v>3595</v>
      </c>
      <c r="J55" s="2">
        <f t="shared" si="2"/>
        <v>2747.7274914</v>
      </c>
    </row>
    <row r="56" spans="1:10" ht="17" thickBot="1" x14ac:dyDescent="0.25">
      <c r="D56" s="1" t="s">
        <v>5</v>
      </c>
      <c r="E56" s="1">
        <v>0</v>
      </c>
      <c r="F56" s="1">
        <v>0</v>
      </c>
      <c r="G56" s="19" t="s">
        <v>33</v>
      </c>
      <c r="H56" s="2">
        <v>0.89</v>
      </c>
      <c r="I56" s="25">
        <v>3595</v>
      </c>
      <c r="J56" s="2">
        <f>F56</f>
        <v>0</v>
      </c>
    </row>
    <row r="57" spans="1:10" ht="17" thickBot="1" x14ac:dyDescent="0.25">
      <c r="D57" s="1" t="s">
        <v>6</v>
      </c>
      <c r="E57" s="1">
        <v>3895.39</v>
      </c>
      <c r="F57" s="1">
        <f>E57/3595</f>
        <v>1.083557719054242</v>
      </c>
      <c r="G57" s="2">
        <v>0.58030000000000004</v>
      </c>
      <c r="H57" s="2">
        <v>0.89</v>
      </c>
      <c r="I57" s="25">
        <v>3595</v>
      </c>
      <c r="J57" s="2">
        <f t="shared" ref="J57" si="3">F57*G57*H57*I57</f>
        <v>2011.84038713</v>
      </c>
    </row>
    <row r="58" spans="1:10" ht="17" thickBot="1" x14ac:dyDescent="0.25">
      <c r="D58" s="1" t="s">
        <v>7</v>
      </c>
      <c r="E58" s="1">
        <v>0</v>
      </c>
      <c r="F58" s="1">
        <v>0</v>
      </c>
      <c r="G58" s="19" t="s">
        <v>33</v>
      </c>
      <c r="H58" s="2">
        <v>0.89</v>
      </c>
      <c r="I58" s="25">
        <v>3595</v>
      </c>
      <c r="J58" s="2">
        <f>F58</f>
        <v>0</v>
      </c>
    </row>
    <row r="59" spans="1:10" ht="17" thickBot="1" x14ac:dyDescent="0.25">
      <c r="D59" s="8"/>
      <c r="I59" s="5" t="s">
        <v>0</v>
      </c>
      <c r="J59" s="2">
        <f>SUM(J52:J58)</f>
        <v>25457.207824330002</v>
      </c>
    </row>
    <row r="60" spans="1:10" ht="17" thickBot="1" x14ac:dyDescent="0.25">
      <c r="D60" s="8"/>
      <c r="I60" s="5" t="s">
        <v>17</v>
      </c>
      <c r="J60" s="2">
        <f>J59*(44/12)</f>
        <v>93343.095355876663</v>
      </c>
    </row>
    <row r="61" spans="1:10" x14ac:dyDescent="0.2">
      <c r="D61" s="8"/>
      <c r="J61" s="7"/>
    </row>
    <row r="62" spans="1:10" ht="17" thickBot="1" x14ac:dyDescent="0.25">
      <c r="D62" s="10" t="s">
        <v>15</v>
      </c>
      <c r="E62" s="16"/>
      <c r="J62" s="9"/>
    </row>
    <row r="63" spans="1:10" ht="76" thickBot="1" x14ac:dyDescent="0.25">
      <c r="D63" s="1" t="s">
        <v>18</v>
      </c>
      <c r="E63" s="1" t="s">
        <v>37</v>
      </c>
      <c r="F63" s="4" t="s">
        <v>30</v>
      </c>
      <c r="G63" s="2" t="s">
        <v>23</v>
      </c>
      <c r="H63" s="2" t="s">
        <v>24</v>
      </c>
      <c r="I63" s="2" t="s">
        <v>22</v>
      </c>
      <c r="J63" s="2" t="s">
        <v>25</v>
      </c>
    </row>
    <row r="64" spans="1:10" ht="17" thickBot="1" x14ac:dyDescent="0.25">
      <c r="D64" s="1" t="s">
        <v>2</v>
      </c>
      <c r="E64" s="22">
        <v>28681.02</v>
      </c>
      <c r="F64" s="1">
        <f>E64/3595</f>
        <v>7.9780305980528512</v>
      </c>
      <c r="G64" s="2">
        <v>1.4E-2</v>
      </c>
      <c r="H64" s="2">
        <v>28</v>
      </c>
      <c r="I64" s="25">
        <v>3595</v>
      </c>
      <c r="J64" s="2">
        <f t="shared" ref="J64:J70" si="4">F64*G64*I64*H64</f>
        <v>11242.959840000001</v>
      </c>
    </row>
    <row r="65" spans="1:10" ht="17" thickBot="1" x14ac:dyDescent="0.25">
      <c r="D65" s="1" t="s">
        <v>3</v>
      </c>
      <c r="E65" s="1">
        <v>1596.89</v>
      </c>
      <c r="F65" s="1">
        <f>E65/3595</f>
        <v>0.44419749652294854</v>
      </c>
      <c r="G65" s="2">
        <v>1.4E-2</v>
      </c>
      <c r="H65" s="2">
        <v>28</v>
      </c>
      <c r="I65" s="25">
        <v>3595</v>
      </c>
      <c r="J65" s="2">
        <f t="shared" si="4"/>
        <v>625.98087999999996</v>
      </c>
    </row>
    <row r="66" spans="1:10" ht="17" thickBot="1" x14ac:dyDescent="0.25">
      <c r="D66" s="1" t="s">
        <v>27</v>
      </c>
      <c r="E66" s="1">
        <v>8235.2000000000007</v>
      </c>
      <c r="F66" s="1">
        <f>E66/3595</f>
        <v>2.2907371349095969</v>
      </c>
      <c r="G66" s="2">
        <v>1.4E-2</v>
      </c>
      <c r="H66" s="2">
        <v>28</v>
      </c>
      <c r="I66" s="25">
        <v>3595</v>
      </c>
      <c r="J66" s="2">
        <f t="shared" si="4"/>
        <v>3228.1984000000002</v>
      </c>
    </row>
    <row r="67" spans="1:10" ht="17" thickBot="1" x14ac:dyDescent="0.25">
      <c r="D67" s="1" t="s">
        <v>4</v>
      </c>
      <c r="E67" s="1">
        <v>3889.8</v>
      </c>
      <c r="F67" s="1">
        <f>E67/3595</f>
        <v>1.0820027816411684</v>
      </c>
      <c r="G67" s="2">
        <v>1.4E-2</v>
      </c>
      <c r="H67" s="2">
        <v>28</v>
      </c>
      <c r="I67" s="25">
        <v>3595</v>
      </c>
      <c r="J67" s="2">
        <f t="shared" si="4"/>
        <v>1524.8016000000002</v>
      </c>
    </row>
    <row r="68" spans="1:10" ht="17" thickBot="1" x14ac:dyDescent="0.25">
      <c r="D68" s="1" t="s">
        <v>5</v>
      </c>
      <c r="E68" s="1">
        <v>0</v>
      </c>
      <c r="F68" s="1">
        <v>0</v>
      </c>
      <c r="G68" s="2">
        <v>1.4E-2</v>
      </c>
      <c r="H68" s="2">
        <v>28</v>
      </c>
      <c r="I68" s="25">
        <v>3595</v>
      </c>
      <c r="J68" s="2">
        <f t="shared" si="4"/>
        <v>0</v>
      </c>
    </row>
    <row r="69" spans="1:10" ht="17" thickBot="1" x14ac:dyDescent="0.25">
      <c r="D69" s="1" t="s">
        <v>6</v>
      </c>
      <c r="E69" s="1">
        <v>3895.39</v>
      </c>
      <c r="F69" s="1">
        <f>E69/3595</f>
        <v>1.083557719054242</v>
      </c>
      <c r="G69" s="2">
        <v>1.4E-2</v>
      </c>
      <c r="H69" s="2">
        <v>28</v>
      </c>
      <c r="I69" s="25">
        <v>3595</v>
      </c>
      <c r="J69" s="2">
        <f t="shared" si="4"/>
        <v>1526.9928800000002</v>
      </c>
    </row>
    <row r="70" spans="1:10" ht="17" thickBot="1" x14ac:dyDescent="0.25">
      <c r="D70" s="1" t="s">
        <v>7</v>
      </c>
      <c r="E70" s="1">
        <v>0</v>
      </c>
      <c r="F70" s="1">
        <v>0</v>
      </c>
      <c r="G70" s="2">
        <v>1.4E-2</v>
      </c>
      <c r="H70" s="2">
        <v>28</v>
      </c>
      <c r="I70" s="25">
        <v>3595</v>
      </c>
      <c r="J70" s="2">
        <f t="shared" si="4"/>
        <v>0</v>
      </c>
    </row>
    <row r="71" spans="1:10" ht="17" thickBot="1" x14ac:dyDescent="0.25">
      <c r="D71" s="8"/>
      <c r="I71" s="5" t="s">
        <v>17</v>
      </c>
      <c r="J71" s="2">
        <f>SUM(J64:J70)</f>
        <v>18148.9336</v>
      </c>
    </row>
    <row r="72" spans="1:10" x14ac:dyDescent="0.2">
      <c r="D72" s="8"/>
      <c r="J72" s="9"/>
    </row>
    <row r="73" spans="1:10" ht="17" thickBot="1" x14ac:dyDescent="0.25">
      <c r="D73" s="14" t="s">
        <v>16</v>
      </c>
      <c r="E73" s="18"/>
      <c r="F73" s="15">
        <f>J60-J71</f>
        <v>75194.161755876659</v>
      </c>
      <c r="G73" s="12"/>
      <c r="H73" s="12"/>
      <c r="I73" s="12"/>
      <c r="J73" s="13"/>
    </row>
    <row r="76" spans="1:10" ht="17" thickBot="1" x14ac:dyDescent="0.25"/>
    <row r="77" spans="1:10" ht="30" thickBot="1" x14ac:dyDescent="0.4">
      <c r="A77" s="21" t="s">
        <v>35</v>
      </c>
      <c r="B77" s="7"/>
      <c r="C77" s="23"/>
      <c r="D77" s="24"/>
    </row>
    <row r="78" spans="1:10" x14ac:dyDescent="0.2">
      <c r="A78" s="8"/>
      <c r="B78" s="9"/>
    </row>
    <row r="79" spans="1:10" ht="17" thickBot="1" x14ac:dyDescent="0.25">
      <c r="A79" s="10" t="s">
        <v>1</v>
      </c>
      <c r="B79" s="9"/>
    </row>
    <row r="80" spans="1:10" ht="17" thickBot="1" x14ac:dyDescent="0.25">
      <c r="A80" s="2" t="s">
        <v>8</v>
      </c>
      <c r="B80" s="2">
        <v>0</v>
      </c>
    </row>
    <row r="81" spans="1:2" ht="17" thickBot="1" x14ac:dyDescent="0.25">
      <c r="A81" s="2" t="s">
        <v>9</v>
      </c>
      <c r="B81" s="3">
        <v>0</v>
      </c>
    </row>
    <row r="82" spans="1:2" ht="17" thickBot="1" x14ac:dyDescent="0.25">
      <c r="A82" s="2" t="s">
        <v>10</v>
      </c>
      <c r="B82" s="2">
        <v>0</v>
      </c>
    </row>
    <row r="83" spans="1:2" x14ac:dyDescent="0.2">
      <c r="A83" s="8"/>
      <c r="B83" s="9"/>
    </row>
    <row r="84" spans="1:2" ht="17" thickBot="1" x14ac:dyDescent="0.25">
      <c r="A84" s="10" t="s">
        <v>11</v>
      </c>
      <c r="B84" s="9"/>
    </row>
    <row r="85" spans="1:2" ht="17" thickBot="1" x14ac:dyDescent="0.25">
      <c r="A85" s="2" t="s">
        <v>8</v>
      </c>
      <c r="B85" s="2">
        <v>0</v>
      </c>
    </row>
    <row r="86" spans="1:2" ht="17" thickBot="1" x14ac:dyDescent="0.25">
      <c r="A86" s="2" t="s">
        <v>9</v>
      </c>
      <c r="B86" s="2">
        <f>B10+B48</f>
        <v>115102.75110565667</v>
      </c>
    </row>
    <row r="87" spans="1:2" ht="17" thickBot="1" x14ac:dyDescent="0.25">
      <c r="A87" s="2" t="s">
        <v>12</v>
      </c>
      <c r="B87" s="2">
        <v>0</v>
      </c>
    </row>
    <row r="88" spans="1:2" x14ac:dyDescent="0.2">
      <c r="A88" s="8"/>
      <c r="B88" s="9"/>
    </row>
    <row r="89" spans="1:2" x14ac:dyDescent="0.2">
      <c r="A89" s="10" t="s">
        <v>13</v>
      </c>
      <c r="B89" s="9">
        <v>0</v>
      </c>
    </row>
    <row r="90" spans="1:2" x14ac:dyDescent="0.2">
      <c r="A90" s="8"/>
      <c r="B90" s="9"/>
    </row>
    <row r="91" spans="1:2" ht="17" thickBot="1" x14ac:dyDescent="0.25">
      <c r="A91" s="11" t="s">
        <v>26</v>
      </c>
      <c r="B91" s="13">
        <f>SUM(B80:B90)</f>
        <v>115102.75110565667</v>
      </c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DDC1F0F2D97C04690DF7AC407C65BA5" ma:contentTypeVersion="20" ma:contentTypeDescription="Create a new document." ma:contentTypeScope="" ma:versionID="c2a8f73726158df7782b5509da623285">
  <xsd:schema xmlns:xsd="http://www.w3.org/2001/XMLSchema" xmlns:xs="http://www.w3.org/2001/XMLSchema" xmlns:p="http://schemas.microsoft.com/office/2006/metadata/properties" xmlns:ns2="5944c9fc-9421-4c39-b608-61ce31788618" xmlns:ns3="3ba820af-9c36-47fb-8383-9944acc4573c" targetNamespace="http://schemas.microsoft.com/office/2006/metadata/properties" ma:root="true" ma:fieldsID="52e985387673696fe2cd80698e74d6a7" ns2:_="" ns3:_="">
    <xsd:import namespace="5944c9fc-9421-4c39-b608-61ce31788618"/>
    <xsd:import namespace="3ba820af-9c36-47fb-8383-9944acc4573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44c9fc-9421-4c39-b608-61ce3178861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Length (seconds)" ma:internalName="MediaLengthInSeconds" ma:readOnly="true">
      <xsd:simpleType>
        <xsd:restriction base="dms:Unknown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4b97863a-9c53-4d79-aa62-b4edf9878b6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a820af-9c36-47fb-8383-9944acc4573c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34e236bb-6ba1-491a-998c-53c379aa7070}" ma:internalName="TaxCatchAll" ma:showField="CatchAllData" ma:web="3ba820af-9c36-47fb-8383-9944acc4573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ba820af-9c36-47fb-8383-9944acc4573c" xsi:nil="true"/>
    <lcf76f155ced4ddcb4097134ff3c332f xmlns="5944c9fc-9421-4c39-b608-61ce3178861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0C4F078-EE1F-4F7A-80D3-64A4D100544E}"/>
</file>

<file path=customXml/itemProps2.xml><?xml version="1.0" encoding="utf-8"?>
<ds:datastoreItem xmlns:ds="http://schemas.openxmlformats.org/officeDocument/2006/customXml" ds:itemID="{7F90B043-9F3D-43AC-A824-8D11D223E5B9}"/>
</file>

<file path=customXml/itemProps3.xml><?xml version="1.0" encoding="utf-8"?>
<ds:datastoreItem xmlns:ds="http://schemas.openxmlformats.org/officeDocument/2006/customXml" ds:itemID="{607E17B8-E29C-4DC2-B15A-8682A95A4E8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ER Sheet</vt:lpstr>
      <vt:lpstr>'ER Sheet'!_ftn1</vt:lpstr>
      <vt:lpstr>'ER Sheet'!_ftnref1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Aarnav Aggarwal</dc:creator>
  <cp:lastModifiedBy>Aarnav Aggarwal</cp:lastModifiedBy>
  <dcterms:created xsi:type="dcterms:W3CDTF">2023-08-28T05:12:09Z</dcterms:created>
  <dcterms:modified xsi:type="dcterms:W3CDTF">2025-04-25T10:34:25Z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0x010100CDDC1F0F2D97C04690DF7AC407C65BA5</vt:lpwstr>
  </property>
</Properties>
</file>